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laxy Aerospace\Desktop\MANHOURS PLANNING\"/>
    </mc:Choice>
  </mc:AlternateContent>
  <xr:revisionPtr revIDLastSave="0" documentId="13_ncr:1_{9EAAD777-5663-4C42-95F9-0E1EFFA7CFF2}" xr6:coauthVersionLast="47" xr6:coauthVersionMax="47" xr10:uidLastSave="{00000000-0000-0000-0000-000000000000}"/>
  <bookViews>
    <workbookView xWindow="-120" yWindow="-120" windowWidth="20730" windowHeight="11040" tabRatio="711" activeTab="2" xr2:uid="{00000000-000D-0000-FFFF-FFFF00000000}"/>
  </bookViews>
  <sheets>
    <sheet name="MH AVAILABLE" sheetId="12" r:id="rId1"/>
    <sheet name="MH REQUIRED" sheetId="25" r:id="rId2"/>
    <sheet name="DUTY ROSTER" sheetId="23" r:id="rId3"/>
  </sheets>
  <definedNames>
    <definedName name="_xlnm.Print_Area" localSheetId="2">'DUTY ROSTER'!$B$2:$AL$45</definedName>
    <definedName name="_xlnm.Print_Area" localSheetId="0">'MH AVAILABLE'!$B$2:$L$60</definedName>
    <definedName name="_xlnm.Print_Area" localSheetId="1">'MH REQUIRED'!$B$2:$AJ$55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3" i="23" l="1" a="1"/>
  <c r="AI23" i="23" s="1"/>
  <c r="E44" i="23" a="1"/>
  <c r="E44" i="23" s="1"/>
  <c r="F44" i="23" a="1"/>
  <c r="F44" i="23"/>
  <c r="G44" i="23" a="1"/>
  <c r="G44" i="23" s="1"/>
  <c r="H44" i="23" a="1"/>
  <c r="H44" i="23" s="1"/>
  <c r="I44" i="23" a="1"/>
  <c r="I44" i="23" s="1"/>
  <c r="J44" i="23" a="1"/>
  <c r="J44" i="23" s="1"/>
  <c r="K44" i="23" a="1"/>
  <c r="K44" i="23" s="1"/>
  <c r="L44" i="23" a="1"/>
  <c r="L44" i="23"/>
  <c r="M44" i="23" a="1"/>
  <c r="M44" i="23" s="1"/>
  <c r="N44" i="23" a="1"/>
  <c r="N44" i="23" s="1"/>
  <c r="O44" i="23" a="1"/>
  <c r="O44" i="23" s="1"/>
  <c r="P44" i="23" a="1"/>
  <c r="P44" i="23" s="1"/>
  <c r="Q44" i="23" a="1"/>
  <c r="Q44" i="23" s="1"/>
  <c r="R44" i="23" a="1"/>
  <c r="R44" i="23"/>
  <c r="S44" i="23" a="1"/>
  <c r="S44" i="23" s="1"/>
  <c r="T44" i="23" a="1"/>
  <c r="T44" i="23" s="1"/>
  <c r="U44" i="23" a="1"/>
  <c r="U44" i="23" s="1"/>
  <c r="V44" i="23" a="1"/>
  <c r="V44" i="23"/>
  <c r="W44" i="23" a="1"/>
  <c r="W44" i="23" s="1"/>
  <c r="X44" i="23" a="1"/>
  <c r="X44" i="23" s="1"/>
  <c r="Y44" i="23" a="1"/>
  <c r="Y44" i="23" s="1"/>
  <c r="Z44" i="23" a="1"/>
  <c r="Z44" i="23" s="1"/>
  <c r="AA44" i="23" a="1"/>
  <c r="AA44" i="23" s="1"/>
  <c r="AB44" i="23" a="1"/>
  <c r="AB44" i="23" s="1"/>
  <c r="AC44" i="23" a="1"/>
  <c r="AC44" i="23" s="1"/>
  <c r="AD44" i="23" a="1"/>
  <c r="AD44" i="23" s="1"/>
  <c r="AE44" i="23" a="1"/>
  <c r="AE44" i="23" s="1"/>
  <c r="AF44" i="23" a="1"/>
  <c r="AF44" i="23" s="1"/>
  <c r="AG44" i="23" a="1"/>
  <c r="AG44" i="23" s="1"/>
  <c r="AI34" i="23" l="1"/>
  <c r="K32" i="12"/>
  <c r="J36" i="12"/>
  <c r="J34" i="12"/>
  <c r="AI31" i="23" l="1"/>
  <c r="J30" i="12"/>
  <c r="AH44" i="23" a="1"/>
  <c r="AH44" i="23" s="1"/>
  <c r="AI49" i="25"/>
  <c r="AI48" i="25"/>
  <c r="AI47" i="25"/>
  <c r="AI46" i="25"/>
  <c r="AI45" i="25"/>
  <c r="B4" i="23" l="1"/>
  <c r="J25" i="12"/>
  <c r="AI42" i="23" l="1"/>
  <c r="AI41" i="23"/>
  <c r="J42" i="12" s="1"/>
  <c r="AI40" i="23"/>
  <c r="AI39" i="23"/>
  <c r="AI9" i="23" l="1"/>
  <c r="AI10" i="23"/>
  <c r="AI11" i="23"/>
  <c r="AI12" i="23"/>
  <c r="AI13" i="23"/>
  <c r="AI14" i="23"/>
  <c r="AI15" i="23"/>
  <c r="AI16" i="23"/>
  <c r="AI17" i="23"/>
  <c r="AI18" i="23"/>
  <c r="AI19" i="23"/>
  <c r="AI20" i="23"/>
  <c r="AI21" i="23"/>
  <c r="AI22" i="23"/>
  <c r="AI24" i="23"/>
  <c r="AI32" i="23"/>
  <c r="AI26" i="23"/>
  <c r="AI27" i="23"/>
  <c r="AI28" i="23"/>
  <c r="AI29" i="23"/>
  <c r="AI30" i="23"/>
  <c r="AI33" i="23"/>
  <c r="AI35" i="23"/>
  <c r="AI36" i="23"/>
  <c r="AI25" i="23"/>
  <c r="AI37" i="23"/>
  <c r="J38" i="12" s="1"/>
  <c r="AI38" i="23"/>
  <c r="J40" i="12"/>
  <c r="J41" i="12"/>
  <c r="AI8" i="23"/>
  <c r="J11" i="12" l="1"/>
  <c r="J21" i="12"/>
  <c r="J32" i="12"/>
  <c r="J24" i="12"/>
  <c r="J13" i="12"/>
  <c r="J39" i="12"/>
  <c r="J23" i="12"/>
  <c r="J12" i="12"/>
  <c r="J37" i="12"/>
  <c r="J22" i="12"/>
  <c r="J18" i="12"/>
  <c r="J20" i="12"/>
  <c r="J35" i="12"/>
  <c r="J27" i="12"/>
  <c r="J33" i="12"/>
  <c r="E52" i="12" s="1"/>
  <c r="J19" i="12"/>
  <c r="J31" i="12"/>
  <c r="J17" i="12"/>
  <c r="J29" i="12"/>
  <c r="J16" i="12"/>
  <c r="J15" i="12"/>
  <c r="J14" i="12"/>
  <c r="J9" i="12"/>
  <c r="J10" i="12"/>
  <c r="J28" i="12"/>
  <c r="J26" i="12"/>
  <c r="K35" i="12" l="1"/>
  <c r="K26" i="12"/>
  <c r="E51" i="12" s="1"/>
  <c r="K20" i="12"/>
  <c r="E50" i="12" s="1"/>
  <c r="B4" i="25"/>
  <c r="AI28" i="25" l="1"/>
  <c r="AI27" i="25"/>
  <c r="AI26" i="25"/>
  <c r="AI25" i="25"/>
  <c r="AI24" i="25"/>
  <c r="D51" i="25"/>
  <c r="E51" i="25"/>
  <c r="F51" i="25"/>
  <c r="G51" i="25"/>
  <c r="H51" i="25"/>
  <c r="I51" i="25"/>
  <c r="J51" i="25"/>
  <c r="K51" i="25"/>
  <c r="L51" i="25"/>
  <c r="M51" i="25"/>
  <c r="N51" i="25"/>
  <c r="O51" i="25"/>
  <c r="P51" i="25"/>
  <c r="Q51" i="25"/>
  <c r="R51" i="25"/>
  <c r="S51" i="25"/>
  <c r="T51" i="25"/>
  <c r="U51" i="25"/>
  <c r="V51" i="25"/>
  <c r="W51" i="25"/>
  <c r="X51" i="25"/>
  <c r="Y51" i="25"/>
  <c r="Z51" i="25"/>
  <c r="AA51" i="25"/>
  <c r="AB51" i="25"/>
  <c r="AC51" i="25"/>
  <c r="AD51" i="25"/>
  <c r="AE51" i="25"/>
  <c r="AF51" i="25"/>
  <c r="AG51" i="25"/>
  <c r="AH51" i="25"/>
  <c r="E54" i="25"/>
  <c r="F54" i="25"/>
  <c r="G54" i="25"/>
  <c r="H54" i="25"/>
  <c r="I54" i="25"/>
  <c r="J54" i="25"/>
  <c r="K54" i="25"/>
  <c r="L54" i="25"/>
  <c r="M54" i="25"/>
  <c r="N54" i="25"/>
  <c r="O54" i="25"/>
  <c r="P54" i="25"/>
  <c r="Q54" i="25"/>
  <c r="R54" i="25"/>
  <c r="S54" i="25"/>
  <c r="T54" i="25"/>
  <c r="U54" i="25"/>
  <c r="V54" i="25"/>
  <c r="W54" i="25"/>
  <c r="X54" i="25"/>
  <c r="Y54" i="25"/>
  <c r="Z54" i="25"/>
  <c r="AA54" i="25"/>
  <c r="AB54" i="25"/>
  <c r="AC54" i="25"/>
  <c r="AD54" i="25"/>
  <c r="AE54" i="25"/>
  <c r="AF54" i="25"/>
  <c r="AG54" i="25"/>
  <c r="AH54" i="25"/>
  <c r="D54" i="25"/>
  <c r="E55" i="25" l="1"/>
  <c r="AC55" i="25"/>
  <c r="U55" i="25"/>
  <c r="M55" i="25"/>
  <c r="I55" i="25"/>
  <c r="AG55" i="25"/>
  <c r="Y55" i="25"/>
  <c r="Q55" i="25"/>
  <c r="G55" i="25"/>
  <c r="AE55" i="25"/>
  <c r="W55" i="25"/>
  <c r="O55" i="25"/>
  <c r="AH55" i="25"/>
  <c r="Z55" i="25"/>
  <c r="R55" i="25"/>
  <c r="D55" i="25"/>
  <c r="AD55" i="25"/>
  <c r="AB55" i="25"/>
  <c r="T55" i="25"/>
  <c r="L55" i="25"/>
  <c r="V55" i="25"/>
  <c r="N55" i="25"/>
  <c r="F55" i="25"/>
  <c r="P55" i="25"/>
  <c r="AF55" i="25"/>
  <c r="J55" i="25"/>
  <c r="H55" i="25"/>
  <c r="X55" i="25"/>
  <c r="K55" i="25"/>
  <c r="AA55" i="25"/>
  <c r="S55" i="25"/>
  <c r="E6" i="23" l="1"/>
  <c r="D8" i="25"/>
  <c r="E8" i="25" s="1"/>
  <c r="F8" i="25" s="1"/>
  <c r="G8" i="25" s="1"/>
  <c r="H8" i="25" s="1"/>
  <c r="I8" i="25" s="1"/>
  <c r="J8" i="25" l="1"/>
  <c r="K8" i="25" s="1"/>
  <c r="F6" i="23"/>
  <c r="F7" i="25"/>
  <c r="H7" i="25"/>
  <c r="I7" i="25"/>
  <c r="G7" i="25"/>
  <c r="E7" i="25"/>
  <c r="D7" i="25"/>
  <c r="L8" i="25" l="1"/>
  <c r="K7" i="25"/>
  <c r="J7" i="25"/>
  <c r="G6" i="23"/>
  <c r="AI42" i="25"/>
  <c r="AI41" i="25"/>
  <c r="AI40" i="25"/>
  <c r="AI39" i="25"/>
  <c r="AI38" i="25"/>
  <c r="AI35" i="25"/>
  <c r="AI34" i="25"/>
  <c r="AI33" i="25"/>
  <c r="AI32" i="25"/>
  <c r="AI31" i="25"/>
  <c r="AI21" i="25"/>
  <c r="AI20" i="25"/>
  <c r="AI19" i="25"/>
  <c r="AI18" i="25"/>
  <c r="AI17" i="25"/>
  <c r="AI12" i="25"/>
  <c r="D51" i="12" s="1"/>
  <c r="M8" i="25" l="1"/>
  <c r="L7" i="25"/>
  <c r="H6" i="23"/>
  <c r="N8" i="25" l="1"/>
  <c r="M7" i="25"/>
  <c r="I6" i="23"/>
  <c r="G51" i="12"/>
  <c r="H51" i="12" s="1"/>
  <c r="J51" i="12" s="1"/>
  <c r="F51" i="12"/>
  <c r="I51" i="12"/>
  <c r="J8" i="12"/>
  <c r="K8" i="12" s="1"/>
  <c r="E49" i="12" s="1"/>
  <c r="O8" i="25" l="1"/>
  <c r="N7" i="25"/>
  <c r="J6" i="23"/>
  <c r="K6" i="23" s="1"/>
  <c r="AI10" i="25"/>
  <c r="AI11" i="25"/>
  <c r="D50" i="12" s="1"/>
  <c r="AI13" i="25"/>
  <c r="D52" i="12" s="1"/>
  <c r="AI14" i="25"/>
  <c r="D49" i="12" l="1"/>
  <c r="I49" i="12" s="1"/>
  <c r="G52" i="12"/>
  <c r="F52" i="12"/>
  <c r="I52" i="12"/>
  <c r="P8" i="25"/>
  <c r="O7" i="25"/>
  <c r="I50" i="12"/>
  <c r="G50" i="12"/>
  <c r="F50" i="12"/>
  <c r="L6" i="23"/>
  <c r="F49" i="12" l="1"/>
  <c r="G49" i="12"/>
  <c r="Q8" i="25"/>
  <c r="P7" i="25"/>
  <c r="M6" i="23"/>
  <c r="H50" i="12"/>
  <c r="J50" i="12" s="1"/>
  <c r="H52" i="12"/>
  <c r="J52" i="12" s="1"/>
  <c r="R8" i="25" l="1"/>
  <c r="Q7" i="25"/>
  <c r="N6" i="23"/>
  <c r="H49" i="12"/>
  <c r="J49" i="12" s="1"/>
  <c r="S8" i="25" l="1"/>
  <c r="R7" i="25"/>
  <c r="O6" i="23"/>
  <c r="T8" i="25" l="1"/>
  <c r="S7" i="25"/>
  <c r="P6" i="23"/>
  <c r="U8" i="25" l="1"/>
  <c r="T7" i="25"/>
  <c r="Q6" i="23"/>
  <c r="V8" i="25" l="1"/>
  <c r="U7" i="25"/>
  <c r="R6" i="23"/>
  <c r="W8" i="25" l="1"/>
  <c r="V7" i="25"/>
  <c r="S6" i="23"/>
  <c r="X8" i="25" l="1"/>
  <c r="W7" i="25"/>
  <c r="T6" i="23"/>
  <c r="Y8" i="25" l="1"/>
  <c r="X7" i="25"/>
  <c r="U6" i="23"/>
  <c r="Z8" i="25" l="1"/>
  <c r="Y7" i="25"/>
  <c r="V6" i="23"/>
  <c r="AA8" i="25" l="1"/>
  <c r="Z7" i="25"/>
  <c r="W6" i="23"/>
  <c r="AB8" i="25" l="1"/>
  <c r="AA7" i="25"/>
  <c r="X6" i="23"/>
  <c r="AC8" i="25" l="1"/>
  <c r="AB7" i="25"/>
  <c r="Y6" i="23"/>
  <c r="AD8" i="25" l="1"/>
  <c r="AC7" i="25"/>
  <c r="Z6" i="23"/>
  <c r="AE8" i="25" l="1"/>
  <c r="AD7" i="25"/>
  <c r="AA6" i="23"/>
  <c r="AF8" i="25" l="1"/>
  <c r="AE7" i="25"/>
  <c r="AB6" i="23"/>
  <c r="AG8" i="25" l="1"/>
  <c r="AF7" i="25"/>
  <c r="AC6" i="23"/>
  <c r="AH8" i="25" l="1"/>
  <c r="AH7" i="25" s="1"/>
  <c r="AG7" i="25"/>
  <c r="AD6" i="23"/>
  <c r="AE6" i="23" l="1"/>
  <c r="AF6" i="23" l="1"/>
  <c r="AG6" i="23" l="1"/>
  <c r="AH6" i="2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<sst xmlns="http://schemas.openxmlformats.org/spreadsheetml/2006/main" count="1072" uniqueCount="166">
  <si>
    <t xml:space="preserve"> </t>
  </si>
  <si>
    <t>SMI</t>
  </si>
  <si>
    <t>UNSERVICEABLE</t>
  </si>
  <si>
    <t>COMPONENT DUE</t>
  </si>
  <si>
    <t>AIRCRAFT</t>
  </si>
  <si>
    <t>LAE B2</t>
  </si>
  <si>
    <t>TECH B2</t>
  </si>
  <si>
    <t>TOTAL</t>
  </si>
  <si>
    <t>MANHOURS REQUIRED</t>
  </si>
  <si>
    <t>POSITION</t>
  </si>
  <si>
    <t xml:space="preserve">MONTHLY SUMMARY </t>
  </si>
  <si>
    <t>HR/MTH</t>
  </si>
  <si>
    <t xml:space="preserve">MH REQUIRED </t>
  </si>
  <si>
    <t>DATE</t>
  </si>
  <si>
    <t xml:space="preserve">DAY </t>
  </si>
  <si>
    <t>SERVICEABLE AIRCRAFT</t>
  </si>
  <si>
    <t>A1</t>
  </si>
  <si>
    <t>HR/DAY</t>
  </si>
  <si>
    <t>NOS</t>
  </si>
  <si>
    <t>STAFF NO.</t>
  </si>
  <si>
    <t xml:space="preserve">NO OF DAY/MTH </t>
  </si>
  <si>
    <t xml:space="preserve">TOTAL MH REQUIRED </t>
  </si>
  <si>
    <t>A2</t>
  </si>
  <si>
    <t>A4</t>
  </si>
  <si>
    <t>A5</t>
  </si>
  <si>
    <t>S1</t>
  </si>
  <si>
    <t>S2</t>
  </si>
  <si>
    <t>S3</t>
  </si>
  <si>
    <t>S4</t>
  </si>
  <si>
    <t>S5</t>
  </si>
  <si>
    <t>MANPOWER TYPE</t>
  </si>
  <si>
    <t>LIST OF STAFF AVAILABLE</t>
  </si>
  <si>
    <t>MAN-HOUR AVAILABILITY</t>
  </si>
  <si>
    <t xml:space="preserve">VARIABLES NO. </t>
  </si>
  <si>
    <t>NAME</t>
  </si>
  <si>
    <t>APPROVAL</t>
  </si>
  <si>
    <t>VAR NO.</t>
  </si>
  <si>
    <t>MAN-HOUR AVAILABLE</t>
  </si>
  <si>
    <t>LAE B1</t>
  </si>
  <si>
    <t>A6</t>
  </si>
  <si>
    <t>GHAZALI BIN SAIFULRIJAL</t>
  </si>
  <si>
    <t>KAMAL AMZARI BIN MOHAMED AMBIA</t>
  </si>
  <si>
    <t>X</t>
  </si>
  <si>
    <t>N</t>
  </si>
  <si>
    <t>PUBLIC HOLIDAY:-</t>
  </si>
  <si>
    <t>NORMAL (0830-1730)</t>
  </si>
  <si>
    <t>NOTE:-</t>
  </si>
  <si>
    <t>DT</t>
  </si>
  <si>
    <t>DETACHMENT</t>
  </si>
  <si>
    <t>PUBLIC HOLIDAY</t>
  </si>
  <si>
    <t>CO</t>
  </si>
  <si>
    <t>STAFF ID</t>
  </si>
  <si>
    <t>PH</t>
  </si>
  <si>
    <t>OFF</t>
  </si>
  <si>
    <t>COURSE TRAINING</t>
  </si>
  <si>
    <t>REFRESHER TRAINING</t>
  </si>
  <si>
    <t>AL</t>
  </si>
  <si>
    <t>EL</t>
  </si>
  <si>
    <t>RE</t>
  </si>
  <si>
    <t>NO</t>
  </si>
  <si>
    <t>ANNUAL</t>
  </si>
  <si>
    <t>XL</t>
  </si>
  <si>
    <t>EXAM</t>
  </si>
  <si>
    <t>EMERGENCY</t>
  </si>
  <si>
    <t>HL</t>
  </si>
  <si>
    <t>HOSPITALIZED</t>
  </si>
  <si>
    <t>SL</t>
  </si>
  <si>
    <t>SPL</t>
  </si>
  <si>
    <t>9M-GAS (GADING AIR)</t>
  </si>
  <si>
    <t>9M-SAAS (GADING AIR)</t>
  </si>
  <si>
    <t>MH AVAILABLE</t>
  </si>
  <si>
    <t>MAN HOURS REQUIRED</t>
  </si>
  <si>
    <t>MONTHLY ROSTER</t>
  </si>
  <si>
    <t>MOHD AMIRUDDIN BIN AZMI</t>
  </si>
  <si>
    <t>SPECIAL LEAVE</t>
  </si>
  <si>
    <t>SICK LEAVE</t>
  </si>
  <si>
    <t>GROUP</t>
  </si>
  <si>
    <t>NITA BINTI ISMAIL</t>
  </si>
  <si>
    <t>MOHD HUZAIRI BIN MD HISMA</t>
  </si>
  <si>
    <t>ZUHAILI BIN ZAPHIL</t>
  </si>
  <si>
    <t>MOHAMMAD HAZIM BIN MD ZAMANI</t>
  </si>
  <si>
    <t>MUHAMMAD HAFEEZ BIN MOHD YUSUF</t>
  </si>
  <si>
    <t>MOHAMAD ASHRAF BIN IDROS</t>
  </si>
  <si>
    <t>% EXCESS/DEFISIT</t>
  </si>
  <si>
    <t>EXCESS/DEFISIT</t>
  </si>
  <si>
    <t>AVAILABLE WORKING DAY</t>
  </si>
  <si>
    <t>MH REQUIRED</t>
  </si>
  <si>
    <t>NO OF MAN POWER AVAILABLE</t>
  </si>
  <si>
    <t>WORKING HOURS</t>
  </si>
  <si>
    <t>EXCESS / DEFICIT</t>
  </si>
  <si>
    <t>TECH A &amp; B1</t>
  </si>
  <si>
    <t>ACTION REQUIRED WITH NOTIFY AT &lt; 75%</t>
  </si>
  <si>
    <t>SATISFACTORY IF MH AVAILABLE MORE THAN MH REQUIRED</t>
  </si>
  <si>
    <t>UNSATISFACTORY IF MH AVAILABLE LESS THAN MH REQUIRED</t>
  </si>
  <si>
    <t>% EXCESS OVER DEFICITE WITH PF 80%</t>
  </si>
  <si>
    <t>CONDITION</t>
  </si>
  <si>
    <t>9M-DSJ (GADING AIR)</t>
  </si>
  <si>
    <t>OT</t>
  </si>
  <si>
    <t>OVERTIME</t>
  </si>
  <si>
    <t>IZZAT EMIR BIN MOHD RIDZWAN</t>
  </si>
  <si>
    <t>ABDUL MALIK BIN AMRAN SHAH</t>
  </si>
  <si>
    <t>MUHAMMAD AZRIQ BIN ABDULLAH</t>
  </si>
  <si>
    <t>GA HEAVIES</t>
  </si>
  <si>
    <t>WAN MOHD SALWADE BIN WAN RAMLE</t>
  </si>
  <si>
    <t>MUHAMMAD HAFIY FITRI BIN HAMDAN</t>
  </si>
  <si>
    <t>MUHAMMAD AIMAN AFIQ BIN SHAIFUL ANUAR</t>
  </si>
  <si>
    <t>NUR ILMAN IHSAN BIN YUSOF</t>
  </si>
  <si>
    <t>MOHD MUQODDIM BIN SHAKIB</t>
  </si>
  <si>
    <t>B1.3,C - AW139</t>
  </si>
  <si>
    <t>GENERAL AVIATION</t>
  </si>
  <si>
    <t>MOHAMMAD ARIF BIN ABD AZIZ</t>
  </si>
  <si>
    <t>B1.4 , E1 - R44 , R44 II
B1.2 - T 172
B1.3 - AW139</t>
  </si>
  <si>
    <t>B1.3 - BELL429, R66 , AW139 , AS350B3</t>
  </si>
  <si>
    <t>B1.3 - AW139</t>
  </si>
  <si>
    <t>HAIRUDEEN BIN MAT</t>
  </si>
  <si>
    <t xml:space="preserve"> -</t>
  </si>
  <si>
    <t>IDROS BIN ABD RAHMAN</t>
  </si>
  <si>
    <t>B2 , E1 - B300 , A109E , BELL429, R44, R66, EC120B,  AS350B2, AS350B3. B2, C,E1 - AS355N, AS365F2,N3 , EC155B</t>
  </si>
  <si>
    <t>MOHD KAMAL EL ASYEEQ BIN MISLAN</t>
  </si>
  <si>
    <t>B2 - A109E, AS350B2, AW139 , EC120B</t>
  </si>
  <si>
    <t>JAY GANESH MURALE PARAN</t>
  </si>
  <si>
    <t>IBRAHIM HAZLY BIN MOHAMAD YUSOF</t>
  </si>
  <si>
    <t>B1.3 , E1 - AW139 , AS365N3</t>
  </si>
  <si>
    <t>HEAVIES TEAM</t>
  </si>
  <si>
    <t>B1.3 , E1 - AW139 , R66 , EC155 , EC155B1</t>
  </si>
  <si>
    <t>MOHAMAD SHAFIQ BIN AZHAR</t>
  </si>
  <si>
    <t>B1.3 , E1 - AW139</t>
  </si>
  <si>
    <t>JAGETHESON@SONNY A/L S.GANESON</t>
  </si>
  <si>
    <t>B1.3 - AW139 , AS350B , EC120B</t>
  </si>
  <si>
    <t>B1.3 , E1 - AW139 , AS350B2 , R66</t>
  </si>
  <si>
    <t>AHMAD ZHAFRI BIN MOHD NOR</t>
  </si>
  <si>
    <t>B2 - AW189 , AS350B2 , AS350B3 , AS355N , AW139</t>
  </si>
  <si>
    <t>B2 - AW139</t>
  </si>
  <si>
    <t>FARISHA WAHIDA BINTI MOHAMAD FARID</t>
  </si>
  <si>
    <t>MOHD SHAHRIL AZIZI BIN DAUT</t>
  </si>
  <si>
    <t>SHEETMETAL</t>
  </si>
  <si>
    <t xml:space="preserve">IRFAN ISKANDAR BIN MUHAMAD ZUBIR </t>
  </si>
  <si>
    <t>MUHAMMAD FIRDAUS BIN AHMAD</t>
  </si>
  <si>
    <t>MUHAMMAD ZAINI@ZAIDI BIN HARUN</t>
  </si>
  <si>
    <t>LAE B1.3 , C</t>
  </si>
  <si>
    <t xml:space="preserve"> LAE B1.2 , B1.3 ,  B1.4</t>
  </si>
  <si>
    <t>LAE B1.3</t>
  </si>
  <si>
    <t>LAE B1.1 , B1.2 , B1.3 , B1.4</t>
  </si>
  <si>
    <t xml:space="preserve"> TECH B1</t>
  </si>
  <si>
    <t xml:space="preserve"> TECH B2</t>
  </si>
  <si>
    <t xml:space="preserve"> TECH  B1</t>
  </si>
  <si>
    <t>Thu</t>
  </si>
  <si>
    <t>Fri</t>
  </si>
  <si>
    <t>Sat</t>
  </si>
  <si>
    <t>Sun</t>
  </si>
  <si>
    <t>Mon</t>
  </si>
  <si>
    <t>Tue</t>
  </si>
  <si>
    <t>Wed</t>
  </si>
  <si>
    <t>9M-HFA (FLYSTAR)</t>
  </si>
  <si>
    <t>9M-TBL (HELISTAR)</t>
  </si>
  <si>
    <t>DYNAMIC INSPECTION, 1200H, 48M, 600H</t>
  </si>
  <si>
    <t>9M-AZM (WESTSTAR)</t>
  </si>
  <si>
    <t>MUHAMMAD FAZREEN BIN RAMLEE</t>
  </si>
  <si>
    <t xml:space="preserve"> TECH  B2</t>
  </si>
  <si>
    <t xml:space="preserve">NAJMI AMSYAR BIN MUZAFAR SHAH </t>
  </si>
  <si>
    <t>LEE BOON HONG</t>
  </si>
  <si>
    <t>NAJMI AMSYAR BIN MUZAFAR SHAH</t>
  </si>
  <si>
    <t>EDDY HAKEEM BIN MOHD MOIN</t>
  </si>
  <si>
    <t>TBA</t>
  </si>
  <si>
    <t>SUBSITUTION MALAYSIA DAY</t>
  </si>
  <si>
    <t>SUBSITUTION MAULIDUR RASUL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</si>
</sst>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[h]:mm"/>
    <numFmt numFmtId="166" formatCode="[$-1009]d\-mmm\-yy;@"/>
    <numFmt numFmtId="167" formatCode="d"/>
    <numFmt numFmtId="168" formatCode="ddd"/>
  </numFmts>
  <fonts count="26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14"/>
      <name val="Arial"/>
      <family val="2"/>
    </font>
    <font>
      <u/>
      <sz val="14"/>
      <color theme="1"/>
      <name val="Arial"/>
      <family val="2"/>
    </font>
    <font>
      <b/>
      <u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sz val="7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610">
    <xf numFmtId="0" fontId="0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3" fillId="0" borderId="0"/>
    <xf numFmtId="0" fontId="11" fillId="0" borderId="0" applyNumberForma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87">
    <xf numFmtId="0" fontId="0" fillId="0" borderId="0" xfId="0"/>
    <xf numFmtId="0" fontId="12" fillId="0" borderId="2" xfId="0" applyFont="1" applyBorder="1" applyAlignment="1">
      <alignment horizontal="center" vertical="center" wrapText="1"/>
    </xf>
    <xf numFmtId="0" fontId="13" fillId="9" borderId="2" xfId="208" applyFont="1" applyFill="1" applyBorder="1" applyAlignment="1">
      <alignment horizontal="center" vertical="center" wrapText="1"/>
    </xf>
    <xf numFmtId="49" fontId="13" fillId="10" borderId="10" xfId="208" applyNumberFormat="1" applyFont="1" applyFill="1" applyBorder="1" applyAlignment="1">
      <alignment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13" fillId="3" borderId="2" xfId="208" applyFont="1" applyFill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15" borderId="2" xfId="208" applyFont="1" applyFill="1" applyBorder="1" applyAlignment="1">
      <alignment horizontal="center" vertical="center"/>
    </xf>
    <xf numFmtId="0" fontId="13" fillId="19" borderId="2" xfId="208" applyFont="1" applyFill="1" applyBorder="1" applyAlignment="1">
      <alignment horizontal="center" vertical="center"/>
    </xf>
    <xf numFmtId="0" fontId="13" fillId="20" borderId="2" xfId="208" applyFont="1" applyFill="1" applyBorder="1" applyAlignment="1">
      <alignment horizontal="center" vertical="center"/>
    </xf>
    <xf numFmtId="0" fontId="13" fillId="18" borderId="2" xfId="208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166" fontId="12" fillId="0" borderId="0" xfId="0" quotePrefix="1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5" fontId="12" fillId="0" borderId="0" xfId="0" quotePrefix="1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166" fontId="12" fillId="2" borderId="1" xfId="0" applyNumberFormat="1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/>
    </xf>
    <xf numFmtId="166" fontId="12" fillId="8" borderId="1" xfId="0" applyNumberFormat="1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vertical="center"/>
    </xf>
    <xf numFmtId="0" fontId="14" fillId="7" borderId="6" xfId="0" applyFont="1" applyFill="1" applyBorder="1" applyAlignment="1">
      <alignment vertical="center"/>
    </xf>
    <xf numFmtId="1" fontId="14" fillId="0" borderId="0" xfId="0" applyNumberFormat="1" applyFont="1" applyAlignment="1">
      <alignment vertical="center"/>
    </xf>
    <xf numFmtId="2" fontId="13" fillId="0" borderId="0" xfId="208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17" fontId="15" fillId="0" borderId="0" xfId="0" applyNumberFormat="1" applyFont="1" applyAlignment="1">
      <alignment horizontal="left" vertical="center"/>
    </xf>
    <xf numFmtId="17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17" fontId="12" fillId="0" borderId="0" xfId="0" applyNumberFormat="1" applyFont="1" applyAlignment="1">
      <alignment horizontal="left" vertical="top"/>
    </xf>
    <xf numFmtId="0" fontId="12" fillId="11" borderId="2" xfId="802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center" vertical="center" wrapText="1"/>
    </xf>
    <xf numFmtId="0" fontId="14" fillId="0" borderId="2" xfId="1608" applyFont="1" applyBorder="1" applyAlignment="1">
      <alignment horizontal="center" vertical="center"/>
    </xf>
    <xf numFmtId="0" fontId="14" fillId="5" borderId="2" xfId="802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2" fillId="14" borderId="2" xfId="0" applyFont="1" applyFill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/>
    </xf>
    <xf numFmtId="10" fontId="16" fillId="0" borderId="2" xfId="0" applyNumberFormat="1" applyFont="1" applyBorder="1" applyAlignment="1">
      <alignment horizontal="center" vertical="center"/>
    </xf>
    <xf numFmtId="10" fontId="14" fillId="0" borderId="2" xfId="0" applyNumberFormat="1" applyFont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/>
    </xf>
    <xf numFmtId="0" fontId="14" fillId="0" borderId="0" xfId="1608" applyFont="1"/>
    <xf numFmtId="0" fontId="14" fillId="0" borderId="0" xfId="1608" applyFont="1" applyAlignment="1">
      <alignment horizontal="left"/>
    </xf>
    <xf numFmtId="0" fontId="12" fillId="2" borderId="2" xfId="1608" applyFont="1" applyFill="1" applyBorder="1" applyAlignment="1">
      <alignment horizontal="center"/>
    </xf>
    <xf numFmtId="0" fontId="15" fillId="0" borderId="0" xfId="1608" applyFont="1" applyAlignment="1">
      <alignment horizontal="center"/>
    </xf>
    <xf numFmtId="0" fontId="14" fillId="5" borderId="2" xfId="1608" applyFont="1" applyFill="1" applyBorder="1" applyAlignment="1">
      <alignment horizontal="center"/>
    </xf>
    <xf numFmtId="0" fontId="14" fillId="16" borderId="2" xfId="1608" applyFont="1" applyFill="1" applyBorder="1" applyAlignment="1">
      <alignment horizontal="center"/>
    </xf>
    <xf numFmtId="0" fontId="12" fillId="4" borderId="2" xfId="1608" applyFont="1" applyFill="1" applyBorder="1" applyAlignment="1">
      <alignment horizontal="center"/>
    </xf>
    <xf numFmtId="0" fontId="14" fillId="0" borderId="0" xfId="1608" applyFont="1" applyAlignment="1">
      <alignment vertical="center"/>
    </xf>
    <xf numFmtId="0" fontId="12" fillId="0" borderId="0" xfId="0" applyFont="1"/>
    <xf numFmtId="166" fontId="12" fillId="22" borderId="1" xfId="0" applyNumberFormat="1" applyFont="1" applyFill="1" applyBorder="1" applyAlignment="1">
      <alignment horizontal="center" vertical="center"/>
    </xf>
    <xf numFmtId="0" fontId="14" fillId="0" borderId="0" xfId="1600" applyFont="1"/>
    <xf numFmtId="0" fontId="17" fillId="0" borderId="0" xfId="160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7" fillId="0" borderId="0" xfId="1600" applyFont="1"/>
    <xf numFmtId="0" fontId="15" fillId="0" borderId="0" xfId="0" applyFont="1" applyAlignment="1">
      <alignment horizontal="left"/>
    </xf>
    <xf numFmtId="0" fontId="14" fillId="22" borderId="2" xfId="1608" applyFont="1" applyFill="1" applyBorder="1" applyAlignment="1">
      <alignment horizontal="center"/>
    </xf>
    <xf numFmtId="1" fontId="13" fillId="0" borderId="2" xfId="208" applyNumberFormat="1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10" fontId="14" fillId="0" borderId="3" xfId="0" applyNumberFormat="1" applyFont="1" applyBorder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0" fillId="0" borderId="13" xfId="0" applyFont="1" applyBorder="1"/>
    <xf numFmtId="0" fontId="22" fillId="0" borderId="13" xfId="0" applyFont="1" applyBorder="1" applyAlignment="1">
      <alignment horizontal="center" vertical="center"/>
    </xf>
    <xf numFmtId="0" fontId="13" fillId="17" borderId="2" xfId="208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9" fontId="23" fillId="0" borderId="1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67" fontId="12" fillId="6" borderId="8" xfId="1608" applyNumberFormat="1" applyFont="1" applyFill="1" applyBorder="1" applyAlignment="1">
      <alignment horizontal="center" vertical="center"/>
    </xf>
    <xf numFmtId="167" fontId="12" fillId="6" borderId="9" xfId="1608" applyNumberFormat="1" applyFont="1" applyFill="1" applyBorder="1" applyAlignment="1">
      <alignment horizontal="center" vertical="center"/>
    </xf>
    <xf numFmtId="0" fontId="13" fillId="24" borderId="2" xfId="1608" applyFont="1" applyFill="1" applyBorder="1" applyAlignment="1">
      <alignment horizontal="center"/>
    </xf>
    <xf numFmtId="0" fontId="12" fillId="21" borderId="2" xfId="1608" applyFont="1" applyFill="1" applyBorder="1" applyAlignment="1">
      <alignment horizontal="center"/>
    </xf>
    <xf numFmtId="0" fontId="24" fillId="23" borderId="2" xfId="1608" applyFont="1" applyFill="1" applyBorder="1" applyAlignment="1">
      <alignment horizontal="center"/>
    </xf>
    <xf numFmtId="0" fontId="12" fillId="3" borderId="2" xfId="1608" applyFont="1" applyFill="1" applyBorder="1" applyAlignment="1">
      <alignment horizontal="center"/>
    </xf>
    <xf numFmtId="0" fontId="12" fillId="25" borderId="2" xfId="1608" applyFont="1" applyFill="1" applyBorder="1" applyAlignment="1">
      <alignment horizontal="center"/>
    </xf>
    <xf numFmtId="0" fontId="15" fillId="5" borderId="18" xfId="1608" applyFont="1" applyFill="1" applyBorder="1" applyAlignment="1">
      <alignment horizontal="center"/>
    </xf>
    <xf numFmtId="0" fontId="12" fillId="26" borderId="2" xfId="1608" applyFont="1" applyFill="1" applyBorder="1" applyAlignment="1">
      <alignment horizontal="center"/>
    </xf>
    <xf numFmtId="1" fontId="13" fillId="0" borderId="0" xfId="208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3" fillId="5" borderId="0" xfId="208" applyFont="1" applyFill="1" applyAlignment="1">
      <alignment horizontal="center" vertical="center"/>
    </xf>
    <xf numFmtId="0" fontId="14" fillId="5" borderId="6" xfId="1608" applyFont="1" applyFill="1" applyBorder="1" applyAlignment="1">
      <alignment horizontal="center" vertical="center"/>
    </xf>
    <xf numFmtId="0" fontId="16" fillId="5" borderId="20" xfId="1608" applyFont="1" applyFill="1" applyBorder="1" applyAlignment="1">
      <alignment horizontal="center" vertical="center"/>
    </xf>
    <xf numFmtId="0" fontId="19" fillId="0" borderId="14" xfId="0" applyFont="1" applyBorder="1" applyAlignment="1">
      <alignment vertical="center"/>
    </xf>
    <xf numFmtId="0" fontId="14" fillId="0" borderId="0" xfId="208" applyFont="1" applyAlignment="1">
      <alignment horizontal="center" vertical="center" wrapText="1"/>
    </xf>
    <xf numFmtId="0" fontId="14" fillId="0" borderId="0" xfId="1608" applyFont="1" applyAlignment="1">
      <alignment horizontal="center" vertical="center"/>
    </xf>
    <xf numFmtId="0" fontId="16" fillId="27" borderId="20" xfId="1608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/>
    </xf>
    <xf numFmtId="0" fontId="19" fillId="3" borderId="2" xfId="0" applyFont="1" applyFill="1" applyBorder="1" applyAlignment="1">
      <alignment vertical="center"/>
    </xf>
    <xf numFmtId="0" fontId="14" fillId="0" borderId="5" xfId="1608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left" vertical="center"/>
    </xf>
    <xf numFmtId="0" fontId="16" fillId="5" borderId="21" xfId="1608" applyFont="1" applyFill="1" applyBorder="1" applyAlignment="1">
      <alignment horizontal="center" vertical="center"/>
    </xf>
    <xf numFmtId="0" fontId="16" fillId="27" borderId="21" xfId="1608" applyFont="1" applyFill="1" applyBorder="1" applyAlignment="1">
      <alignment horizontal="center" vertical="center"/>
    </xf>
    <xf numFmtId="0" fontId="14" fillId="5" borderId="22" xfId="1608" applyFont="1" applyFill="1" applyBorder="1" applyAlignment="1">
      <alignment horizontal="center" vertical="center"/>
    </xf>
    <xf numFmtId="168" fontId="12" fillId="6" borderId="23" xfId="1608" applyNumberFormat="1" applyFont="1" applyFill="1" applyBorder="1" applyAlignment="1">
      <alignment horizontal="center" vertical="center"/>
    </xf>
    <xf numFmtId="168" fontId="16" fillId="0" borderId="5" xfId="208" applyNumberFormat="1" applyFont="1" applyBorder="1" applyAlignment="1">
      <alignment horizontal="center" vertical="center"/>
    </xf>
    <xf numFmtId="0" fontId="14" fillId="29" borderId="2" xfId="0" applyFont="1" applyFill="1" applyBorder="1" applyAlignment="1">
      <alignment vertical="center"/>
    </xf>
    <xf numFmtId="0" fontId="14" fillId="29" borderId="2" xfId="0" applyFont="1" applyFill="1" applyBorder="1" applyAlignment="1">
      <alignment vertical="center" wrapText="1"/>
    </xf>
    <xf numFmtId="0" fontId="19" fillId="29" borderId="2" xfId="0" applyFont="1" applyFill="1" applyBorder="1" applyAlignment="1">
      <alignment vertical="center" wrapText="1"/>
    </xf>
    <xf numFmtId="0" fontId="14" fillId="28" borderId="2" xfId="0" applyFont="1" applyFill="1" applyBorder="1" applyAlignment="1">
      <alignment vertical="center" wrapText="1"/>
    </xf>
    <xf numFmtId="0" fontId="14" fillId="28" borderId="2" xfId="0" applyFont="1" applyFill="1" applyBorder="1" applyAlignment="1">
      <alignment vertical="center"/>
    </xf>
    <xf numFmtId="0" fontId="19" fillId="9" borderId="2" xfId="0" applyFont="1" applyFill="1" applyBorder="1" applyAlignment="1">
      <alignment vertical="center" wrapText="1"/>
    </xf>
    <xf numFmtId="0" fontId="19" fillId="25" borderId="2" xfId="0" applyFont="1" applyFill="1" applyBorder="1" applyAlignment="1">
      <alignment vertical="center" wrapText="1"/>
    </xf>
    <xf numFmtId="0" fontId="14" fillId="25" borderId="2" xfId="0" applyFont="1" applyFill="1" applyBorder="1" applyAlignment="1">
      <alignment horizontal="left" vertical="center" wrapText="1"/>
    </xf>
    <xf numFmtId="0" fontId="14" fillId="5" borderId="2" xfId="1608" applyFont="1" applyFill="1" applyBorder="1" applyAlignment="1">
      <alignment horizontal="center" vertical="center"/>
    </xf>
    <xf numFmtId="167" fontId="13" fillId="0" borderId="3" xfId="208" applyNumberFormat="1" applyFont="1" applyBorder="1" applyAlignment="1">
      <alignment horizontal="center" vertical="center"/>
    </xf>
    <xf numFmtId="49" fontId="13" fillId="30" borderId="10" xfId="208" applyNumberFormat="1" applyFont="1" applyFill="1" applyBorder="1" applyAlignment="1">
      <alignment vertical="center"/>
    </xf>
    <xf numFmtId="49" fontId="13" fillId="12" borderId="10" xfId="208" applyNumberFormat="1" applyFont="1" applyFill="1" applyBorder="1" applyAlignment="1">
      <alignment vertical="center"/>
    </xf>
    <xf numFmtId="49" fontId="13" fillId="12" borderId="4" xfId="208" applyNumberFormat="1" applyFont="1" applyFill="1" applyBorder="1" applyAlignment="1">
      <alignment vertical="center"/>
    </xf>
    <xf numFmtId="167" fontId="12" fillId="6" borderId="24" xfId="1608" applyNumberFormat="1" applyFont="1" applyFill="1" applyBorder="1" applyAlignment="1">
      <alignment horizontal="center" vertical="center"/>
    </xf>
    <xf numFmtId="168" fontId="12" fillId="6" borderId="25" xfId="1608" applyNumberFormat="1" applyFont="1" applyFill="1" applyBorder="1" applyAlignment="1">
      <alignment horizontal="center" vertical="center"/>
    </xf>
    <xf numFmtId="0" fontId="14" fillId="14" borderId="2" xfId="0" applyFont="1" applyFill="1" applyBorder="1" applyAlignment="1">
      <alignment vertical="center" wrapText="1"/>
    </xf>
    <xf numFmtId="0" fontId="16" fillId="31" borderId="21" xfId="1608" applyFont="1" applyFill="1" applyBorder="1" applyAlignment="1">
      <alignment horizontal="center" vertical="center"/>
    </xf>
    <xf numFmtId="0" fontId="16" fillId="30" borderId="21" xfId="1608" applyFont="1" applyFill="1" applyBorder="1" applyAlignment="1">
      <alignment horizontal="center" vertical="center"/>
    </xf>
    <xf numFmtId="0" fontId="16" fillId="30" borderId="20" xfId="1608" applyFont="1" applyFill="1" applyBorder="1" applyAlignment="1">
      <alignment horizontal="center" vertical="center"/>
    </xf>
    <xf numFmtId="14" fontId="14" fillId="31" borderId="0" xfId="1608" applyNumberFormat="1" applyFont="1" applyFill="1"/>
    <xf numFmtId="0" fontId="14" fillId="31" borderId="0" xfId="1608" applyFont="1" applyFill="1"/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14" borderId="4" xfId="208" applyFont="1" applyFill="1" applyBorder="1" applyAlignment="1">
      <alignment horizontal="center" vertical="center"/>
    </xf>
    <xf numFmtId="0" fontId="13" fillId="14" borderId="10" xfId="208" applyFont="1" applyFill="1" applyBorder="1" applyAlignment="1">
      <alignment horizontal="center" vertical="center"/>
    </xf>
    <xf numFmtId="0" fontId="13" fillId="14" borderId="6" xfId="208" applyFont="1" applyFill="1" applyBorder="1" applyAlignment="1">
      <alignment horizontal="center" vertical="center"/>
    </xf>
    <xf numFmtId="0" fontId="12" fillId="14" borderId="2" xfId="0" applyFont="1" applyFill="1" applyBorder="1" applyAlignment="1">
      <alignment horizontal="center" vertical="center" wrapText="1"/>
    </xf>
    <xf numFmtId="0" fontId="12" fillId="13" borderId="4" xfId="802" applyFont="1" applyFill="1" applyBorder="1" applyAlignment="1">
      <alignment horizontal="center" vertical="center" wrapText="1"/>
    </xf>
    <xf numFmtId="0" fontId="12" fillId="13" borderId="10" xfId="802" applyFont="1" applyFill="1" applyBorder="1" applyAlignment="1">
      <alignment horizontal="center" vertical="center" wrapText="1"/>
    </xf>
    <xf numFmtId="0" fontId="12" fillId="13" borderId="6" xfId="802" applyFont="1" applyFill="1" applyBorder="1" applyAlignment="1">
      <alignment horizontal="center" vertical="center" wrapText="1"/>
    </xf>
    <xf numFmtId="0" fontId="12" fillId="13" borderId="4" xfId="0" applyFont="1" applyFill="1" applyBorder="1" applyAlignment="1">
      <alignment horizontal="center"/>
    </xf>
    <xf numFmtId="0" fontId="12" fillId="13" borderId="10" xfId="0" applyFont="1" applyFill="1" applyBorder="1" applyAlignment="1">
      <alignment horizontal="center"/>
    </xf>
    <xf numFmtId="0" fontId="12" fillId="13" borderId="6" xfId="0" applyFont="1" applyFill="1" applyBorder="1" applyAlignment="1">
      <alignment horizontal="center"/>
    </xf>
    <xf numFmtId="0" fontId="12" fillId="0" borderId="1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7" borderId="2" xfId="208" applyFont="1" applyFill="1" applyBorder="1" applyAlignment="1">
      <alignment horizontal="center" vertical="center" wrapText="1"/>
    </xf>
    <xf numFmtId="0" fontId="13" fillId="7" borderId="4" xfId="208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/>
    </xf>
    <xf numFmtId="0" fontId="16" fillId="0" borderId="2" xfId="208" applyFont="1" applyBorder="1" applyAlignment="1">
      <alignment horizontal="center" vertical="center" wrapText="1"/>
    </xf>
    <xf numFmtId="0" fontId="13" fillId="0" borderId="2" xfId="208" applyFont="1" applyBorder="1" applyAlignment="1">
      <alignment horizontal="center" vertical="center"/>
    </xf>
    <xf numFmtId="0" fontId="21" fillId="0" borderId="14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49" fontId="13" fillId="2" borderId="4" xfId="208" applyNumberFormat="1" applyFont="1" applyFill="1" applyBorder="1" applyAlignment="1">
      <alignment horizontal="center" vertical="center"/>
    </xf>
    <xf numFmtId="49" fontId="13" fillId="2" borderId="10" xfId="208" applyNumberFormat="1" applyFont="1" applyFill="1" applyBorder="1" applyAlignment="1">
      <alignment horizontal="center" vertical="center"/>
    </xf>
    <xf numFmtId="49" fontId="13" fillId="2" borderId="6" xfId="208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12" fillId="6" borderId="11" xfId="1608" applyFont="1" applyFill="1" applyBorder="1" applyAlignment="1">
      <alignment horizontal="center" vertical="center"/>
    </xf>
    <xf numFmtId="0" fontId="12" fillId="6" borderId="19" xfId="1608" applyFont="1" applyFill="1" applyBorder="1" applyAlignment="1">
      <alignment horizontal="center" vertical="center"/>
    </xf>
    <xf numFmtId="0" fontId="16" fillId="32" borderId="21" xfId="1608" applyFont="1" applyFill="1" applyBorder="1" applyAlignment="1">
      <alignment horizontal="center" vertical="center"/>
    </xf>
    <xf numFmtId="0" fontId="16" fillId="32" borderId="20" xfId="1608" applyFont="1" applyFill="1" applyBorder="1" applyAlignment="1">
      <alignment horizontal="center" vertical="center"/>
    </xf>
  </cellXfs>
  <cellStyles count="1610">
    <cellStyle name="Comma 10" xfId="1" xr:uid="{00000000-0005-0000-0000-000000000000}"/>
    <cellStyle name="Comma 10 2" xfId="2" xr:uid="{00000000-0005-0000-0000-000001000000}"/>
    <cellStyle name="Comma 10 2 2" xfId="804" xr:uid="{C0992794-E3D5-473B-BCC1-D247A9828B22}"/>
    <cellStyle name="Comma 10 3" xfId="803" xr:uid="{08B3B3B7-9493-4539-838E-EB657EB939C4}"/>
    <cellStyle name="Comma 103" xfId="3" xr:uid="{00000000-0005-0000-0000-000002000000}"/>
    <cellStyle name="Comma 103 2" xfId="805" xr:uid="{6CB24804-99DB-4775-9D37-C56E50E59088}"/>
    <cellStyle name="Comma 104" xfId="4" xr:uid="{00000000-0005-0000-0000-000003000000}"/>
    <cellStyle name="Comma 104 2" xfId="806" xr:uid="{C1EB60F4-3281-46F3-A5B5-9C3230A59A06}"/>
    <cellStyle name="Hyperlink 2" xfId="1604" xr:uid="{AEEABE1D-F6EC-4447-91D8-19F7C9EEB735}"/>
    <cellStyle name="Normal" xfId="0" builtinId="0"/>
    <cellStyle name="Normal 10" xfId="1602" xr:uid="{2936345C-9526-41F1-B8B0-E96ED6F955E0}"/>
    <cellStyle name="Normal 100" xfId="5" xr:uid="{00000000-0005-0000-0000-000005000000}"/>
    <cellStyle name="Normal 100 2" xfId="6" xr:uid="{00000000-0005-0000-0000-000006000000}"/>
    <cellStyle name="Normal 100 2 2" xfId="808" xr:uid="{EE7F91CE-08CE-4E3A-B675-CA3B7F5893F7}"/>
    <cellStyle name="Normal 100 3" xfId="807" xr:uid="{7B29E6C7-5F39-4E9E-A296-6332D0A4C95D}"/>
    <cellStyle name="Normal 101" xfId="7" xr:uid="{00000000-0005-0000-0000-000007000000}"/>
    <cellStyle name="Normal 101 2" xfId="8" xr:uid="{00000000-0005-0000-0000-000008000000}"/>
    <cellStyle name="Normal 101 2 2" xfId="810" xr:uid="{6E44E055-9E1E-4C7B-BF6A-590A5E191004}"/>
    <cellStyle name="Normal 101 3" xfId="809" xr:uid="{017C0BAB-9058-464B-88FC-14CC5E41EF6E}"/>
    <cellStyle name="Normal 102" xfId="9" xr:uid="{00000000-0005-0000-0000-000009000000}"/>
    <cellStyle name="Normal 102 2" xfId="10" xr:uid="{00000000-0005-0000-0000-00000A000000}"/>
    <cellStyle name="Normal 102 2 2" xfId="812" xr:uid="{DD2D3444-271A-4EE7-863C-A07FA00FA7DA}"/>
    <cellStyle name="Normal 102 3" xfId="811" xr:uid="{7A2AAB56-7F4F-47BF-BB3E-95C34C689279}"/>
    <cellStyle name="Normal 103" xfId="11" xr:uid="{00000000-0005-0000-0000-00000B000000}"/>
    <cellStyle name="Normal 103 2" xfId="12" xr:uid="{00000000-0005-0000-0000-00000C000000}"/>
    <cellStyle name="Normal 103 2 2" xfId="814" xr:uid="{D955416D-9074-4974-B38F-675F0C421C5B}"/>
    <cellStyle name="Normal 103 3" xfId="813" xr:uid="{335B4E6F-6E0D-4936-94FD-F0A9DACF1C49}"/>
    <cellStyle name="Normal 104" xfId="13" xr:uid="{00000000-0005-0000-0000-00000D000000}"/>
    <cellStyle name="Normal 104 2" xfId="14" xr:uid="{00000000-0005-0000-0000-00000E000000}"/>
    <cellStyle name="Normal 104 2 2" xfId="816" xr:uid="{EDA6810A-835F-4D57-850B-2810A8E2A854}"/>
    <cellStyle name="Normal 104 3" xfId="815" xr:uid="{7B31B0DE-D621-406F-B3D4-7BE8A4CB13D5}"/>
    <cellStyle name="Normal 105" xfId="15" xr:uid="{00000000-0005-0000-0000-00000F000000}"/>
    <cellStyle name="Normal 105 2" xfId="16" xr:uid="{00000000-0005-0000-0000-000010000000}"/>
    <cellStyle name="Normal 105 2 2" xfId="818" xr:uid="{644ADEA5-B76C-4922-85A6-FD3CD5F255F7}"/>
    <cellStyle name="Normal 105 3" xfId="817" xr:uid="{378D66B5-6A58-459A-B868-567FD9C65029}"/>
    <cellStyle name="Normal 106" xfId="17" xr:uid="{00000000-0005-0000-0000-000011000000}"/>
    <cellStyle name="Normal 106 2" xfId="18" xr:uid="{00000000-0005-0000-0000-000012000000}"/>
    <cellStyle name="Normal 106 2 2" xfId="820" xr:uid="{788FE28B-62AA-4E0C-9589-4F5CFD732547}"/>
    <cellStyle name="Normal 106 3" xfId="819" xr:uid="{CF7ECF46-B928-45A2-9FFD-16562FE6FF7A}"/>
    <cellStyle name="Normal 107" xfId="19" xr:uid="{00000000-0005-0000-0000-000013000000}"/>
    <cellStyle name="Normal 107 2" xfId="20" xr:uid="{00000000-0005-0000-0000-000014000000}"/>
    <cellStyle name="Normal 107 2 2" xfId="822" xr:uid="{DFC77360-0317-4F26-9457-72DD3E0148CC}"/>
    <cellStyle name="Normal 107 3" xfId="821" xr:uid="{9EBF6D46-E130-4091-B2FF-DAB9B3E4567C}"/>
    <cellStyle name="Normal 108" xfId="21" xr:uid="{00000000-0005-0000-0000-000015000000}"/>
    <cellStyle name="Normal 108 2" xfId="22" xr:uid="{00000000-0005-0000-0000-000016000000}"/>
    <cellStyle name="Normal 108 2 2" xfId="824" xr:uid="{66C4984D-3344-411D-9635-6F7DA11F39AA}"/>
    <cellStyle name="Normal 108 3" xfId="823" xr:uid="{92EE3ADA-4AE2-4309-B1C8-288A0E81CDD0}"/>
    <cellStyle name="Normal 109" xfId="23" xr:uid="{00000000-0005-0000-0000-000017000000}"/>
    <cellStyle name="Normal 109 2" xfId="24" xr:uid="{00000000-0005-0000-0000-000018000000}"/>
    <cellStyle name="Normal 109 2 2" xfId="826" xr:uid="{01463675-8E8E-4A9C-973C-02D374B8DED1}"/>
    <cellStyle name="Normal 109 3" xfId="825" xr:uid="{31165BEB-A386-4AC0-B903-E3BAE20497D0}"/>
    <cellStyle name="Normal 11" xfId="25" xr:uid="{00000000-0005-0000-0000-000019000000}"/>
    <cellStyle name="Normal 11 10" xfId="26" xr:uid="{00000000-0005-0000-0000-00001A000000}"/>
    <cellStyle name="Normal 11 10 2" xfId="828" xr:uid="{18D9189F-2F7D-4F9A-8368-A9ABF44FC4A3}"/>
    <cellStyle name="Normal 11 11" xfId="27" xr:uid="{00000000-0005-0000-0000-00001B000000}"/>
    <cellStyle name="Normal 11 11 2" xfId="829" xr:uid="{B96E54B6-B475-435B-97B6-7EBD6D132BD8}"/>
    <cellStyle name="Normal 11 12" xfId="28" xr:uid="{00000000-0005-0000-0000-00001C000000}"/>
    <cellStyle name="Normal 11 12 2" xfId="830" xr:uid="{1256E884-FB2D-4D8A-B686-DBC19E95B778}"/>
    <cellStyle name="Normal 11 13" xfId="29" xr:uid="{00000000-0005-0000-0000-00001D000000}"/>
    <cellStyle name="Normal 11 13 2" xfId="831" xr:uid="{805B8359-BFA3-49D0-9A79-97961665F2FF}"/>
    <cellStyle name="Normal 11 14" xfId="30" xr:uid="{00000000-0005-0000-0000-00001E000000}"/>
    <cellStyle name="Normal 11 14 2" xfId="832" xr:uid="{8CDAC5B7-1960-4038-B159-EFB4256F76CA}"/>
    <cellStyle name="Normal 11 15" xfId="31" xr:uid="{00000000-0005-0000-0000-00001F000000}"/>
    <cellStyle name="Normal 11 15 2" xfId="833" xr:uid="{054588B9-7213-4DDD-8857-A1ED816758EB}"/>
    <cellStyle name="Normal 11 16" xfId="32" xr:uid="{00000000-0005-0000-0000-000020000000}"/>
    <cellStyle name="Normal 11 16 2" xfId="834" xr:uid="{AD4DB8E5-E229-484E-B42E-53821E5102A7}"/>
    <cellStyle name="Normal 11 17" xfId="33" xr:uid="{00000000-0005-0000-0000-000021000000}"/>
    <cellStyle name="Normal 11 17 2" xfId="835" xr:uid="{36E2B45C-5A1A-4B12-853A-8FDAA92BBFEB}"/>
    <cellStyle name="Normal 11 18" xfId="827" xr:uid="{618070B3-CD7F-4ADB-859A-E60EE31C759C}"/>
    <cellStyle name="Normal 11 2" xfId="34" xr:uid="{00000000-0005-0000-0000-000022000000}"/>
    <cellStyle name="Normal 11 2 2" xfId="836" xr:uid="{15014B3E-0475-41EE-B170-BE7D1DA0ADFC}"/>
    <cellStyle name="Normal 11 3" xfId="35" xr:uid="{00000000-0005-0000-0000-000023000000}"/>
    <cellStyle name="Normal 11 3 2" xfId="837" xr:uid="{CAE80974-810B-43FF-BB42-E7116A396502}"/>
    <cellStyle name="Normal 11 4" xfId="36" xr:uid="{00000000-0005-0000-0000-000024000000}"/>
    <cellStyle name="Normal 11 4 2" xfId="838" xr:uid="{A0B155CF-46F7-4FA8-BCCC-C0C4D7AB990E}"/>
    <cellStyle name="Normal 11 5" xfId="37" xr:uid="{00000000-0005-0000-0000-000025000000}"/>
    <cellStyle name="Normal 11 5 2" xfId="839" xr:uid="{46357751-B187-40B0-AA2A-0D1AEDC2C133}"/>
    <cellStyle name="Normal 11 6" xfId="38" xr:uid="{00000000-0005-0000-0000-000026000000}"/>
    <cellStyle name="Normal 11 6 2" xfId="840" xr:uid="{037E6FC4-439F-41BD-BAEF-14FF4D300386}"/>
    <cellStyle name="Normal 11 7" xfId="39" xr:uid="{00000000-0005-0000-0000-000027000000}"/>
    <cellStyle name="Normal 11 7 2" xfId="841" xr:uid="{D7212A8E-C7C7-4A98-A71D-8FF412A46601}"/>
    <cellStyle name="Normal 11 8" xfId="40" xr:uid="{00000000-0005-0000-0000-000028000000}"/>
    <cellStyle name="Normal 11 8 2" xfId="842" xr:uid="{978B0903-D148-4117-9097-2653F2DC5823}"/>
    <cellStyle name="Normal 11 9" xfId="41" xr:uid="{00000000-0005-0000-0000-000029000000}"/>
    <cellStyle name="Normal 11 9 2" xfId="843" xr:uid="{87E017F2-6493-4A04-8874-3F510524D9A5}"/>
    <cellStyle name="Normal 110" xfId="42" xr:uid="{00000000-0005-0000-0000-00002A000000}"/>
    <cellStyle name="Normal 110 2" xfId="43" xr:uid="{00000000-0005-0000-0000-00002B000000}"/>
    <cellStyle name="Normal 110 2 2" xfId="845" xr:uid="{3F3A1F2F-03D2-4F9A-9E3F-0ADF69FB9E10}"/>
    <cellStyle name="Normal 110 3" xfId="844" xr:uid="{F85F37F0-B857-4E86-8622-2773C69B3BC2}"/>
    <cellStyle name="Normal 111" xfId="44" xr:uid="{00000000-0005-0000-0000-00002C000000}"/>
    <cellStyle name="Normal 111 2" xfId="45" xr:uid="{00000000-0005-0000-0000-00002D000000}"/>
    <cellStyle name="Normal 111 2 2" xfId="847" xr:uid="{10FF4724-5D96-4B2E-A022-7D81128B9485}"/>
    <cellStyle name="Normal 111 3" xfId="846" xr:uid="{0E2CA658-F665-413B-9A24-A108C9DF48F8}"/>
    <cellStyle name="Normal 112" xfId="46" xr:uid="{00000000-0005-0000-0000-00002E000000}"/>
    <cellStyle name="Normal 112 2" xfId="47" xr:uid="{00000000-0005-0000-0000-00002F000000}"/>
    <cellStyle name="Normal 112 2 2" xfId="849" xr:uid="{A7165F56-727E-48E9-AB3B-D8790B6F6FCC}"/>
    <cellStyle name="Normal 112 3" xfId="848" xr:uid="{A635F06A-0E21-4EC9-8CE2-87D4D8C2ED28}"/>
    <cellStyle name="Normal 114" xfId="48" xr:uid="{00000000-0005-0000-0000-000030000000}"/>
    <cellStyle name="Normal 114 2" xfId="49" xr:uid="{00000000-0005-0000-0000-000031000000}"/>
    <cellStyle name="Normal 114 2 2" xfId="851" xr:uid="{D76F8A34-9E56-409E-9E86-C2F058017EF4}"/>
    <cellStyle name="Normal 114 3" xfId="850" xr:uid="{2EE288B7-D34B-47DA-BFD1-C9219A4BB98F}"/>
    <cellStyle name="Normal 115" xfId="50" xr:uid="{00000000-0005-0000-0000-000032000000}"/>
    <cellStyle name="Normal 115 2" xfId="51" xr:uid="{00000000-0005-0000-0000-000033000000}"/>
    <cellStyle name="Normal 115 2 2" xfId="853" xr:uid="{990DD1AB-9D9E-43EB-957B-DCB052D88FA2}"/>
    <cellStyle name="Normal 115 3" xfId="852" xr:uid="{1CE8822C-3229-4597-809B-4C9DBC8B421F}"/>
    <cellStyle name="Normal 116" xfId="52" xr:uid="{00000000-0005-0000-0000-000034000000}"/>
    <cellStyle name="Normal 116 2" xfId="53" xr:uid="{00000000-0005-0000-0000-000035000000}"/>
    <cellStyle name="Normal 116 2 2" xfId="855" xr:uid="{0244346F-0C11-482C-8290-A52699D92D92}"/>
    <cellStyle name="Normal 116 3" xfId="854" xr:uid="{EA4A135E-00AF-4162-AE8E-0060CC4A257F}"/>
    <cellStyle name="Normal 117" xfId="54" xr:uid="{00000000-0005-0000-0000-000036000000}"/>
    <cellStyle name="Normal 117 2" xfId="55" xr:uid="{00000000-0005-0000-0000-000037000000}"/>
    <cellStyle name="Normal 117 2 2" xfId="857" xr:uid="{8F234039-8706-4526-89E0-6A9DADF4BC60}"/>
    <cellStyle name="Normal 117 3" xfId="856" xr:uid="{DC401AE5-088B-4A8F-9C8B-E6E9924F15FE}"/>
    <cellStyle name="Normal 119" xfId="56" xr:uid="{00000000-0005-0000-0000-000038000000}"/>
    <cellStyle name="Normal 119 2" xfId="57" xr:uid="{00000000-0005-0000-0000-000039000000}"/>
    <cellStyle name="Normal 119 2 2" xfId="859" xr:uid="{01130F65-6A13-4D8C-8F3B-DA092F35E685}"/>
    <cellStyle name="Normal 119 3" xfId="858" xr:uid="{62E25409-A04D-4B91-AED1-05EBF536EACA}"/>
    <cellStyle name="Normal 120" xfId="58" xr:uid="{00000000-0005-0000-0000-00003A000000}"/>
    <cellStyle name="Normal 120 2" xfId="59" xr:uid="{00000000-0005-0000-0000-00003B000000}"/>
    <cellStyle name="Normal 120 2 2" xfId="861" xr:uid="{259C79AF-0801-4634-8FA7-00B6EE55B0F4}"/>
    <cellStyle name="Normal 120 3" xfId="860" xr:uid="{75DBB7C1-A8A0-46F2-A968-1F78E2B7B16A}"/>
    <cellStyle name="Normal 121" xfId="60" xr:uid="{00000000-0005-0000-0000-00003C000000}"/>
    <cellStyle name="Normal 121 2" xfId="61" xr:uid="{00000000-0005-0000-0000-00003D000000}"/>
    <cellStyle name="Normal 121 2 2" xfId="863" xr:uid="{107E4FFB-D92F-4463-A26A-9108CBDADA97}"/>
    <cellStyle name="Normal 121 3" xfId="862" xr:uid="{35249AFC-A40D-4BFE-B636-8FB3CD3BFAA6}"/>
    <cellStyle name="Normal 122" xfId="62" xr:uid="{00000000-0005-0000-0000-00003E000000}"/>
    <cellStyle name="Normal 122 2" xfId="63" xr:uid="{00000000-0005-0000-0000-00003F000000}"/>
    <cellStyle name="Normal 122 2 2" xfId="865" xr:uid="{87196EF3-6266-4C59-9A46-93DA73FCA27B}"/>
    <cellStyle name="Normal 122 3" xfId="864" xr:uid="{4C55C95B-53F5-4946-B555-79502F9C7EF4}"/>
    <cellStyle name="Normal 123" xfId="64" xr:uid="{00000000-0005-0000-0000-000040000000}"/>
    <cellStyle name="Normal 123 2" xfId="65" xr:uid="{00000000-0005-0000-0000-000041000000}"/>
    <cellStyle name="Normal 123 2 2" xfId="867" xr:uid="{087ECD99-1E72-491D-A218-6839CFF0A898}"/>
    <cellStyle name="Normal 123 3" xfId="866" xr:uid="{CD73CCD9-4A26-4F6B-A4BC-EEA4D97DAC47}"/>
    <cellStyle name="Normal 124" xfId="66" xr:uid="{00000000-0005-0000-0000-000042000000}"/>
    <cellStyle name="Normal 124 2" xfId="67" xr:uid="{00000000-0005-0000-0000-000043000000}"/>
    <cellStyle name="Normal 124 2 2" xfId="869" xr:uid="{1F9F6C2D-020E-4A18-91DE-A629EB137398}"/>
    <cellStyle name="Normal 124 3" xfId="868" xr:uid="{08284070-2C52-469B-A660-6867D690BE06}"/>
    <cellStyle name="Normal 125" xfId="68" xr:uid="{00000000-0005-0000-0000-000044000000}"/>
    <cellStyle name="Normal 125 2" xfId="69" xr:uid="{00000000-0005-0000-0000-000045000000}"/>
    <cellStyle name="Normal 125 2 2" xfId="871" xr:uid="{4B415C05-7E01-4267-BA40-D2C63C564C1A}"/>
    <cellStyle name="Normal 125 3" xfId="870" xr:uid="{A1B82436-A781-4205-BE3D-024834ED4D83}"/>
    <cellStyle name="Normal 126" xfId="70" xr:uid="{00000000-0005-0000-0000-000046000000}"/>
    <cellStyle name="Normal 126 2" xfId="71" xr:uid="{00000000-0005-0000-0000-000047000000}"/>
    <cellStyle name="Normal 126 2 2" xfId="873" xr:uid="{41667A6B-061C-4769-82BF-D4C6EE97E335}"/>
    <cellStyle name="Normal 126 3" xfId="872" xr:uid="{269CABC2-DEBD-46DE-A745-3FA114E5F0F3}"/>
    <cellStyle name="Normal 13" xfId="72" xr:uid="{00000000-0005-0000-0000-000048000000}"/>
    <cellStyle name="Normal 13 10" xfId="73" xr:uid="{00000000-0005-0000-0000-000049000000}"/>
    <cellStyle name="Normal 13 10 2" xfId="875" xr:uid="{174F206F-2684-4D17-9E78-F72A41D8B2E9}"/>
    <cellStyle name="Normal 13 11" xfId="74" xr:uid="{00000000-0005-0000-0000-00004A000000}"/>
    <cellStyle name="Normal 13 11 2" xfId="876" xr:uid="{01610EBF-9A23-4C78-932F-34EBDF4BA324}"/>
    <cellStyle name="Normal 13 12" xfId="75" xr:uid="{00000000-0005-0000-0000-00004B000000}"/>
    <cellStyle name="Normal 13 12 2" xfId="877" xr:uid="{AEBB9336-CF80-4A64-9A42-560E3B82288F}"/>
    <cellStyle name="Normal 13 13" xfId="76" xr:uid="{00000000-0005-0000-0000-00004C000000}"/>
    <cellStyle name="Normal 13 13 2" xfId="878" xr:uid="{1EEA698D-2BF1-47DA-B337-19B776BF31B7}"/>
    <cellStyle name="Normal 13 14" xfId="77" xr:uid="{00000000-0005-0000-0000-00004D000000}"/>
    <cellStyle name="Normal 13 14 2" xfId="879" xr:uid="{F1D3E694-5E97-4975-A9FC-CF3F3D69BB7E}"/>
    <cellStyle name="Normal 13 15" xfId="78" xr:uid="{00000000-0005-0000-0000-00004E000000}"/>
    <cellStyle name="Normal 13 15 2" xfId="880" xr:uid="{0492438D-05FC-49C7-BAC6-999FD4229031}"/>
    <cellStyle name="Normal 13 16" xfId="79" xr:uid="{00000000-0005-0000-0000-00004F000000}"/>
    <cellStyle name="Normal 13 16 2" xfId="881" xr:uid="{C58C9659-2BE5-4987-88CD-ADE5659CDE49}"/>
    <cellStyle name="Normal 13 17" xfId="874" xr:uid="{19F6B03E-E06A-4562-9978-AC34C466EAE2}"/>
    <cellStyle name="Normal 13 2" xfId="80" xr:uid="{00000000-0005-0000-0000-000050000000}"/>
    <cellStyle name="Normal 13 2 2" xfId="882" xr:uid="{76BCD51A-2469-470C-A9F7-58AE55FA27D4}"/>
    <cellStyle name="Normal 13 3" xfId="81" xr:uid="{00000000-0005-0000-0000-000051000000}"/>
    <cellStyle name="Normal 13 3 2" xfId="883" xr:uid="{623086B6-DAC9-4985-9FD9-4C266179EB12}"/>
    <cellStyle name="Normal 13 4" xfId="82" xr:uid="{00000000-0005-0000-0000-000052000000}"/>
    <cellStyle name="Normal 13 4 2" xfId="884" xr:uid="{C15516EB-8769-42B3-AA7A-4C1D6BA550B0}"/>
    <cellStyle name="Normal 13 5" xfId="83" xr:uid="{00000000-0005-0000-0000-000053000000}"/>
    <cellStyle name="Normal 13 5 2" xfId="885" xr:uid="{43DB5D37-89A2-4119-A467-D5123BAFCAE7}"/>
    <cellStyle name="Normal 13 6" xfId="84" xr:uid="{00000000-0005-0000-0000-000054000000}"/>
    <cellStyle name="Normal 13 6 2" xfId="886" xr:uid="{5B387D0A-3D9C-4D7A-A1B8-06A804BDBCA4}"/>
    <cellStyle name="Normal 13 7" xfId="85" xr:uid="{00000000-0005-0000-0000-000055000000}"/>
    <cellStyle name="Normal 13 7 2" xfId="887" xr:uid="{2FDC9F60-655F-4FE6-B89E-EDAA50C6B944}"/>
    <cellStyle name="Normal 13 8" xfId="86" xr:uid="{00000000-0005-0000-0000-000056000000}"/>
    <cellStyle name="Normal 13 8 2" xfId="888" xr:uid="{872D702F-928B-4210-9064-401B95EB6502}"/>
    <cellStyle name="Normal 13 9" xfId="87" xr:uid="{00000000-0005-0000-0000-000057000000}"/>
    <cellStyle name="Normal 13 9 2" xfId="889" xr:uid="{05D7C236-D5CA-4253-BA35-164B03660E35}"/>
    <cellStyle name="Normal 131" xfId="88" xr:uid="{00000000-0005-0000-0000-000058000000}"/>
    <cellStyle name="Normal 131 2" xfId="89" xr:uid="{00000000-0005-0000-0000-000059000000}"/>
    <cellStyle name="Normal 131 2 2" xfId="891" xr:uid="{74C97E63-DA62-4C9C-9653-09B54FD0AB68}"/>
    <cellStyle name="Normal 131 3" xfId="890" xr:uid="{7371582D-022D-4AFE-A7BC-3BF8CC599459}"/>
    <cellStyle name="Normal 132" xfId="90" xr:uid="{00000000-0005-0000-0000-00005A000000}"/>
    <cellStyle name="Normal 132 2" xfId="91" xr:uid="{00000000-0005-0000-0000-00005B000000}"/>
    <cellStyle name="Normal 132 2 2" xfId="893" xr:uid="{2D2BABA1-A209-43C5-907B-82EB94B61C99}"/>
    <cellStyle name="Normal 132 3" xfId="892" xr:uid="{5718B7A2-8ABD-471C-BD7D-78CDDE2EE38D}"/>
    <cellStyle name="Normal 133" xfId="92" xr:uid="{00000000-0005-0000-0000-00005C000000}"/>
    <cellStyle name="Normal 133 2" xfId="93" xr:uid="{00000000-0005-0000-0000-00005D000000}"/>
    <cellStyle name="Normal 133 2 2" xfId="895" xr:uid="{9067217E-CC06-4359-9047-A85BAB801160}"/>
    <cellStyle name="Normal 133 3" xfId="894" xr:uid="{C8190C06-4F18-4B2D-8C7C-578B25212F60}"/>
    <cellStyle name="Normal 134" xfId="94" xr:uid="{00000000-0005-0000-0000-00005E000000}"/>
    <cellStyle name="Normal 134 2" xfId="95" xr:uid="{00000000-0005-0000-0000-00005F000000}"/>
    <cellStyle name="Normal 134 2 2" xfId="897" xr:uid="{C5A3F5D4-AA13-45FB-9D49-586B828DD1B2}"/>
    <cellStyle name="Normal 134 3" xfId="896" xr:uid="{46877DB1-0BA2-42C4-9552-9A1BAA7264E6}"/>
    <cellStyle name="Normal 135" xfId="96" xr:uid="{00000000-0005-0000-0000-000060000000}"/>
    <cellStyle name="Normal 135 2" xfId="97" xr:uid="{00000000-0005-0000-0000-000061000000}"/>
    <cellStyle name="Normal 135 2 2" xfId="899" xr:uid="{3629007D-C501-40B4-B648-516A08B59727}"/>
    <cellStyle name="Normal 135 3" xfId="898" xr:uid="{3BC0D6BF-FE56-4620-897B-0141E02C24B4}"/>
    <cellStyle name="Normal 136" xfId="98" xr:uid="{00000000-0005-0000-0000-000062000000}"/>
    <cellStyle name="Normal 136 2" xfId="99" xr:uid="{00000000-0005-0000-0000-000063000000}"/>
    <cellStyle name="Normal 136 2 2" xfId="901" xr:uid="{4A4D4C01-E74B-42D2-B3A7-F8F763AF0DFB}"/>
    <cellStyle name="Normal 136 3" xfId="900" xr:uid="{6FB8F0EA-D204-49E1-983D-52E0275B9EEA}"/>
    <cellStyle name="Normal 137" xfId="100" xr:uid="{00000000-0005-0000-0000-000064000000}"/>
    <cellStyle name="Normal 137 2" xfId="101" xr:uid="{00000000-0005-0000-0000-000065000000}"/>
    <cellStyle name="Normal 137 2 2" xfId="903" xr:uid="{15F0726C-8780-41F1-AD43-E08DEA107AFF}"/>
    <cellStyle name="Normal 137 3" xfId="902" xr:uid="{F77F5094-C7DA-4539-874D-9A8521ABF8F5}"/>
    <cellStyle name="Normal 138" xfId="102" xr:uid="{00000000-0005-0000-0000-000066000000}"/>
    <cellStyle name="Normal 138 2" xfId="103" xr:uid="{00000000-0005-0000-0000-000067000000}"/>
    <cellStyle name="Normal 138 2 2" xfId="905" xr:uid="{38056D5D-26E3-4D71-B9BF-698217C2E68F}"/>
    <cellStyle name="Normal 138 3" xfId="904" xr:uid="{C228470B-2E5A-4562-8E80-863DB9B6E3FD}"/>
    <cellStyle name="Normal 139" xfId="104" xr:uid="{00000000-0005-0000-0000-000068000000}"/>
    <cellStyle name="Normal 139 2" xfId="105" xr:uid="{00000000-0005-0000-0000-000069000000}"/>
    <cellStyle name="Normal 139 2 2" xfId="907" xr:uid="{E740A9C5-0061-4CAE-B5D6-BF7A9E7B44AD}"/>
    <cellStyle name="Normal 139 3" xfId="906" xr:uid="{399E5DE7-839F-492C-A116-7300FB4BA090}"/>
    <cellStyle name="Normal 140" xfId="106" xr:uid="{00000000-0005-0000-0000-00006A000000}"/>
    <cellStyle name="Normal 140 2" xfId="107" xr:uid="{00000000-0005-0000-0000-00006B000000}"/>
    <cellStyle name="Normal 140 2 2" xfId="909" xr:uid="{51ABE3E0-63CF-43C1-BB1D-C6A946E5E07D}"/>
    <cellStyle name="Normal 140 3" xfId="908" xr:uid="{F5AFDCEC-53DB-4B44-A0D2-F021FA928D68}"/>
    <cellStyle name="Normal 141" xfId="108" xr:uid="{00000000-0005-0000-0000-00006C000000}"/>
    <cellStyle name="Normal 141 2" xfId="109" xr:uid="{00000000-0005-0000-0000-00006D000000}"/>
    <cellStyle name="Normal 141 2 2" xfId="911" xr:uid="{233D198A-4440-42C6-8917-FE1450DF9863}"/>
    <cellStyle name="Normal 141 3" xfId="910" xr:uid="{4688E9BB-286B-4B5D-8664-AD4FAD4FCC2B}"/>
    <cellStyle name="Normal 142" xfId="110" xr:uid="{00000000-0005-0000-0000-00006E000000}"/>
    <cellStyle name="Normal 142 2" xfId="111" xr:uid="{00000000-0005-0000-0000-00006F000000}"/>
    <cellStyle name="Normal 142 2 2" xfId="913" xr:uid="{A9BE6F5D-BF2A-48D8-A141-D94572048703}"/>
    <cellStyle name="Normal 142 3" xfId="912" xr:uid="{2110D002-B5C6-41E9-A061-6D5AB70529CE}"/>
    <cellStyle name="Normal 143" xfId="112" xr:uid="{00000000-0005-0000-0000-000070000000}"/>
    <cellStyle name="Normal 143 2" xfId="113" xr:uid="{00000000-0005-0000-0000-000071000000}"/>
    <cellStyle name="Normal 143 2 2" xfId="915" xr:uid="{75A2A75E-B3DA-4439-8842-BB81E3260584}"/>
    <cellStyle name="Normal 143 3" xfId="914" xr:uid="{B3122374-02BA-4275-86A4-D2C4E0F12EB1}"/>
    <cellStyle name="Normal 144" xfId="114" xr:uid="{00000000-0005-0000-0000-000072000000}"/>
    <cellStyle name="Normal 144 2" xfId="115" xr:uid="{00000000-0005-0000-0000-000073000000}"/>
    <cellStyle name="Normal 144 2 2" xfId="917" xr:uid="{001D066C-550F-4B01-99FF-120BDD44A231}"/>
    <cellStyle name="Normal 144 3" xfId="916" xr:uid="{C2CCB706-FDAE-431A-A64C-6289A387243F}"/>
    <cellStyle name="Normal 145" xfId="116" xr:uid="{00000000-0005-0000-0000-000074000000}"/>
    <cellStyle name="Normal 145 2" xfId="117" xr:uid="{00000000-0005-0000-0000-000075000000}"/>
    <cellStyle name="Normal 145 2 2" xfId="919" xr:uid="{0B2C8A08-3A9B-4290-A990-DF9E95C01066}"/>
    <cellStyle name="Normal 145 3" xfId="918" xr:uid="{E98B8F77-30C8-413F-8212-CF039415842F}"/>
    <cellStyle name="Normal 146" xfId="118" xr:uid="{00000000-0005-0000-0000-000076000000}"/>
    <cellStyle name="Normal 146 2" xfId="119" xr:uid="{00000000-0005-0000-0000-000077000000}"/>
    <cellStyle name="Normal 146 2 2" xfId="921" xr:uid="{CA412B99-80C0-4CDD-B641-BA71D5FDA1A9}"/>
    <cellStyle name="Normal 146 3" xfId="920" xr:uid="{76B2C6A1-2D5B-452F-BECA-FC3E22EEBF33}"/>
    <cellStyle name="Normal 147" xfId="120" xr:uid="{00000000-0005-0000-0000-000078000000}"/>
    <cellStyle name="Normal 147 2" xfId="121" xr:uid="{00000000-0005-0000-0000-000079000000}"/>
    <cellStyle name="Normal 147 2 2" xfId="923" xr:uid="{357C6090-F235-46AD-BCB3-9B3C64E0D034}"/>
    <cellStyle name="Normal 147 3" xfId="922" xr:uid="{77B2005B-833E-4D26-BA5B-88D09556286A}"/>
    <cellStyle name="Normal 148" xfId="122" xr:uid="{00000000-0005-0000-0000-00007A000000}"/>
    <cellStyle name="Normal 148 2" xfId="123" xr:uid="{00000000-0005-0000-0000-00007B000000}"/>
    <cellStyle name="Normal 148 2 2" xfId="925" xr:uid="{E114FE90-5948-4CD0-9249-25D601D0DC17}"/>
    <cellStyle name="Normal 148 3" xfId="924" xr:uid="{9461E456-2175-4237-A845-19B541030562}"/>
    <cellStyle name="Normal 149" xfId="124" xr:uid="{00000000-0005-0000-0000-00007C000000}"/>
    <cellStyle name="Normal 149 2" xfId="125" xr:uid="{00000000-0005-0000-0000-00007D000000}"/>
    <cellStyle name="Normal 149 2 2" xfId="927" xr:uid="{CC95EE45-06F4-4D4B-BBCB-2A117425F575}"/>
    <cellStyle name="Normal 149 3" xfId="926" xr:uid="{9B1E0FC5-3B89-4523-B823-67FF825B8F15}"/>
    <cellStyle name="Normal 15" xfId="126" xr:uid="{00000000-0005-0000-0000-00007E000000}"/>
    <cellStyle name="Normal 15 10" xfId="127" xr:uid="{00000000-0005-0000-0000-00007F000000}"/>
    <cellStyle name="Normal 15 10 2" xfId="929" xr:uid="{3BA2D313-E9BB-49B7-A966-9139DD548F0E}"/>
    <cellStyle name="Normal 15 11" xfId="128" xr:uid="{00000000-0005-0000-0000-000080000000}"/>
    <cellStyle name="Normal 15 11 2" xfId="930" xr:uid="{D68FDF9D-B5EB-4C03-A961-154ACD29F70E}"/>
    <cellStyle name="Normal 15 12" xfId="129" xr:uid="{00000000-0005-0000-0000-000081000000}"/>
    <cellStyle name="Normal 15 12 2" xfId="931" xr:uid="{5D13941C-9C94-4749-B780-26CDB8E2CB08}"/>
    <cellStyle name="Normal 15 13" xfId="130" xr:uid="{00000000-0005-0000-0000-000082000000}"/>
    <cellStyle name="Normal 15 13 2" xfId="932" xr:uid="{4F101F27-9B05-4714-B85A-E14527F58FB6}"/>
    <cellStyle name="Normal 15 14" xfId="131" xr:uid="{00000000-0005-0000-0000-000083000000}"/>
    <cellStyle name="Normal 15 14 2" xfId="933" xr:uid="{877C2D59-B32A-41BA-BC1E-0F05377169AE}"/>
    <cellStyle name="Normal 15 15" xfId="132" xr:uid="{00000000-0005-0000-0000-000084000000}"/>
    <cellStyle name="Normal 15 15 2" xfId="934" xr:uid="{663C1679-3552-497F-99EA-3F63BF11C745}"/>
    <cellStyle name="Normal 15 16" xfId="133" xr:uid="{00000000-0005-0000-0000-000085000000}"/>
    <cellStyle name="Normal 15 16 2" xfId="935" xr:uid="{760A1D1D-7766-4592-8A4A-0F3B27901160}"/>
    <cellStyle name="Normal 15 17" xfId="928" xr:uid="{4598B737-746C-48AF-9C46-15ABEED26F3D}"/>
    <cellStyle name="Normal 15 2" xfId="134" xr:uid="{00000000-0005-0000-0000-000086000000}"/>
    <cellStyle name="Normal 15 2 2" xfId="936" xr:uid="{1F3A0BFB-947C-489B-8845-AF8B0C399201}"/>
    <cellStyle name="Normal 15 3" xfId="135" xr:uid="{00000000-0005-0000-0000-000087000000}"/>
    <cellStyle name="Normal 15 3 2" xfId="937" xr:uid="{32A61E73-0C4B-4E92-A39D-C873294DBF93}"/>
    <cellStyle name="Normal 15 4" xfId="136" xr:uid="{00000000-0005-0000-0000-000088000000}"/>
    <cellStyle name="Normal 15 4 2" xfId="938" xr:uid="{2A31F517-E64A-4245-ACEE-69DBE093690E}"/>
    <cellStyle name="Normal 15 5" xfId="137" xr:uid="{00000000-0005-0000-0000-000089000000}"/>
    <cellStyle name="Normal 15 5 2" xfId="939" xr:uid="{092979B3-D795-4404-9B56-50D4EB08E35D}"/>
    <cellStyle name="Normal 15 6" xfId="138" xr:uid="{00000000-0005-0000-0000-00008A000000}"/>
    <cellStyle name="Normal 15 6 2" xfId="940" xr:uid="{B0F31925-D830-4BE7-A182-96978B46C4C2}"/>
    <cellStyle name="Normal 15 7" xfId="139" xr:uid="{00000000-0005-0000-0000-00008B000000}"/>
    <cellStyle name="Normal 15 7 2" xfId="941" xr:uid="{9C4FA644-CA37-4383-BE92-8EDEEE039843}"/>
    <cellStyle name="Normal 15 8" xfId="140" xr:uid="{00000000-0005-0000-0000-00008C000000}"/>
    <cellStyle name="Normal 15 8 2" xfId="942" xr:uid="{AB050434-5579-4D1D-8CDE-675A935E8BCE}"/>
    <cellStyle name="Normal 15 9" xfId="141" xr:uid="{00000000-0005-0000-0000-00008D000000}"/>
    <cellStyle name="Normal 15 9 2" xfId="943" xr:uid="{779572A1-898D-4190-B799-8DB4423BD754}"/>
    <cellStyle name="Normal 150" xfId="142" xr:uid="{00000000-0005-0000-0000-00008E000000}"/>
    <cellStyle name="Normal 150 2" xfId="143" xr:uid="{00000000-0005-0000-0000-00008F000000}"/>
    <cellStyle name="Normal 150 2 2" xfId="945" xr:uid="{AE30EAEF-5B9D-4223-9B68-BFA4890A6332}"/>
    <cellStyle name="Normal 150 3" xfId="944" xr:uid="{BD7AD85C-0588-4003-8695-76603495BA1B}"/>
    <cellStyle name="Normal 151" xfId="144" xr:uid="{00000000-0005-0000-0000-000090000000}"/>
    <cellStyle name="Normal 151 2" xfId="145" xr:uid="{00000000-0005-0000-0000-000091000000}"/>
    <cellStyle name="Normal 151 2 2" xfId="947" xr:uid="{CBEC3857-192F-43D0-B157-B3E200C4142A}"/>
    <cellStyle name="Normal 151 3" xfId="946" xr:uid="{50AA8EDB-6B4E-428B-AFB5-3EE75D1B7A7B}"/>
    <cellStyle name="Normal 16" xfId="146" xr:uid="{00000000-0005-0000-0000-000092000000}"/>
    <cellStyle name="Normal 16 10" xfId="147" xr:uid="{00000000-0005-0000-0000-000093000000}"/>
    <cellStyle name="Normal 16 10 2" xfId="949" xr:uid="{8143AA23-3458-44F8-928E-0B1E12D25B04}"/>
    <cellStyle name="Normal 16 11" xfId="148" xr:uid="{00000000-0005-0000-0000-000094000000}"/>
    <cellStyle name="Normal 16 11 2" xfId="950" xr:uid="{3629D830-CA6E-4A79-BA4B-DAD32610B9C2}"/>
    <cellStyle name="Normal 16 12" xfId="149" xr:uid="{00000000-0005-0000-0000-000095000000}"/>
    <cellStyle name="Normal 16 12 2" xfId="951" xr:uid="{40252479-645F-48BA-BB84-D7B1886E77C4}"/>
    <cellStyle name="Normal 16 13" xfId="150" xr:uid="{00000000-0005-0000-0000-000096000000}"/>
    <cellStyle name="Normal 16 13 2" xfId="952" xr:uid="{12C7BEE9-975C-401D-BFFB-1C142792E54A}"/>
    <cellStyle name="Normal 16 14" xfId="151" xr:uid="{00000000-0005-0000-0000-000097000000}"/>
    <cellStyle name="Normal 16 14 2" xfId="953" xr:uid="{8E11557C-02DF-4B44-8460-DA16DE0FF5E2}"/>
    <cellStyle name="Normal 16 15" xfId="152" xr:uid="{00000000-0005-0000-0000-000098000000}"/>
    <cellStyle name="Normal 16 15 2" xfId="954" xr:uid="{C79D1F40-D825-4667-BF08-A1C92877C5E6}"/>
    <cellStyle name="Normal 16 16" xfId="153" xr:uid="{00000000-0005-0000-0000-000099000000}"/>
    <cellStyle name="Normal 16 16 2" xfId="955" xr:uid="{52ED292A-155E-4CE4-A0C5-F4AB7BF97F70}"/>
    <cellStyle name="Normal 16 17" xfId="948" xr:uid="{94E8B7EF-26CD-46ED-B12F-6FC5222AD100}"/>
    <cellStyle name="Normal 16 2" xfId="154" xr:uid="{00000000-0005-0000-0000-00009A000000}"/>
    <cellStyle name="Normal 16 2 2" xfId="956" xr:uid="{BC9702BB-8F62-478A-A174-C8876C7B8FBA}"/>
    <cellStyle name="Normal 16 3" xfId="155" xr:uid="{00000000-0005-0000-0000-00009B000000}"/>
    <cellStyle name="Normal 16 3 2" xfId="957" xr:uid="{9CDA52BC-2A38-4AB6-BA37-13E103F03B60}"/>
    <cellStyle name="Normal 16 4" xfId="156" xr:uid="{00000000-0005-0000-0000-00009C000000}"/>
    <cellStyle name="Normal 16 4 2" xfId="958" xr:uid="{2BE61E8A-621D-42E0-BEEB-26C056A14C22}"/>
    <cellStyle name="Normal 16 5" xfId="157" xr:uid="{00000000-0005-0000-0000-00009D000000}"/>
    <cellStyle name="Normal 16 5 2" xfId="959" xr:uid="{92AF09D6-42D7-4D2E-8B4C-19BADBEA308E}"/>
    <cellStyle name="Normal 16 6" xfId="158" xr:uid="{00000000-0005-0000-0000-00009E000000}"/>
    <cellStyle name="Normal 16 6 2" xfId="960" xr:uid="{E2D801F8-ADA3-40EC-9BF3-BED728E53ED0}"/>
    <cellStyle name="Normal 16 7" xfId="159" xr:uid="{00000000-0005-0000-0000-00009F000000}"/>
    <cellStyle name="Normal 16 7 2" xfId="961" xr:uid="{789F92FB-D028-44F4-8F1A-97F17FFC8F4E}"/>
    <cellStyle name="Normal 16 8" xfId="160" xr:uid="{00000000-0005-0000-0000-0000A0000000}"/>
    <cellStyle name="Normal 16 8 2" xfId="962" xr:uid="{42D5AA6A-17C5-4F30-8C6D-4259F512F4D9}"/>
    <cellStyle name="Normal 16 9" xfId="161" xr:uid="{00000000-0005-0000-0000-0000A1000000}"/>
    <cellStyle name="Normal 16 9 2" xfId="963" xr:uid="{736C1CCD-EEDF-42D0-98B0-AC90BB181925}"/>
    <cellStyle name="Normal 17" xfId="162" xr:uid="{00000000-0005-0000-0000-0000A2000000}"/>
    <cellStyle name="Normal 17 10" xfId="163" xr:uid="{00000000-0005-0000-0000-0000A3000000}"/>
    <cellStyle name="Normal 17 10 2" xfId="965" xr:uid="{99F0A003-E28D-4198-9284-8CE64EC41C2C}"/>
    <cellStyle name="Normal 17 11" xfId="164" xr:uid="{00000000-0005-0000-0000-0000A4000000}"/>
    <cellStyle name="Normal 17 11 2" xfId="966" xr:uid="{CA7FC895-2014-4F68-9C04-7C33EFA240E6}"/>
    <cellStyle name="Normal 17 12" xfId="165" xr:uid="{00000000-0005-0000-0000-0000A5000000}"/>
    <cellStyle name="Normal 17 12 2" xfId="967" xr:uid="{57E0B94F-E9BB-4981-8046-5B868F14A604}"/>
    <cellStyle name="Normal 17 13" xfId="166" xr:uid="{00000000-0005-0000-0000-0000A6000000}"/>
    <cellStyle name="Normal 17 13 2" xfId="968" xr:uid="{072E1B02-50F1-41E6-B19D-2D8D63C200C2}"/>
    <cellStyle name="Normal 17 14" xfId="167" xr:uid="{00000000-0005-0000-0000-0000A7000000}"/>
    <cellStyle name="Normal 17 14 2" xfId="969" xr:uid="{C0469C81-1035-4C80-801D-38C9F3233994}"/>
    <cellStyle name="Normal 17 15" xfId="168" xr:uid="{00000000-0005-0000-0000-0000A8000000}"/>
    <cellStyle name="Normal 17 15 2" xfId="970" xr:uid="{9EE3E1B0-5C7F-499B-8A51-D7FE936E2760}"/>
    <cellStyle name="Normal 17 16" xfId="169" xr:uid="{00000000-0005-0000-0000-0000A9000000}"/>
    <cellStyle name="Normal 17 16 2" xfId="971" xr:uid="{6BA7CFA5-F6B5-4F71-A975-C4925D193871}"/>
    <cellStyle name="Normal 17 17" xfId="964" xr:uid="{4F351A03-7495-4840-93F2-DE833AFBF1BC}"/>
    <cellStyle name="Normal 17 2" xfId="170" xr:uid="{00000000-0005-0000-0000-0000AA000000}"/>
    <cellStyle name="Normal 17 2 2" xfId="972" xr:uid="{83F97D17-9FDA-44FB-9F79-A6325D409E46}"/>
    <cellStyle name="Normal 17 3" xfId="171" xr:uid="{00000000-0005-0000-0000-0000AB000000}"/>
    <cellStyle name="Normal 17 3 2" xfId="973" xr:uid="{46C71E9C-FCE0-465A-ADA2-D10C65FA5909}"/>
    <cellStyle name="Normal 17 4" xfId="172" xr:uid="{00000000-0005-0000-0000-0000AC000000}"/>
    <cellStyle name="Normal 17 4 2" xfId="974" xr:uid="{71FEC71A-97D8-4AD2-A115-A8DB6219821B}"/>
    <cellStyle name="Normal 17 5" xfId="173" xr:uid="{00000000-0005-0000-0000-0000AD000000}"/>
    <cellStyle name="Normal 17 5 2" xfId="975" xr:uid="{DF2F90DD-652F-46DC-AE36-2BD356E5BBBC}"/>
    <cellStyle name="Normal 17 6" xfId="174" xr:uid="{00000000-0005-0000-0000-0000AE000000}"/>
    <cellStyle name="Normal 17 6 2" xfId="976" xr:uid="{F0DAD281-1D87-4ABD-9646-595162672B5B}"/>
    <cellStyle name="Normal 17 7" xfId="175" xr:uid="{00000000-0005-0000-0000-0000AF000000}"/>
    <cellStyle name="Normal 17 7 2" xfId="977" xr:uid="{68BF517B-0FAC-44D0-94BA-56B018F4E7EC}"/>
    <cellStyle name="Normal 17 8" xfId="176" xr:uid="{00000000-0005-0000-0000-0000B0000000}"/>
    <cellStyle name="Normal 17 8 2" xfId="978" xr:uid="{DE3C75C5-B3CD-493F-8846-F81E39DBE824}"/>
    <cellStyle name="Normal 17 9" xfId="177" xr:uid="{00000000-0005-0000-0000-0000B1000000}"/>
    <cellStyle name="Normal 17 9 2" xfId="979" xr:uid="{349EB527-8A5B-43B5-A06E-C4E466882368}"/>
    <cellStyle name="Normal 18" xfId="178" xr:uid="{00000000-0005-0000-0000-0000B2000000}"/>
    <cellStyle name="Normal 18 10" xfId="179" xr:uid="{00000000-0005-0000-0000-0000B3000000}"/>
    <cellStyle name="Normal 18 10 2" xfId="981" xr:uid="{BE4FB1D5-3FB8-4DB2-8E25-05EE761C83A5}"/>
    <cellStyle name="Normal 18 11" xfId="180" xr:uid="{00000000-0005-0000-0000-0000B4000000}"/>
    <cellStyle name="Normal 18 11 2" xfId="982" xr:uid="{4EF6BD1B-0458-4606-9A43-5D087754AA80}"/>
    <cellStyle name="Normal 18 12" xfId="181" xr:uid="{00000000-0005-0000-0000-0000B5000000}"/>
    <cellStyle name="Normal 18 12 2" xfId="983" xr:uid="{CF43A0B9-F004-49CF-8145-9059EDB37A81}"/>
    <cellStyle name="Normal 18 13" xfId="182" xr:uid="{00000000-0005-0000-0000-0000B6000000}"/>
    <cellStyle name="Normal 18 13 2" xfId="984" xr:uid="{D3EED820-2460-45CF-8728-0359806FA6AE}"/>
    <cellStyle name="Normal 18 14" xfId="183" xr:uid="{00000000-0005-0000-0000-0000B7000000}"/>
    <cellStyle name="Normal 18 14 2" xfId="985" xr:uid="{4EF905CB-A4A2-4190-80F5-EF9D9B161678}"/>
    <cellStyle name="Normal 18 15" xfId="184" xr:uid="{00000000-0005-0000-0000-0000B8000000}"/>
    <cellStyle name="Normal 18 15 2" xfId="986" xr:uid="{0CFEE096-FD9E-45B7-88F5-CCCBFDA63A2F}"/>
    <cellStyle name="Normal 18 16" xfId="980" xr:uid="{6DA51D77-B120-4870-86AB-3F87F540F2ED}"/>
    <cellStyle name="Normal 18 2" xfId="185" xr:uid="{00000000-0005-0000-0000-0000B9000000}"/>
    <cellStyle name="Normal 18 2 2" xfId="987" xr:uid="{0CB43734-ACA6-4A47-B7F9-17B0725CDB1C}"/>
    <cellStyle name="Normal 18 3" xfId="186" xr:uid="{00000000-0005-0000-0000-0000BA000000}"/>
    <cellStyle name="Normal 18 3 2" xfId="988" xr:uid="{5CE0F5FC-1ADF-4125-BC54-88DF06393A5F}"/>
    <cellStyle name="Normal 18 4" xfId="187" xr:uid="{00000000-0005-0000-0000-0000BB000000}"/>
    <cellStyle name="Normal 18 4 2" xfId="989" xr:uid="{1936787C-FA16-4C36-B949-E3AE3F56C76E}"/>
    <cellStyle name="Normal 18 5" xfId="188" xr:uid="{00000000-0005-0000-0000-0000BC000000}"/>
    <cellStyle name="Normal 18 5 2" xfId="990" xr:uid="{84B9933D-2A96-44FA-9959-60C35D629A6E}"/>
    <cellStyle name="Normal 18 6" xfId="189" xr:uid="{00000000-0005-0000-0000-0000BD000000}"/>
    <cellStyle name="Normal 18 6 2" xfId="991" xr:uid="{A3DF9519-A4A2-4D23-A161-E2FCA43746BF}"/>
    <cellStyle name="Normal 18 7" xfId="190" xr:uid="{00000000-0005-0000-0000-0000BE000000}"/>
    <cellStyle name="Normal 18 7 2" xfId="992" xr:uid="{E6E18043-B378-4D71-A6DC-8DF02907854A}"/>
    <cellStyle name="Normal 18 8" xfId="191" xr:uid="{00000000-0005-0000-0000-0000BF000000}"/>
    <cellStyle name="Normal 18 8 2" xfId="993" xr:uid="{38FE6CCA-206C-4515-81D3-4C93865277B7}"/>
    <cellStyle name="Normal 18 9" xfId="192" xr:uid="{00000000-0005-0000-0000-0000C0000000}"/>
    <cellStyle name="Normal 18 9 2" xfId="994" xr:uid="{64282E75-94A7-4280-99D4-77754BDCA155}"/>
    <cellStyle name="Normal 19" xfId="193" xr:uid="{00000000-0005-0000-0000-0000C1000000}"/>
    <cellStyle name="Normal 19 10" xfId="194" xr:uid="{00000000-0005-0000-0000-0000C2000000}"/>
    <cellStyle name="Normal 19 10 2" xfId="996" xr:uid="{E82E9484-85AE-4965-9842-A4EF805DF124}"/>
    <cellStyle name="Normal 19 11" xfId="195" xr:uid="{00000000-0005-0000-0000-0000C3000000}"/>
    <cellStyle name="Normal 19 11 2" xfId="997" xr:uid="{14D78C9B-1D53-44C2-B6D9-2551622586E0}"/>
    <cellStyle name="Normal 19 12" xfId="196" xr:uid="{00000000-0005-0000-0000-0000C4000000}"/>
    <cellStyle name="Normal 19 12 2" xfId="998" xr:uid="{697AEE51-A881-43E3-A1F7-ABD34A65ABD0}"/>
    <cellStyle name="Normal 19 13" xfId="197" xr:uid="{00000000-0005-0000-0000-0000C5000000}"/>
    <cellStyle name="Normal 19 13 2" xfId="999" xr:uid="{24A3F051-B725-44ED-89C5-0B95727C87B6}"/>
    <cellStyle name="Normal 19 14" xfId="198" xr:uid="{00000000-0005-0000-0000-0000C6000000}"/>
    <cellStyle name="Normal 19 14 2" xfId="1000" xr:uid="{50ADC708-7EBC-4366-AFE6-4D6804F9C399}"/>
    <cellStyle name="Normal 19 15" xfId="199" xr:uid="{00000000-0005-0000-0000-0000C7000000}"/>
    <cellStyle name="Normal 19 15 2" xfId="1001" xr:uid="{73951C20-283D-48F0-86D5-0C0B0FD18935}"/>
    <cellStyle name="Normal 19 16" xfId="995" xr:uid="{9046A35C-29A6-4150-9F0B-A049342E5CBF}"/>
    <cellStyle name="Normal 19 2" xfId="200" xr:uid="{00000000-0005-0000-0000-0000C8000000}"/>
    <cellStyle name="Normal 19 2 2" xfId="1002" xr:uid="{36FC6CC6-8FE3-46EA-BA5F-096C0950F4F7}"/>
    <cellStyle name="Normal 19 3" xfId="201" xr:uid="{00000000-0005-0000-0000-0000C9000000}"/>
    <cellStyle name="Normal 19 3 2" xfId="1003" xr:uid="{5362732D-B255-4A78-92D9-EC61C4C25C04}"/>
    <cellStyle name="Normal 19 4" xfId="202" xr:uid="{00000000-0005-0000-0000-0000CA000000}"/>
    <cellStyle name="Normal 19 4 2" xfId="1004" xr:uid="{9F2893CD-120E-470E-8B47-8033EC3E2805}"/>
    <cellStyle name="Normal 19 5" xfId="203" xr:uid="{00000000-0005-0000-0000-0000CB000000}"/>
    <cellStyle name="Normal 19 5 2" xfId="1005" xr:uid="{D290DC54-25E6-410D-89A0-6C78EB7FD889}"/>
    <cellStyle name="Normal 19 6" xfId="204" xr:uid="{00000000-0005-0000-0000-0000CC000000}"/>
    <cellStyle name="Normal 19 6 2" xfId="1006" xr:uid="{035D96B0-52A9-4458-A734-82885B7265D1}"/>
    <cellStyle name="Normal 19 7" xfId="205" xr:uid="{00000000-0005-0000-0000-0000CD000000}"/>
    <cellStyle name="Normal 19 7 2" xfId="1007" xr:uid="{B66B0940-8B05-4F0D-9A7F-B4C5FCC16441}"/>
    <cellStyle name="Normal 19 8" xfId="206" xr:uid="{00000000-0005-0000-0000-0000CE000000}"/>
    <cellStyle name="Normal 19 8 2" xfId="1008" xr:uid="{5ED67447-7C90-4342-A999-77BB73CF0932}"/>
    <cellStyle name="Normal 19 9" xfId="207" xr:uid="{00000000-0005-0000-0000-0000CF000000}"/>
    <cellStyle name="Normal 19 9 2" xfId="1009" xr:uid="{78075A8A-0ECE-4E7B-8C12-A6BD119D8D92}"/>
    <cellStyle name="Normal 2" xfId="802" xr:uid="{00000000-0005-0000-0000-0000D0000000}"/>
    <cellStyle name="Normal 2 2" xfId="208" xr:uid="{00000000-0005-0000-0000-0000D1000000}"/>
    <cellStyle name="Normal 2 3" xfId="1600" xr:uid="{942A4D0C-D9C0-4959-94A9-8F4771A05FF3}"/>
    <cellStyle name="Normal 2 3 2" xfId="1607" xr:uid="{F0502B20-BCD2-403C-8B72-F899E31A7F45}"/>
    <cellStyle name="Normal 2 3 3" xfId="1609" xr:uid="{2AD36E1C-EAB7-47E7-9C84-56374CB464D6}"/>
    <cellStyle name="Normal 20" xfId="209" xr:uid="{00000000-0005-0000-0000-0000D2000000}"/>
    <cellStyle name="Normal 20 10" xfId="210" xr:uid="{00000000-0005-0000-0000-0000D3000000}"/>
    <cellStyle name="Normal 20 10 2" xfId="1011" xr:uid="{FCA78BF0-8C08-4D23-BD41-4B0ACABD6084}"/>
    <cellStyle name="Normal 20 11" xfId="211" xr:uid="{00000000-0005-0000-0000-0000D4000000}"/>
    <cellStyle name="Normal 20 11 2" xfId="1012" xr:uid="{D3F6963F-3586-4C76-967C-E9A1B92CDF75}"/>
    <cellStyle name="Normal 20 12" xfId="212" xr:uid="{00000000-0005-0000-0000-0000D5000000}"/>
    <cellStyle name="Normal 20 12 2" xfId="1013" xr:uid="{601EB488-17DC-4B49-AE58-302FF6FDD8BB}"/>
    <cellStyle name="Normal 20 13" xfId="213" xr:uid="{00000000-0005-0000-0000-0000D6000000}"/>
    <cellStyle name="Normal 20 13 2" xfId="1014" xr:uid="{A6330B7A-2CBA-439F-AF52-381E01E1CFF7}"/>
    <cellStyle name="Normal 20 14" xfId="214" xr:uid="{00000000-0005-0000-0000-0000D7000000}"/>
    <cellStyle name="Normal 20 14 2" xfId="1015" xr:uid="{8D4CDA3A-AA39-41EC-B787-AC536B5D1441}"/>
    <cellStyle name="Normal 20 15" xfId="215" xr:uid="{00000000-0005-0000-0000-0000D8000000}"/>
    <cellStyle name="Normal 20 15 2" xfId="1016" xr:uid="{CC5EF1A3-2904-4B39-90F0-DA992F5632BA}"/>
    <cellStyle name="Normal 20 16" xfId="1010" xr:uid="{D5323A58-2405-4D17-981B-7D7B28D11549}"/>
    <cellStyle name="Normal 20 2" xfId="216" xr:uid="{00000000-0005-0000-0000-0000D9000000}"/>
    <cellStyle name="Normal 20 2 2" xfId="1017" xr:uid="{CD997052-6EF8-4ED6-BFB7-FAD55380A959}"/>
    <cellStyle name="Normal 20 3" xfId="217" xr:uid="{00000000-0005-0000-0000-0000DA000000}"/>
    <cellStyle name="Normal 20 3 2" xfId="1018" xr:uid="{2216BC2D-443E-474E-BA04-DAD5FFDD2168}"/>
    <cellStyle name="Normal 20 4" xfId="218" xr:uid="{00000000-0005-0000-0000-0000DB000000}"/>
    <cellStyle name="Normal 20 4 2" xfId="1019" xr:uid="{A71D1520-653F-42DA-A6A7-5C40400EB025}"/>
    <cellStyle name="Normal 20 5" xfId="219" xr:uid="{00000000-0005-0000-0000-0000DC000000}"/>
    <cellStyle name="Normal 20 5 2" xfId="1020" xr:uid="{6D9CB034-FB5B-4388-815D-4436D8234D12}"/>
    <cellStyle name="Normal 20 6" xfId="220" xr:uid="{00000000-0005-0000-0000-0000DD000000}"/>
    <cellStyle name="Normal 20 6 2" xfId="1021" xr:uid="{F24EA37E-715F-4ED0-9287-EFBDF2E966F5}"/>
    <cellStyle name="Normal 20 7" xfId="221" xr:uid="{00000000-0005-0000-0000-0000DE000000}"/>
    <cellStyle name="Normal 20 7 2" xfId="1022" xr:uid="{6228C29C-56AB-443A-A4EE-2E86F478DC74}"/>
    <cellStyle name="Normal 20 8" xfId="222" xr:uid="{00000000-0005-0000-0000-0000DF000000}"/>
    <cellStyle name="Normal 20 8 2" xfId="1023" xr:uid="{1972B742-6B3C-49B2-AC12-593A6C8384AC}"/>
    <cellStyle name="Normal 20 9" xfId="223" xr:uid="{00000000-0005-0000-0000-0000E0000000}"/>
    <cellStyle name="Normal 20 9 2" xfId="1024" xr:uid="{A8550FE6-2F07-4D9D-93AA-0B0E45720996}"/>
    <cellStyle name="Normal 21" xfId="224" xr:uid="{00000000-0005-0000-0000-0000E1000000}"/>
    <cellStyle name="Normal 21 10" xfId="225" xr:uid="{00000000-0005-0000-0000-0000E2000000}"/>
    <cellStyle name="Normal 21 10 2" xfId="1026" xr:uid="{65D113F2-3527-432C-9E7A-65505C9F26BE}"/>
    <cellStyle name="Normal 21 11" xfId="226" xr:uid="{00000000-0005-0000-0000-0000E3000000}"/>
    <cellStyle name="Normal 21 11 2" xfId="1027" xr:uid="{03F3F2B2-2E73-4C47-B248-1DF538B2A5DF}"/>
    <cellStyle name="Normal 21 12" xfId="227" xr:uid="{00000000-0005-0000-0000-0000E4000000}"/>
    <cellStyle name="Normal 21 12 2" xfId="1028" xr:uid="{EE99E791-C364-4E3D-A5DF-186D085BA3A0}"/>
    <cellStyle name="Normal 21 13" xfId="228" xr:uid="{00000000-0005-0000-0000-0000E5000000}"/>
    <cellStyle name="Normal 21 13 2" xfId="1029" xr:uid="{52F40E0D-56EB-48D5-B086-10B652259227}"/>
    <cellStyle name="Normal 21 14" xfId="229" xr:uid="{00000000-0005-0000-0000-0000E6000000}"/>
    <cellStyle name="Normal 21 14 2" xfId="1030" xr:uid="{78931841-77B2-4D64-A00B-9E39E47B374E}"/>
    <cellStyle name="Normal 21 15" xfId="230" xr:uid="{00000000-0005-0000-0000-0000E7000000}"/>
    <cellStyle name="Normal 21 15 2" xfId="1031" xr:uid="{682243E0-B9D5-4D0C-850F-38A408B3FA04}"/>
    <cellStyle name="Normal 21 16" xfId="1025" xr:uid="{10AAB07A-2058-4B93-98CC-D1E000C51843}"/>
    <cellStyle name="Normal 21 2" xfId="231" xr:uid="{00000000-0005-0000-0000-0000E8000000}"/>
    <cellStyle name="Normal 21 2 2" xfId="1032" xr:uid="{8C8E01FE-6F9C-43A5-A85B-9824314ECE83}"/>
    <cellStyle name="Normal 21 3" xfId="232" xr:uid="{00000000-0005-0000-0000-0000E9000000}"/>
    <cellStyle name="Normal 21 3 2" xfId="1033" xr:uid="{46F82022-5F9C-413E-9915-539CCB743DF5}"/>
    <cellStyle name="Normal 21 4" xfId="233" xr:uid="{00000000-0005-0000-0000-0000EA000000}"/>
    <cellStyle name="Normal 21 4 2" xfId="1034" xr:uid="{44A664C6-9518-4223-AE32-1C805DCC244A}"/>
    <cellStyle name="Normal 21 5" xfId="234" xr:uid="{00000000-0005-0000-0000-0000EB000000}"/>
    <cellStyle name="Normal 21 5 2" xfId="1035" xr:uid="{99D29711-364C-4489-B4F7-54A801F1B612}"/>
    <cellStyle name="Normal 21 6" xfId="235" xr:uid="{00000000-0005-0000-0000-0000EC000000}"/>
    <cellStyle name="Normal 21 6 2" xfId="1036" xr:uid="{9D957AA7-A063-47C6-A8DF-7060775B3077}"/>
    <cellStyle name="Normal 21 7" xfId="236" xr:uid="{00000000-0005-0000-0000-0000ED000000}"/>
    <cellStyle name="Normal 21 7 2" xfId="1037" xr:uid="{6282434F-B31A-4CEF-849F-85BF02DFF077}"/>
    <cellStyle name="Normal 21 8" xfId="237" xr:uid="{00000000-0005-0000-0000-0000EE000000}"/>
    <cellStyle name="Normal 21 8 2" xfId="1038" xr:uid="{89A54387-AB6C-47FC-9169-A864911F9ECF}"/>
    <cellStyle name="Normal 21 9" xfId="238" xr:uid="{00000000-0005-0000-0000-0000EF000000}"/>
    <cellStyle name="Normal 21 9 2" xfId="1039" xr:uid="{32AF3060-C334-461C-B784-2F12F438A6C9}"/>
    <cellStyle name="Normal 22" xfId="239" xr:uid="{00000000-0005-0000-0000-0000F0000000}"/>
    <cellStyle name="Normal 22 10" xfId="240" xr:uid="{00000000-0005-0000-0000-0000F1000000}"/>
    <cellStyle name="Normal 22 10 2" xfId="1041" xr:uid="{A1FD77CB-EFC6-4B71-B039-E8EEE42677C0}"/>
    <cellStyle name="Normal 22 11" xfId="241" xr:uid="{00000000-0005-0000-0000-0000F2000000}"/>
    <cellStyle name="Normal 22 11 2" xfId="1042" xr:uid="{229EDE16-260A-41A9-B0AE-02B0D0ECC6D7}"/>
    <cellStyle name="Normal 22 12" xfId="242" xr:uid="{00000000-0005-0000-0000-0000F3000000}"/>
    <cellStyle name="Normal 22 12 2" xfId="1043" xr:uid="{4EEE567D-C40F-4B1F-AD83-EC344951E3A8}"/>
    <cellStyle name="Normal 22 13" xfId="243" xr:uid="{00000000-0005-0000-0000-0000F4000000}"/>
    <cellStyle name="Normal 22 13 2" xfId="1044" xr:uid="{7B6892FA-F31F-4E2D-8616-1D4D45B79A12}"/>
    <cellStyle name="Normal 22 14" xfId="244" xr:uid="{00000000-0005-0000-0000-0000F5000000}"/>
    <cellStyle name="Normal 22 14 2" xfId="1045" xr:uid="{2A18DA81-B2A8-463C-BDF1-A31B904B765E}"/>
    <cellStyle name="Normal 22 15" xfId="245" xr:uid="{00000000-0005-0000-0000-0000F6000000}"/>
    <cellStyle name="Normal 22 15 2" xfId="1046" xr:uid="{CBA6BF2D-C3FF-40AD-B217-6B91A524EE3F}"/>
    <cellStyle name="Normal 22 16" xfId="1040" xr:uid="{FA35F35E-0A68-400D-A63F-9602F0279FE8}"/>
    <cellStyle name="Normal 22 2" xfId="246" xr:uid="{00000000-0005-0000-0000-0000F7000000}"/>
    <cellStyle name="Normal 22 2 2" xfId="1047" xr:uid="{F087B957-0FBE-4314-B974-D39FBC5EF4D7}"/>
    <cellStyle name="Normal 22 3" xfId="247" xr:uid="{00000000-0005-0000-0000-0000F8000000}"/>
    <cellStyle name="Normal 22 3 2" xfId="1048" xr:uid="{D700BFB7-8CAD-4178-8B95-7089A809F9D0}"/>
    <cellStyle name="Normal 22 4" xfId="248" xr:uid="{00000000-0005-0000-0000-0000F9000000}"/>
    <cellStyle name="Normal 22 4 2" xfId="1049" xr:uid="{B3339CB5-CB9F-4F84-B6CA-025FDC3C1586}"/>
    <cellStyle name="Normal 22 5" xfId="249" xr:uid="{00000000-0005-0000-0000-0000FA000000}"/>
    <cellStyle name="Normal 22 5 2" xfId="1050" xr:uid="{39D0FE29-1372-4A9C-AEA1-3B981FBA04EF}"/>
    <cellStyle name="Normal 22 6" xfId="250" xr:uid="{00000000-0005-0000-0000-0000FB000000}"/>
    <cellStyle name="Normal 22 6 2" xfId="1051" xr:uid="{F0F7FB1B-5330-43C5-BB04-177AA168A7F4}"/>
    <cellStyle name="Normal 22 7" xfId="251" xr:uid="{00000000-0005-0000-0000-0000FC000000}"/>
    <cellStyle name="Normal 22 7 2" xfId="1052" xr:uid="{429F2157-3184-4853-8D4E-56ACB37C2D01}"/>
    <cellStyle name="Normal 22 8" xfId="252" xr:uid="{00000000-0005-0000-0000-0000FD000000}"/>
    <cellStyle name="Normal 22 8 2" xfId="1053" xr:uid="{2CD5F804-ED90-4BA7-B3D1-6FF439BA0CC7}"/>
    <cellStyle name="Normal 22 9" xfId="253" xr:uid="{00000000-0005-0000-0000-0000FE000000}"/>
    <cellStyle name="Normal 22 9 2" xfId="1054" xr:uid="{624428E3-28CB-43D0-9131-90A206A951E2}"/>
    <cellStyle name="Normal 23" xfId="254" xr:uid="{00000000-0005-0000-0000-0000FF000000}"/>
    <cellStyle name="Normal 23 10" xfId="255" xr:uid="{00000000-0005-0000-0000-000000010000}"/>
    <cellStyle name="Normal 23 10 2" xfId="1056" xr:uid="{7B5608FD-0B7D-4C73-9BD6-70E95E9E7B4E}"/>
    <cellStyle name="Normal 23 11" xfId="256" xr:uid="{00000000-0005-0000-0000-000001010000}"/>
    <cellStyle name="Normal 23 11 2" xfId="1057" xr:uid="{7CAE5361-B2DA-439C-BF17-A3E7289F155C}"/>
    <cellStyle name="Normal 23 12" xfId="257" xr:uid="{00000000-0005-0000-0000-000002010000}"/>
    <cellStyle name="Normal 23 12 2" xfId="1058" xr:uid="{DC9F2FEE-7446-4695-8A20-0277880F062B}"/>
    <cellStyle name="Normal 23 13" xfId="258" xr:uid="{00000000-0005-0000-0000-000003010000}"/>
    <cellStyle name="Normal 23 13 2" xfId="1059" xr:uid="{67614080-C4D5-4DF6-9CFE-B8391833E1A7}"/>
    <cellStyle name="Normal 23 14" xfId="259" xr:uid="{00000000-0005-0000-0000-000004010000}"/>
    <cellStyle name="Normal 23 14 2" xfId="1060" xr:uid="{57D49455-87AF-4729-BB8C-3BBF1592D600}"/>
    <cellStyle name="Normal 23 15" xfId="260" xr:uid="{00000000-0005-0000-0000-000005010000}"/>
    <cellStyle name="Normal 23 15 2" xfId="1061" xr:uid="{56837A82-F984-482B-BEC1-F8B83DAACCC6}"/>
    <cellStyle name="Normal 23 16" xfId="1055" xr:uid="{9A5D238E-BB2B-4F6D-97F5-F09A4D70D2BC}"/>
    <cellStyle name="Normal 23 2" xfId="261" xr:uid="{00000000-0005-0000-0000-000006010000}"/>
    <cellStyle name="Normal 23 2 2" xfId="1062" xr:uid="{E3D90D68-A7D7-4D2F-BCFB-746EFAD9AA95}"/>
    <cellStyle name="Normal 23 3" xfId="262" xr:uid="{00000000-0005-0000-0000-000007010000}"/>
    <cellStyle name="Normal 23 3 2" xfId="1063" xr:uid="{173CC0E2-969B-4EAE-8904-059033C01CA1}"/>
    <cellStyle name="Normal 23 4" xfId="263" xr:uid="{00000000-0005-0000-0000-000008010000}"/>
    <cellStyle name="Normal 23 4 2" xfId="1064" xr:uid="{38E81745-5E1A-4811-92E9-5715C2E24A0A}"/>
    <cellStyle name="Normal 23 5" xfId="264" xr:uid="{00000000-0005-0000-0000-000009010000}"/>
    <cellStyle name="Normal 23 5 2" xfId="1065" xr:uid="{C2362190-D9A6-49D4-AA3E-9A8F2436DDF2}"/>
    <cellStyle name="Normal 23 6" xfId="265" xr:uid="{00000000-0005-0000-0000-00000A010000}"/>
    <cellStyle name="Normal 23 6 2" xfId="1066" xr:uid="{CD5E4EAB-3EC6-4616-A61F-91B1C8D09CF5}"/>
    <cellStyle name="Normal 23 7" xfId="266" xr:uid="{00000000-0005-0000-0000-00000B010000}"/>
    <cellStyle name="Normal 23 7 2" xfId="1067" xr:uid="{328ED552-0035-4BEE-A5F7-1BF4A1D074E2}"/>
    <cellStyle name="Normal 23 8" xfId="267" xr:uid="{00000000-0005-0000-0000-00000C010000}"/>
    <cellStyle name="Normal 23 8 2" xfId="1068" xr:uid="{E7A71E12-E517-46D4-BAC7-C98BD045C7AC}"/>
    <cellStyle name="Normal 23 9" xfId="268" xr:uid="{00000000-0005-0000-0000-00000D010000}"/>
    <cellStyle name="Normal 23 9 2" xfId="1069" xr:uid="{669621A5-59F8-480A-8616-2169AFC0A10A}"/>
    <cellStyle name="Normal 25" xfId="269" xr:uid="{00000000-0005-0000-0000-00000E010000}"/>
    <cellStyle name="Normal 25 10" xfId="270" xr:uid="{00000000-0005-0000-0000-00000F010000}"/>
    <cellStyle name="Normal 25 10 2" xfId="1071" xr:uid="{9AF5E4D8-050C-4C7B-A7DD-536053227E00}"/>
    <cellStyle name="Normal 25 11" xfId="271" xr:uid="{00000000-0005-0000-0000-000010010000}"/>
    <cellStyle name="Normal 25 11 2" xfId="1072" xr:uid="{2F86BC07-B190-402F-BA8C-817CC7C3F6C2}"/>
    <cellStyle name="Normal 25 12" xfId="272" xr:uid="{00000000-0005-0000-0000-000011010000}"/>
    <cellStyle name="Normal 25 12 2" xfId="1073" xr:uid="{E099DD68-CF43-4980-9D22-AA26E96B18D0}"/>
    <cellStyle name="Normal 25 13" xfId="273" xr:uid="{00000000-0005-0000-0000-000012010000}"/>
    <cellStyle name="Normal 25 13 2" xfId="1074" xr:uid="{0683D8AD-01A9-46B0-8865-3F6440905307}"/>
    <cellStyle name="Normal 25 14" xfId="274" xr:uid="{00000000-0005-0000-0000-000013010000}"/>
    <cellStyle name="Normal 25 14 2" xfId="1075" xr:uid="{A43A9B63-BA8F-4BA3-96D8-3264E7FBD23B}"/>
    <cellStyle name="Normal 25 15" xfId="275" xr:uid="{00000000-0005-0000-0000-000014010000}"/>
    <cellStyle name="Normal 25 15 2" xfId="1076" xr:uid="{2633B7CB-5ADC-421C-AAB5-DDACBEB531A8}"/>
    <cellStyle name="Normal 25 16" xfId="1070" xr:uid="{9DD060A4-541E-4B3A-9E2E-CE82963101A4}"/>
    <cellStyle name="Normal 25 2" xfId="276" xr:uid="{00000000-0005-0000-0000-000015010000}"/>
    <cellStyle name="Normal 25 2 2" xfId="1077" xr:uid="{C03FB437-EAD4-44DB-91E0-DD70864C3B50}"/>
    <cellStyle name="Normal 25 3" xfId="277" xr:uid="{00000000-0005-0000-0000-000016010000}"/>
    <cellStyle name="Normal 25 3 2" xfId="1078" xr:uid="{5DAFC7CF-7239-4C16-8848-A02D9578F74D}"/>
    <cellStyle name="Normal 25 4" xfId="278" xr:uid="{00000000-0005-0000-0000-000017010000}"/>
    <cellStyle name="Normal 25 4 2" xfId="1079" xr:uid="{785C6098-6E6B-416C-8DF9-D05B1827354D}"/>
    <cellStyle name="Normal 25 5" xfId="279" xr:uid="{00000000-0005-0000-0000-000018010000}"/>
    <cellStyle name="Normal 25 5 2" xfId="1080" xr:uid="{8C2B94DA-E6B7-41AA-BB06-964588E1F172}"/>
    <cellStyle name="Normal 25 6" xfId="280" xr:uid="{00000000-0005-0000-0000-000019010000}"/>
    <cellStyle name="Normal 25 6 2" xfId="1081" xr:uid="{75354609-B73F-48C3-8C40-553738CAD03A}"/>
    <cellStyle name="Normal 25 7" xfId="281" xr:uid="{00000000-0005-0000-0000-00001A010000}"/>
    <cellStyle name="Normal 25 7 2" xfId="1082" xr:uid="{DEF2F93F-D8ED-4088-9216-A69805351B0B}"/>
    <cellStyle name="Normal 25 8" xfId="282" xr:uid="{00000000-0005-0000-0000-00001B010000}"/>
    <cellStyle name="Normal 25 8 2" xfId="1083" xr:uid="{4959EE88-7766-4B3E-9D42-0A99D9876DD4}"/>
    <cellStyle name="Normal 25 9" xfId="283" xr:uid="{00000000-0005-0000-0000-00001C010000}"/>
    <cellStyle name="Normal 25 9 2" xfId="1084" xr:uid="{6229D91D-AA0E-4E3F-BDFB-D1A5A4DFE62E}"/>
    <cellStyle name="Normal 26" xfId="284" xr:uid="{00000000-0005-0000-0000-00001D010000}"/>
    <cellStyle name="Normal 26 10" xfId="285" xr:uid="{00000000-0005-0000-0000-00001E010000}"/>
    <cellStyle name="Normal 26 10 2" xfId="1086" xr:uid="{55FCC03D-7A6A-4C3F-8A3F-A192253782AD}"/>
    <cellStyle name="Normal 26 11" xfId="286" xr:uid="{00000000-0005-0000-0000-00001F010000}"/>
    <cellStyle name="Normal 26 11 2" xfId="1087" xr:uid="{19D3B360-8EE7-4FD8-AB44-6BCAA4A8B103}"/>
    <cellStyle name="Normal 26 12" xfId="287" xr:uid="{00000000-0005-0000-0000-000020010000}"/>
    <cellStyle name="Normal 26 12 2" xfId="1088" xr:uid="{BBC95EA9-55FC-4B5B-A91C-CE329BB117D1}"/>
    <cellStyle name="Normal 26 13" xfId="288" xr:uid="{00000000-0005-0000-0000-000021010000}"/>
    <cellStyle name="Normal 26 13 2" xfId="1089" xr:uid="{6B3A442A-920F-447B-A7FC-7C0519BE2913}"/>
    <cellStyle name="Normal 26 14" xfId="289" xr:uid="{00000000-0005-0000-0000-000022010000}"/>
    <cellStyle name="Normal 26 14 2" xfId="1090" xr:uid="{83851EEE-1FD5-4C4C-9D63-D8D1E8973C69}"/>
    <cellStyle name="Normal 26 15" xfId="290" xr:uid="{00000000-0005-0000-0000-000023010000}"/>
    <cellStyle name="Normal 26 15 2" xfId="1091" xr:uid="{912FF27C-F401-4B3B-9EFE-32717A60526C}"/>
    <cellStyle name="Normal 26 16" xfId="1085" xr:uid="{B6614457-210D-4C66-BB5F-4027A9798A7A}"/>
    <cellStyle name="Normal 26 2" xfId="291" xr:uid="{00000000-0005-0000-0000-000024010000}"/>
    <cellStyle name="Normal 26 2 2" xfId="1092" xr:uid="{BB4674B7-2D62-45D1-A6FC-968356C3FD55}"/>
    <cellStyle name="Normal 26 3" xfId="292" xr:uid="{00000000-0005-0000-0000-000025010000}"/>
    <cellStyle name="Normal 26 3 2" xfId="1093" xr:uid="{65933497-7F31-497D-AA79-E26F79C6EF49}"/>
    <cellStyle name="Normal 26 4" xfId="293" xr:uid="{00000000-0005-0000-0000-000026010000}"/>
    <cellStyle name="Normal 26 4 2" xfId="1094" xr:uid="{D4DF625E-E71E-4929-8B2B-CDCAFEDEF74E}"/>
    <cellStyle name="Normal 26 5" xfId="294" xr:uid="{00000000-0005-0000-0000-000027010000}"/>
    <cellStyle name="Normal 26 5 2" xfId="1095" xr:uid="{7E8119B4-37B2-4527-875E-F147149C3BD8}"/>
    <cellStyle name="Normal 26 6" xfId="295" xr:uid="{00000000-0005-0000-0000-000028010000}"/>
    <cellStyle name="Normal 26 6 2" xfId="1096" xr:uid="{9BC837DF-E824-4DEA-BB4B-D63424F8855F}"/>
    <cellStyle name="Normal 26 7" xfId="296" xr:uid="{00000000-0005-0000-0000-000029010000}"/>
    <cellStyle name="Normal 26 7 2" xfId="1097" xr:uid="{4D51D4CB-E3D0-4C75-8910-1849C5DEAB03}"/>
    <cellStyle name="Normal 26 8" xfId="297" xr:uid="{00000000-0005-0000-0000-00002A010000}"/>
    <cellStyle name="Normal 26 8 2" xfId="1098" xr:uid="{F8057634-FF68-4E97-A885-F3FB99C72165}"/>
    <cellStyle name="Normal 26 9" xfId="298" xr:uid="{00000000-0005-0000-0000-00002B010000}"/>
    <cellStyle name="Normal 26 9 2" xfId="1099" xr:uid="{9C039A58-173E-451C-ABDF-0E4F236C1BDB}"/>
    <cellStyle name="Normal 29" xfId="299" xr:uid="{00000000-0005-0000-0000-00002C010000}"/>
    <cellStyle name="Normal 29 10" xfId="300" xr:uid="{00000000-0005-0000-0000-00002D010000}"/>
    <cellStyle name="Normal 29 10 2" xfId="1101" xr:uid="{D2501055-10C5-4207-803D-3C4383F326A0}"/>
    <cellStyle name="Normal 29 11" xfId="301" xr:uid="{00000000-0005-0000-0000-00002E010000}"/>
    <cellStyle name="Normal 29 11 2" xfId="1102" xr:uid="{77CD7C4B-CF6F-498A-93CE-3A993C902D32}"/>
    <cellStyle name="Normal 29 12" xfId="302" xr:uid="{00000000-0005-0000-0000-00002F010000}"/>
    <cellStyle name="Normal 29 12 2" xfId="1103" xr:uid="{F6750488-2D2E-44D3-A848-5D5E3FE59C9F}"/>
    <cellStyle name="Normal 29 13" xfId="303" xr:uid="{00000000-0005-0000-0000-000030010000}"/>
    <cellStyle name="Normal 29 13 2" xfId="1104" xr:uid="{ACF8DB8F-DEAC-4B9F-A7A6-04D18647FC5A}"/>
    <cellStyle name="Normal 29 14" xfId="304" xr:uid="{00000000-0005-0000-0000-000031010000}"/>
    <cellStyle name="Normal 29 14 2" xfId="1105" xr:uid="{9F7400AD-F914-4067-A436-17D8BAB4F95B}"/>
    <cellStyle name="Normal 29 15" xfId="305" xr:uid="{00000000-0005-0000-0000-000032010000}"/>
    <cellStyle name="Normal 29 15 2" xfId="1106" xr:uid="{7E028770-C6D8-40AC-B0CE-B595697CDD17}"/>
    <cellStyle name="Normal 29 16" xfId="1100" xr:uid="{E3505EF6-94EA-4E10-B8A0-B7F265747D5F}"/>
    <cellStyle name="Normal 29 2" xfId="306" xr:uid="{00000000-0005-0000-0000-000033010000}"/>
    <cellStyle name="Normal 29 2 2" xfId="1107" xr:uid="{1BC105E0-DD42-4E3D-9819-B6BFA7B52DBA}"/>
    <cellStyle name="Normal 29 3" xfId="307" xr:uid="{00000000-0005-0000-0000-000034010000}"/>
    <cellStyle name="Normal 29 3 2" xfId="1108" xr:uid="{633B368F-AE6B-4EF5-B323-036C555E4FB4}"/>
    <cellStyle name="Normal 29 4" xfId="308" xr:uid="{00000000-0005-0000-0000-000035010000}"/>
    <cellStyle name="Normal 29 4 2" xfId="1109" xr:uid="{9006B888-8E91-4F21-ADBE-618452E54BEC}"/>
    <cellStyle name="Normal 29 5" xfId="309" xr:uid="{00000000-0005-0000-0000-000036010000}"/>
    <cellStyle name="Normal 29 5 2" xfId="1110" xr:uid="{2FB07242-C366-4552-9517-F42E868416D5}"/>
    <cellStyle name="Normal 29 6" xfId="310" xr:uid="{00000000-0005-0000-0000-000037010000}"/>
    <cellStyle name="Normal 29 6 2" xfId="1111" xr:uid="{994A027D-3605-47C2-9B85-F8016352C809}"/>
    <cellStyle name="Normal 29 7" xfId="311" xr:uid="{00000000-0005-0000-0000-000038010000}"/>
    <cellStyle name="Normal 29 7 2" xfId="1112" xr:uid="{A7BB1780-D37D-436B-85BC-12E96A6ABAE4}"/>
    <cellStyle name="Normal 29 8" xfId="312" xr:uid="{00000000-0005-0000-0000-000039010000}"/>
    <cellStyle name="Normal 29 8 2" xfId="1113" xr:uid="{F2F9AF59-8440-4F7A-B350-812E34578774}"/>
    <cellStyle name="Normal 29 9" xfId="313" xr:uid="{00000000-0005-0000-0000-00003A010000}"/>
    <cellStyle name="Normal 29 9 2" xfId="1114" xr:uid="{0C501C89-72DA-4503-B1BE-817A069EC8B0}"/>
    <cellStyle name="Normal 3" xfId="314" xr:uid="{00000000-0005-0000-0000-00003B010000}"/>
    <cellStyle name="Normal 3 10" xfId="315" xr:uid="{00000000-0005-0000-0000-00003C010000}"/>
    <cellStyle name="Normal 3 10 2" xfId="1116" xr:uid="{2FC2C1B2-4AAF-44F1-8896-F1510B6FD8A0}"/>
    <cellStyle name="Normal 3 11" xfId="316" xr:uid="{00000000-0005-0000-0000-00003D010000}"/>
    <cellStyle name="Normal 3 11 2" xfId="1117" xr:uid="{087B96BD-33AD-461A-A826-8F7BC75D01B4}"/>
    <cellStyle name="Normal 3 12" xfId="317" xr:uid="{00000000-0005-0000-0000-00003E010000}"/>
    <cellStyle name="Normal 3 12 2" xfId="1118" xr:uid="{2152CA95-1972-46E7-AAE6-EEBB78BBD9C9}"/>
    <cellStyle name="Normal 3 13" xfId="318" xr:uid="{00000000-0005-0000-0000-00003F010000}"/>
    <cellStyle name="Normal 3 13 2" xfId="1119" xr:uid="{7DDDFDDB-3F3B-4F95-9233-19BB776F316C}"/>
    <cellStyle name="Normal 3 14" xfId="319" xr:uid="{00000000-0005-0000-0000-000040010000}"/>
    <cellStyle name="Normal 3 14 2" xfId="1120" xr:uid="{A9CDA9E5-3829-4DA7-AF97-222267D718E2}"/>
    <cellStyle name="Normal 3 15" xfId="320" xr:uid="{00000000-0005-0000-0000-000041010000}"/>
    <cellStyle name="Normal 3 15 2" xfId="1121" xr:uid="{68C0B2AC-FA37-41AF-8349-F20017699FD4}"/>
    <cellStyle name="Normal 3 16" xfId="321" xr:uid="{00000000-0005-0000-0000-000042010000}"/>
    <cellStyle name="Normal 3 16 2" xfId="1122" xr:uid="{3A22E410-62B4-4917-B8BD-A693337C7D9C}"/>
    <cellStyle name="Normal 3 17" xfId="1115" xr:uid="{3854C252-D5A2-4D4A-833C-F33569099A38}"/>
    <cellStyle name="Normal 3 18" xfId="1603" xr:uid="{EDC8006C-6729-4E3C-A15C-F0B2EF0B66D9}"/>
    <cellStyle name="Normal 3 2" xfId="322" xr:uid="{00000000-0005-0000-0000-000043010000}"/>
    <cellStyle name="Normal 3 2 2" xfId="1123" xr:uid="{572EB5E6-F9A3-47D3-8EDB-1F885CA92A5B}"/>
    <cellStyle name="Normal 3 3" xfId="323" xr:uid="{00000000-0005-0000-0000-000044010000}"/>
    <cellStyle name="Normal 3 3 2" xfId="1124" xr:uid="{B53E630C-5D42-4690-8462-6BC617E1E806}"/>
    <cellStyle name="Normal 3 4" xfId="324" xr:uid="{00000000-0005-0000-0000-000045010000}"/>
    <cellStyle name="Normal 3 4 2" xfId="1125" xr:uid="{47209265-FAED-43BD-8E00-235C5F66788A}"/>
    <cellStyle name="Normal 3 5" xfId="325" xr:uid="{00000000-0005-0000-0000-000046010000}"/>
    <cellStyle name="Normal 3 5 2" xfId="1126" xr:uid="{09B80A61-ABB8-45A4-8756-17BDDA1B645A}"/>
    <cellStyle name="Normal 3 6" xfId="326" xr:uid="{00000000-0005-0000-0000-000047010000}"/>
    <cellStyle name="Normal 3 6 2" xfId="1127" xr:uid="{1160613B-B529-4E9C-BC74-6B4254F72746}"/>
    <cellStyle name="Normal 3 7" xfId="327" xr:uid="{00000000-0005-0000-0000-000048010000}"/>
    <cellStyle name="Normal 3 7 2" xfId="1128" xr:uid="{2E4B50E5-BF91-4E6F-96F8-F8CC74C6451A}"/>
    <cellStyle name="Normal 3 8" xfId="328" xr:uid="{00000000-0005-0000-0000-000049010000}"/>
    <cellStyle name="Normal 3 8 2" xfId="1129" xr:uid="{EA551A6B-8399-4996-BD92-4688DEB3FF6F}"/>
    <cellStyle name="Normal 3 9" xfId="329" xr:uid="{00000000-0005-0000-0000-00004A010000}"/>
    <cellStyle name="Normal 3 9 2" xfId="1130" xr:uid="{1292BF49-5DAA-4814-B051-6AD1CC42BA2A}"/>
    <cellStyle name="Normal 30" xfId="330" xr:uid="{00000000-0005-0000-0000-00004B010000}"/>
    <cellStyle name="Normal 30 10" xfId="331" xr:uid="{00000000-0005-0000-0000-00004C010000}"/>
    <cellStyle name="Normal 30 10 2" xfId="1132" xr:uid="{B829F281-6F73-410C-BDF3-100172B1A4E9}"/>
    <cellStyle name="Normal 30 11" xfId="332" xr:uid="{00000000-0005-0000-0000-00004D010000}"/>
    <cellStyle name="Normal 30 11 2" xfId="1133" xr:uid="{495A046C-757E-42CC-9F66-30E574AE054B}"/>
    <cellStyle name="Normal 30 12" xfId="333" xr:uid="{00000000-0005-0000-0000-00004E010000}"/>
    <cellStyle name="Normal 30 12 2" xfId="1134" xr:uid="{B6960A36-3320-4318-82E2-15526386034E}"/>
    <cellStyle name="Normal 30 13" xfId="334" xr:uid="{00000000-0005-0000-0000-00004F010000}"/>
    <cellStyle name="Normal 30 13 2" xfId="1135" xr:uid="{7815B509-2A70-45BA-89A4-82647EEB2C3A}"/>
    <cellStyle name="Normal 30 14" xfId="335" xr:uid="{00000000-0005-0000-0000-000050010000}"/>
    <cellStyle name="Normal 30 14 2" xfId="1136" xr:uid="{3B0E6C5F-2FAF-4F54-BC04-F7BCD66DB758}"/>
    <cellStyle name="Normal 30 15" xfId="336" xr:uid="{00000000-0005-0000-0000-000051010000}"/>
    <cellStyle name="Normal 30 15 2" xfId="1137" xr:uid="{D3941A4E-6ACF-47FE-ACEF-4617D603D1D9}"/>
    <cellStyle name="Normal 30 16" xfId="1131" xr:uid="{C9754736-6BB9-410B-8E7F-374E92C9A0F4}"/>
    <cellStyle name="Normal 30 2" xfId="337" xr:uid="{00000000-0005-0000-0000-000052010000}"/>
    <cellStyle name="Normal 30 2 2" xfId="1138" xr:uid="{528D1B08-9A9A-493B-B186-42685C88DD40}"/>
    <cellStyle name="Normal 30 3" xfId="338" xr:uid="{00000000-0005-0000-0000-000053010000}"/>
    <cellStyle name="Normal 30 3 2" xfId="1139" xr:uid="{84F4F19E-352C-4125-9CC5-447DB3F2BDB6}"/>
    <cellStyle name="Normal 30 4" xfId="339" xr:uid="{00000000-0005-0000-0000-000054010000}"/>
    <cellStyle name="Normal 30 4 2" xfId="1140" xr:uid="{33ECDEC8-507D-4A0C-945A-BB145B05879B}"/>
    <cellStyle name="Normal 30 5" xfId="340" xr:uid="{00000000-0005-0000-0000-000055010000}"/>
    <cellStyle name="Normal 30 5 2" xfId="1141" xr:uid="{28BD143E-C644-4751-A695-F4F19883920A}"/>
    <cellStyle name="Normal 30 6" xfId="341" xr:uid="{00000000-0005-0000-0000-000056010000}"/>
    <cellStyle name="Normal 30 6 2" xfId="1142" xr:uid="{C2C01956-8C53-4D90-8765-B8FE1801B3A0}"/>
    <cellStyle name="Normal 30 7" xfId="342" xr:uid="{00000000-0005-0000-0000-000057010000}"/>
    <cellStyle name="Normal 30 7 2" xfId="1143" xr:uid="{90D34743-EE23-4E6B-8FF2-75000D603FA9}"/>
    <cellStyle name="Normal 30 8" xfId="343" xr:uid="{00000000-0005-0000-0000-000058010000}"/>
    <cellStyle name="Normal 30 8 2" xfId="1144" xr:uid="{013A157A-8D07-4FA4-9CB7-A2CE7E6120FD}"/>
    <cellStyle name="Normal 30 9" xfId="344" xr:uid="{00000000-0005-0000-0000-000059010000}"/>
    <cellStyle name="Normal 30 9 2" xfId="1145" xr:uid="{1B31B1B2-1430-41CD-B0AE-67D043924172}"/>
    <cellStyle name="Normal 31" xfId="345" xr:uid="{00000000-0005-0000-0000-00005A010000}"/>
    <cellStyle name="Normal 31 10" xfId="346" xr:uid="{00000000-0005-0000-0000-00005B010000}"/>
    <cellStyle name="Normal 31 10 2" xfId="1147" xr:uid="{03155E56-CF68-4B0F-B162-7662C8B3C0C4}"/>
    <cellStyle name="Normal 31 11" xfId="347" xr:uid="{00000000-0005-0000-0000-00005C010000}"/>
    <cellStyle name="Normal 31 11 2" xfId="1148" xr:uid="{912D5286-ADE4-41A9-85F5-3E968CEA04B6}"/>
    <cellStyle name="Normal 31 12" xfId="348" xr:uid="{00000000-0005-0000-0000-00005D010000}"/>
    <cellStyle name="Normal 31 12 2" xfId="1149" xr:uid="{E0C0A739-EF63-4B52-81CE-F58ADF546977}"/>
    <cellStyle name="Normal 31 13" xfId="349" xr:uid="{00000000-0005-0000-0000-00005E010000}"/>
    <cellStyle name="Normal 31 13 2" xfId="1150" xr:uid="{8C630F54-036B-42BF-B11A-5A0DE607A3B7}"/>
    <cellStyle name="Normal 31 14" xfId="350" xr:uid="{00000000-0005-0000-0000-00005F010000}"/>
    <cellStyle name="Normal 31 14 2" xfId="1151" xr:uid="{E8B3EFE8-81FB-42BB-BBC5-A23669D632E4}"/>
    <cellStyle name="Normal 31 15" xfId="351" xr:uid="{00000000-0005-0000-0000-000060010000}"/>
    <cellStyle name="Normal 31 15 2" xfId="1152" xr:uid="{65177A31-4FED-40C0-A6BF-C5C05165534C}"/>
    <cellStyle name="Normal 31 16" xfId="1146" xr:uid="{801BCDBC-0FBD-4BAE-893B-9ABF9A2D88EC}"/>
    <cellStyle name="Normal 31 2" xfId="352" xr:uid="{00000000-0005-0000-0000-000061010000}"/>
    <cellStyle name="Normal 31 2 2" xfId="1153" xr:uid="{B5967A67-3F1B-4C95-B806-9609B8F21264}"/>
    <cellStyle name="Normal 31 3" xfId="353" xr:uid="{00000000-0005-0000-0000-000062010000}"/>
    <cellStyle name="Normal 31 3 2" xfId="1154" xr:uid="{1DBA0F05-8787-4503-B99A-EC5CCD666BE2}"/>
    <cellStyle name="Normal 31 4" xfId="354" xr:uid="{00000000-0005-0000-0000-000063010000}"/>
    <cellStyle name="Normal 31 4 2" xfId="1155" xr:uid="{796FB0E1-DED8-47A0-BFAF-B8FB2F9601D6}"/>
    <cellStyle name="Normal 31 5" xfId="355" xr:uid="{00000000-0005-0000-0000-000064010000}"/>
    <cellStyle name="Normal 31 5 2" xfId="1156" xr:uid="{938C41EE-0150-40CB-8045-83A246AA0A92}"/>
    <cellStyle name="Normal 31 6" xfId="356" xr:uid="{00000000-0005-0000-0000-000065010000}"/>
    <cellStyle name="Normal 31 6 2" xfId="1157" xr:uid="{63DD3F23-3C5D-434E-B75F-A319DDF1844A}"/>
    <cellStyle name="Normal 31 7" xfId="357" xr:uid="{00000000-0005-0000-0000-000066010000}"/>
    <cellStyle name="Normal 31 7 2" xfId="1158" xr:uid="{BCEEF647-CB68-4EFF-94A7-A37E8C3EC829}"/>
    <cellStyle name="Normal 31 8" xfId="358" xr:uid="{00000000-0005-0000-0000-000067010000}"/>
    <cellStyle name="Normal 31 8 2" xfId="1159" xr:uid="{6BC544D6-BA8C-4E96-93DA-11DA27B8C90B}"/>
    <cellStyle name="Normal 31 9" xfId="359" xr:uid="{00000000-0005-0000-0000-000068010000}"/>
    <cellStyle name="Normal 31 9 2" xfId="1160" xr:uid="{3FE3F7CB-60C0-4360-9386-1E429A617D1B}"/>
    <cellStyle name="Normal 32" xfId="360" xr:uid="{00000000-0005-0000-0000-000069010000}"/>
    <cellStyle name="Normal 32 10" xfId="361" xr:uid="{00000000-0005-0000-0000-00006A010000}"/>
    <cellStyle name="Normal 32 10 2" xfId="1162" xr:uid="{33A1B7D3-B71C-42E3-A49A-EB435C905E1E}"/>
    <cellStyle name="Normal 32 11" xfId="362" xr:uid="{00000000-0005-0000-0000-00006B010000}"/>
    <cellStyle name="Normal 32 11 2" xfId="1163" xr:uid="{58022DBF-B2A9-4AAA-A228-8150B35E8BAB}"/>
    <cellStyle name="Normal 32 12" xfId="363" xr:uid="{00000000-0005-0000-0000-00006C010000}"/>
    <cellStyle name="Normal 32 12 2" xfId="1164" xr:uid="{3FAC1643-9FF3-4747-B7F0-C59FD8743982}"/>
    <cellStyle name="Normal 32 13" xfId="364" xr:uid="{00000000-0005-0000-0000-00006D010000}"/>
    <cellStyle name="Normal 32 13 2" xfId="1165" xr:uid="{1ADFB730-6EC2-4435-A3C4-88917298B336}"/>
    <cellStyle name="Normal 32 14" xfId="365" xr:uid="{00000000-0005-0000-0000-00006E010000}"/>
    <cellStyle name="Normal 32 14 2" xfId="1166" xr:uid="{AF7DB314-818C-463B-9A73-A4CF8989CF30}"/>
    <cellStyle name="Normal 32 15" xfId="366" xr:uid="{00000000-0005-0000-0000-00006F010000}"/>
    <cellStyle name="Normal 32 15 2" xfId="1167" xr:uid="{CB830CE8-F871-47C9-83C7-89D33416FF85}"/>
    <cellStyle name="Normal 32 16" xfId="1161" xr:uid="{8020FBFB-AB9F-4ECD-A874-BA5B3B45F939}"/>
    <cellStyle name="Normal 32 2" xfId="367" xr:uid="{00000000-0005-0000-0000-000070010000}"/>
    <cellStyle name="Normal 32 2 2" xfId="1168" xr:uid="{69C0E746-E6EE-47D3-9FD6-E719149FD4B1}"/>
    <cellStyle name="Normal 32 3" xfId="368" xr:uid="{00000000-0005-0000-0000-000071010000}"/>
    <cellStyle name="Normal 32 3 2" xfId="1169" xr:uid="{363D1773-7B6C-4E1A-93A6-51A17F56A628}"/>
    <cellStyle name="Normal 32 4" xfId="369" xr:uid="{00000000-0005-0000-0000-000072010000}"/>
    <cellStyle name="Normal 32 4 2" xfId="1170" xr:uid="{4E28F8E6-4D11-4F43-A39D-A5EDCEE4F543}"/>
    <cellStyle name="Normal 32 5" xfId="370" xr:uid="{00000000-0005-0000-0000-000073010000}"/>
    <cellStyle name="Normal 32 5 2" xfId="1171" xr:uid="{9998F945-EA4D-4903-8E47-F89589E03CB7}"/>
    <cellStyle name="Normal 32 6" xfId="371" xr:uid="{00000000-0005-0000-0000-000074010000}"/>
    <cellStyle name="Normal 32 6 2" xfId="1172" xr:uid="{204EB044-FE8A-456C-8592-13CAAF44F569}"/>
    <cellStyle name="Normal 32 7" xfId="372" xr:uid="{00000000-0005-0000-0000-000075010000}"/>
    <cellStyle name="Normal 32 7 2" xfId="1173" xr:uid="{E3A247B1-83C0-4774-9BBF-7D2A01329E63}"/>
    <cellStyle name="Normal 32 8" xfId="373" xr:uid="{00000000-0005-0000-0000-000076010000}"/>
    <cellStyle name="Normal 32 8 2" xfId="1174" xr:uid="{1615A492-9E81-4294-8E97-C0A8E93BD1D4}"/>
    <cellStyle name="Normal 32 9" xfId="374" xr:uid="{00000000-0005-0000-0000-000077010000}"/>
    <cellStyle name="Normal 32 9 2" xfId="1175" xr:uid="{AE23A7B9-A830-4F07-8785-A72DC87C21E9}"/>
    <cellStyle name="Normal 35" xfId="375" xr:uid="{00000000-0005-0000-0000-000078010000}"/>
    <cellStyle name="Normal 35 10" xfId="376" xr:uid="{00000000-0005-0000-0000-000079010000}"/>
    <cellStyle name="Normal 35 10 2" xfId="1177" xr:uid="{E112D151-D2FD-479A-AA46-912836820C2F}"/>
    <cellStyle name="Normal 35 11" xfId="1176" xr:uid="{41788B65-0AFF-42BF-8938-92C7008C0F24}"/>
    <cellStyle name="Normal 35 2" xfId="377" xr:uid="{00000000-0005-0000-0000-00007A010000}"/>
    <cellStyle name="Normal 35 2 2" xfId="1178" xr:uid="{42504F4E-EDE3-418F-A21D-574E84A365FD}"/>
    <cellStyle name="Normal 35 3" xfId="378" xr:uid="{00000000-0005-0000-0000-00007B010000}"/>
    <cellStyle name="Normal 35 3 2" xfId="1179" xr:uid="{9644A9E7-7A36-4C7E-9113-2D84C7280998}"/>
    <cellStyle name="Normal 35 4" xfId="379" xr:uid="{00000000-0005-0000-0000-00007C010000}"/>
    <cellStyle name="Normal 35 4 2" xfId="1180" xr:uid="{C0A52C96-0F4E-4C6F-8896-04A7A8823E39}"/>
    <cellStyle name="Normal 35 5" xfId="380" xr:uid="{00000000-0005-0000-0000-00007D010000}"/>
    <cellStyle name="Normal 35 5 2" xfId="1181" xr:uid="{F36F6B6B-454B-4B46-826B-A4643F2591E7}"/>
    <cellStyle name="Normal 35 6" xfId="381" xr:uid="{00000000-0005-0000-0000-00007E010000}"/>
    <cellStyle name="Normal 35 6 2" xfId="1182" xr:uid="{70E3A010-D9F9-4F4A-A718-D79B67B62EB1}"/>
    <cellStyle name="Normal 35 7" xfId="382" xr:uid="{00000000-0005-0000-0000-00007F010000}"/>
    <cellStyle name="Normal 35 7 2" xfId="1183" xr:uid="{349ABFCC-CF2C-4A19-A0B6-01A00B440AD9}"/>
    <cellStyle name="Normal 35 8" xfId="383" xr:uid="{00000000-0005-0000-0000-000080010000}"/>
    <cellStyle name="Normal 35 8 2" xfId="1184" xr:uid="{4C466D94-21D6-4A52-9DC0-60EECA7EA027}"/>
    <cellStyle name="Normal 35 9" xfId="384" xr:uid="{00000000-0005-0000-0000-000081010000}"/>
    <cellStyle name="Normal 35 9 2" xfId="1185" xr:uid="{5CCD1F55-9111-4A77-B940-0CC54B335206}"/>
    <cellStyle name="Normal 36" xfId="385" xr:uid="{00000000-0005-0000-0000-000082010000}"/>
    <cellStyle name="Normal 36 10" xfId="386" xr:uid="{00000000-0005-0000-0000-000083010000}"/>
    <cellStyle name="Normal 36 10 2" xfId="1187" xr:uid="{7895754D-2EF0-4487-A03F-09CA50D7BC59}"/>
    <cellStyle name="Normal 36 11" xfId="1186" xr:uid="{44BD83D0-D8BE-405F-9A46-57E4D226DA31}"/>
    <cellStyle name="Normal 36 2" xfId="387" xr:uid="{00000000-0005-0000-0000-000084010000}"/>
    <cellStyle name="Normal 36 2 2" xfId="1188" xr:uid="{2B2C5AF0-0A4E-4C66-B070-FFD0ED447EE8}"/>
    <cellStyle name="Normal 36 3" xfId="388" xr:uid="{00000000-0005-0000-0000-000085010000}"/>
    <cellStyle name="Normal 36 3 2" xfId="1189" xr:uid="{CE581530-13E0-49D1-A6B6-40C5303079ED}"/>
    <cellStyle name="Normal 36 4" xfId="389" xr:uid="{00000000-0005-0000-0000-000086010000}"/>
    <cellStyle name="Normal 36 4 2" xfId="1190" xr:uid="{37290BFC-3FAC-4049-88B2-98FECA9D508B}"/>
    <cellStyle name="Normal 36 5" xfId="390" xr:uid="{00000000-0005-0000-0000-000087010000}"/>
    <cellStyle name="Normal 36 5 2" xfId="1191" xr:uid="{840D61CE-AA85-4704-AD11-823F361FF9FB}"/>
    <cellStyle name="Normal 36 6" xfId="391" xr:uid="{00000000-0005-0000-0000-000088010000}"/>
    <cellStyle name="Normal 36 6 2" xfId="1192" xr:uid="{ACC89981-352A-4DAB-AA9D-8AC496066E34}"/>
    <cellStyle name="Normal 36 7" xfId="392" xr:uid="{00000000-0005-0000-0000-000089010000}"/>
    <cellStyle name="Normal 36 7 2" xfId="1193" xr:uid="{D1668142-DB2F-4103-98BC-79D9C1DB0666}"/>
    <cellStyle name="Normal 36 8" xfId="393" xr:uid="{00000000-0005-0000-0000-00008A010000}"/>
    <cellStyle name="Normal 36 8 2" xfId="1194" xr:uid="{B2376BD4-2D93-4D04-B68A-8CC2AFD2A791}"/>
    <cellStyle name="Normal 36 9" xfId="394" xr:uid="{00000000-0005-0000-0000-00008B010000}"/>
    <cellStyle name="Normal 36 9 2" xfId="1195" xr:uid="{55C7C055-6350-43CB-97B0-645703E17D1A}"/>
    <cellStyle name="Normal 38" xfId="395" xr:uid="{00000000-0005-0000-0000-00008C010000}"/>
    <cellStyle name="Normal 38 10" xfId="396" xr:uid="{00000000-0005-0000-0000-00008D010000}"/>
    <cellStyle name="Normal 38 10 2" xfId="1197" xr:uid="{87D769D8-780F-48FF-B274-1CA945B3DEE0}"/>
    <cellStyle name="Normal 38 11" xfId="1196" xr:uid="{CBF18B78-DB6C-4CBA-848C-4B6615E7EAB3}"/>
    <cellStyle name="Normal 38 2" xfId="397" xr:uid="{00000000-0005-0000-0000-00008E010000}"/>
    <cellStyle name="Normal 38 2 2" xfId="1198" xr:uid="{6AA0FBE5-BB85-4C39-925E-DF115C235A55}"/>
    <cellStyle name="Normal 38 3" xfId="398" xr:uid="{00000000-0005-0000-0000-00008F010000}"/>
    <cellStyle name="Normal 38 3 2" xfId="1199" xr:uid="{8D9298EC-1685-48EF-A3DB-08499DAE335A}"/>
    <cellStyle name="Normal 38 4" xfId="399" xr:uid="{00000000-0005-0000-0000-000090010000}"/>
    <cellStyle name="Normal 38 4 2" xfId="1200" xr:uid="{FADD4424-0544-4891-BA91-E36235710CEC}"/>
    <cellStyle name="Normal 38 5" xfId="400" xr:uid="{00000000-0005-0000-0000-000091010000}"/>
    <cellStyle name="Normal 38 5 2" xfId="1201" xr:uid="{AC64E069-F1AD-4A2F-A9A3-795311DE5988}"/>
    <cellStyle name="Normal 38 6" xfId="401" xr:uid="{00000000-0005-0000-0000-000092010000}"/>
    <cellStyle name="Normal 38 6 2" xfId="1202" xr:uid="{D97173FA-1765-4EF6-8C1C-ED2B78566322}"/>
    <cellStyle name="Normal 38 7" xfId="402" xr:uid="{00000000-0005-0000-0000-000093010000}"/>
    <cellStyle name="Normal 38 7 2" xfId="1203" xr:uid="{847805AC-61EE-4E5B-8CB2-87910316541C}"/>
    <cellStyle name="Normal 38 8" xfId="403" xr:uid="{00000000-0005-0000-0000-000094010000}"/>
    <cellStyle name="Normal 38 8 2" xfId="1204" xr:uid="{8D0D982E-0244-4AA4-ACEF-A888EB4D7C51}"/>
    <cellStyle name="Normal 38 9" xfId="404" xr:uid="{00000000-0005-0000-0000-000095010000}"/>
    <cellStyle name="Normal 38 9 2" xfId="1205" xr:uid="{1D2725EC-9C45-4613-A4A5-349A55A76ED2}"/>
    <cellStyle name="Normal 4" xfId="1601" xr:uid="{3630BB2E-2BED-44E4-AC1D-B07B287B4D1A}"/>
    <cellStyle name="Normal 4 2" xfId="1605" xr:uid="{AC48BA9A-87DE-4FC6-A89F-432DB0C11EA1}"/>
    <cellStyle name="Normal 4 2 2" xfId="1606" xr:uid="{258B947D-19BF-42DF-A813-556E3CDC8155}"/>
    <cellStyle name="Normal 4 2 3" xfId="1608" xr:uid="{3520E3EB-E89B-4A1B-88E5-2AE4785B518C}"/>
    <cellStyle name="Normal 40" xfId="405" xr:uid="{00000000-0005-0000-0000-000096010000}"/>
    <cellStyle name="Normal 40 10" xfId="406" xr:uid="{00000000-0005-0000-0000-000097010000}"/>
    <cellStyle name="Normal 40 10 2" xfId="1207" xr:uid="{E4DCBA96-22DB-40A7-8B12-BB4EF6E3DAB2}"/>
    <cellStyle name="Normal 40 11" xfId="1206" xr:uid="{6793878D-0FBE-475E-BB4F-678102FE9D60}"/>
    <cellStyle name="Normal 40 2" xfId="407" xr:uid="{00000000-0005-0000-0000-000098010000}"/>
    <cellStyle name="Normal 40 2 2" xfId="1208" xr:uid="{9EDE5A22-F6E5-4C75-A138-4C263958DCDB}"/>
    <cellStyle name="Normal 40 3" xfId="408" xr:uid="{00000000-0005-0000-0000-000099010000}"/>
    <cellStyle name="Normal 40 3 2" xfId="1209" xr:uid="{16E607CE-41EB-40E5-927E-07F840225880}"/>
    <cellStyle name="Normal 40 4" xfId="409" xr:uid="{00000000-0005-0000-0000-00009A010000}"/>
    <cellStyle name="Normal 40 4 2" xfId="1210" xr:uid="{91C21405-F328-4DD6-9A9A-BB56036C661E}"/>
    <cellStyle name="Normal 40 5" xfId="410" xr:uid="{00000000-0005-0000-0000-00009B010000}"/>
    <cellStyle name="Normal 40 5 2" xfId="1211" xr:uid="{C0CB0C88-410C-4580-9248-2F1A49AEA23C}"/>
    <cellStyle name="Normal 40 6" xfId="411" xr:uid="{00000000-0005-0000-0000-00009C010000}"/>
    <cellStyle name="Normal 40 6 2" xfId="1212" xr:uid="{6CA845AC-D565-4A1D-8FE0-551E66F046BF}"/>
    <cellStyle name="Normal 40 7" xfId="412" xr:uid="{00000000-0005-0000-0000-00009D010000}"/>
    <cellStyle name="Normal 40 7 2" xfId="1213" xr:uid="{B35CF3F7-E2F9-445C-836B-46F2DBEC0F65}"/>
    <cellStyle name="Normal 40 8" xfId="413" xr:uid="{00000000-0005-0000-0000-00009E010000}"/>
    <cellStyle name="Normal 40 8 2" xfId="1214" xr:uid="{086B41EF-0D95-468F-AD2F-872F2A53D6A0}"/>
    <cellStyle name="Normal 40 9" xfId="414" xr:uid="{00000000-0005-0000-0000-00009F010000}"/>
    <cellStyle name="Normal 40 9 2" xfId="1215" xr:uid="{B685FBAF-E3C9-4941-9D86-9649C0BA0D3C}"/>
    <cellStyle name="Normal 41" xfId="415" xr:uid="{00000000-0005-0000-0000-0000A0010000}"/>
    <cellStyle name="Normal 41 10" xfId="416" xr:uid="{00000000-0005-0000-0000-0000A1010000}"/>
    <cellStyle name="Normal 41 10 2" xfId="1217" xr:uid="{09C23CCD-9B3D-43C0-BADD-DEC254212FD1}"/>
    <cellStyle name="Normal 41 11" xfId="1216" xr:uid="{7505453C-9363-4537-A240-1F9DDD5708DC}"/>
    <cellStyle name="Normal 41 2" xfId="417" xr:uid="{00000000-0005-0000-0000-0000A2010000}"/>
    <cellStyle name="Normal 41 2 2" xfId="1218" xr:uid="{FF7B4B94-54AB-4A4A-A10A-D4E50EB84689}"/>
    <cellStyle name="Normal 41 3" xfId="418" xr:uid="{00000000-0005-0000-0000-0000A3010000}"/>
    <cellStyle name="Normal 41 3 2" xfId="1219" xr:uid="{913C16B7-E16B-4F27-A1A7-D11284A569D5}"/>
    <cellStyle name="Normal 41 4" xfId="419" xr:uid="{00000000-0005-0000-0000-0000A4010000}"/>
    <cellStyle name="Normal 41 4 2" xfId="1220" xr:uid="{42AFD79E-AC6A-4BBE-A6C8-F3D7259B7D1E}"/>
    <cellStyle name="Normal 41 5" xfId="420" xr:uid="{00000000-0005-0000-0000-0000A5010000}"/>
    <cellStyle name="Normal 41 5 2" xfId="1221" xr:uid="{220EF168-1581-4DD1-B466-0C6DD48733A4}"/>
    <cellStyle name="Normal 41 6" xfId="421" xr:uid="{00000000-0005-0000-0000-0000A6010000}"/>
    <cellStyle name="Normal 41 6 2" xfId="1222" xr:uid="{E0188A05-58F6-4C30-8107-A5FBF61FBEE9}"/>
    <cellStyle name="Normal 41 7" xfId="422" xr:uid="{00000000-0005-0000-0000-0000A7010000}"/>
    <cellStyle name="Normal 41 7 2" xfId="1223" xr:uid="{8F58D133-5494-4749-8D4B-C546C30BA7F5}"/>
    <cellStyle name="Normal 41 8" xfId="423" xr:uid="{00000000-0005-0000-0000-0000A8010000}"/>
    <cellStyle name="Normal 41 8 2" xfId="1224" xr:uid="{D35C7B5E-275F-49FC-B69D-83C93A937C24}"/>
    <cellStyle name="Normal 41 9" xfId="424" xr:uid="{00000000-0005-0000-0000-0000A9010000}"/>
    <cellStyle name="Normal 41 9 2" xfId="1225" xr:uid="{12A3A32F-5C2C-4777-9539-FAE720DFFCF6}"/>
    <cellStyle name="Normal 42" xfId="425" xr:uid="{00000000-0005-0000-0000-0000AA010000}"/>
    <cellStyle name="Normal 42 10" xfId="426" xr:uid="{00000000-0005-0000-0000-0000AB010000}"/>
    <cellStyle name="Normal 42 10 2" xfId="1227" xr:uid="{9712DCF5-5F79-434B-AFAC-AA3696D8E9B6}"/>
    <cellStyle name="Normal 42 11" xfId="1226" xr:uid="{01A0F817-6369-4CF7-A75C-2B3BF7C745C5}"/>
    <cellStyle name="Normal 42 2" xfId="427" xr:uid="{00000000-0005-0000-0000-0000AC010000}"/>
    <cellStyle name="Normal 42 2 2" xfId="1228" xr:uid="{C523EC7B-CE87-47D5-9BDE-D389B87C48D8}"/>
    <cellStyle name="Normal 42 3" xfId="428" xr:uid="{00000000-0005-0000-0000-0000AD010000}"/>
    <cellStyle name="Normal 42 3 2" xfId="1229" xr:uid="{D3A7D6FC-0F0E-4327-8710-811034B212A4}"/>
    <cellStyle name="Normal 42 4" xfId="429" xr:uid="{00000000-0005-0000-0000-0000AE010000}"/>
    <cellStyle name="Normal 42 4 2" xfId="1230" xr:uid="{8C10A246-AFD1-4654-BE3D-80029E844318}"/>
    <cellStyle name="Normal 42 5" xfId="430" xr:uid="{00000000-0005-0000-0000-0000AF010000}"/>
    <cellStyle name="Normal 42 5 2" xfId="1231" xr:uid="{7D93B03E-3E88-46B7-BA8E-61184466D430}"/>
    <cellStyle name="Normal 42 6" xfId="431" xr:uid="{00000000-0005-0000-0000-0000B0010000}"/>
    <cellStyle name="Normal 42 6 2" xfId="1232" xr:uid="{4927D39C-C2E9-4B91-96AC-720C46D3EA23}"/>
    <cellStyle name="Normal 42 7" xfId="432" xr:uid="{00000000-0005-0000-0000-0000B1010000}"/>
    <cellStyle name="Normal 42 7 2" xfId="1233" xr:uid="{5C32DE0E-6C7D-410E-9200-E82F7E82EBAF}"/>
    <cellStyle name="Normal 42 8" xfId="433" xr:uid="{00000000-0005-0000-0000-0000B2010000}"/>
    <cellStyle name="Normal 42 8 2" xfId="1234" xr:uid="{D150FFED-BCEA-4EF5-94C6-053991C6546D}"/>
    <cellStyle name="Normal 42 9" xfId="434" xr:uid="{00000000-0005-0000-0000-0000B3010000}"/>
    <cellStyle name="Normal 42 9 2" xfId="1235" xr:uid="{CA305F2C-8155-4B08-AAC0-47D27DB9EE06}"/>
    <cellStyle name="Normal 43" xfId="435" xr:uid="{00000000-0005-0000-0000-0000B4010000}"/>
    <cellStyle name="Normal 43 10" xfId="436" xr:uid="{00000000-0005-0000-0000-0000B5010000}"/>
    <cellStyle name="Normal 43 10 2" xfId="1237" xr:uid="{4CA70D85-A377-43FD-B004-B0C065D3D70D}"/>
    <cellStyle name="Normal 43 11" xfId="1236" xr:uid="{85C0C82B-D771-4273-B6B5-1C8761EA2B0E}"/>
    <cellStyle name="Normal 43 2" xfId="437" xr:uid="{00000000-0005-0000-0000-0000B6010000}"/>
    <cellStyle name="Normal 43 2 2" xfId="1238" xr:uid="{A555B8D4-13FF-420A-ACCE-1CD84A2597CD}"/>
    <cellStyle name="Normal 43 3" xfId="438" xr:uid="{00000000-0005-0000-0000-0000B7010000}"/>
    <cellStyle name="Normal 43 3 2" xfId="1239" xr:uid="{5956314D-2E53-41B0-938F-2A1BBCBD176B}"/>
    <cellStyle name="Normal 43 4" xfId="439" xr:uid="{00000000-0005-0000-0000-0000B8010000}"/>
    <cellStyle name="Normal 43 4 2" xfId="1240" xr:uid="{D244656B-ACAA-4A6F-AAFA-DC8921F51A43}"/>
    <cellStyle name="Normal 43 5" xfId="440" xr:uid="{00000000-0005-0000-0000-0000B9010000}"/>
    <cellStyle name="Normal 43 5 2" xfId="1241" xr:uid="{48EE6724-A7E1-4856-AC57-89865143A0A5}"/>
    <cellStyle name="Normal 43 6" xfId="441" xr:uid="{00000000-0005-0000-0000-0000BA010000}"/>
    <cellStyle name="Normal 43 6 2" xfId="1242" xr:uid="{D50B901E-F5F7-4567-9955-B92F72BA658C}"/>
    <cellStyle name="Normal 43 7" xfId="442" xr:uid="{00000000-0005-0000-0000-0000BB010000}"/>
    <cellStyle name="Normal 43 7 2" xfId="1243" xr:uid="{65F9D508-F4A5-4249-8125-A7FA4CB3421A}"/>
    <cellStyle name="Normal 43 8" xfId="443" xr:uid="{00000000-0005-0000-0000-0000BC010000}"/>
    <cellStyle name="Normal 43 8 2" xfId="1244" xr:uid="{5F214208-5C41-45E0-A760-69FD5DEEBC33}"/>
    <cellStyle name="Normal 43 9" xfId="444" xr:uid="{00000000-0005-0000-0000-0000BD010000}"/>
    <cellStyle name="Normal 43 9 2" xfId="1245" xr:uid="{683C2471-6563-4E7C-A6CA-C5130FBBBCC0}"/>
    <cellStyle name="Normal 44" xfId="445" xr:uid="{00000000-0005-0000-0000-0000BE010000}"/>
    <cellStyle name="Normal 44 10" xfId="446" xr:uid="{00000000-0005-0000-0000-0000BF010000}"/>
    <cellStyle name="Normal 44 10 2" xfId="1247" xr:uid="{1D112F7F-AB80-47AB-A856-5339A36E1643}"/>
    <cellStyle name="Normal 44 11" xfId="1246" xr:uid="{41FDFC53-B622-40E6-8B73-F9CABC24575A}"/>
    <cellStyle name="Normal 44 2" xfId="447" xr:uid="{00000000-0005-0000-0000-0000C0010000}"/>
    <cellStyle name="Normal 44 2 2" xfId="1248" xr:uid="{EEFA66D4-4E30-45E1-95F2-22A02A0821B3}"/>
    <cellStyle name="Normal 44 3" xfId="448" xr:uid="{00000000-0005-0000-0000-0000C1010000}"/>
    <cellStyle name="Normal 44 3 2" xfId="1249" xr:uid="{9C0BD851-5F0C-4632-A6D0-0BCC9232CF31}"/>
    <cellStyle name="Normal 44 4" xfId="449" xr:uid="{00000000-0005-0000-0000-0000C2010000}"/>
    <cellStyle name="Normal 44 4 2" xfId="1250" xr:uid="{D0420B02-5B28-46D8-B75A-47012052EEC2}"/>
    <cellStyle name="Normal 44 5" xfId="450" xr:uid="{00000000-0005-0000-0000-0000C3010000}"/>
    <cellStyle name="Normal 44 5 2" xfId="1251" xr:uid="{4936BDC5-3FD8-4C82-9226-C3E4679162A0}"/>
    <cellStyle name="Normal 44 6" xfId="451" xr:uid="{00000000-0005-0000-0000-0000C4010000}"/>
    <cellStyle name="Normal 44 6 2" xfId="1252" xr:uid="{2DDCE7FB-B379-40AF-9453-4EABF0C63521}"/>
    <cellStyle name="Normal 44 7" xfId="452" xr:uid="{00000000-0005-0000-0000-0000C5010000}"/>
    <cellStyle name="Normal 44 7 2" xfId="1253" xr:uid="{46B8BE68-206A-449E-9523-E9191D51B247}"/>
    <cellStyle name="Normal 44 8" xfId="453" xr:uid="{00000000-0005-0000-0000-0000C6010000}"/>
    <cellStyle name="Normal 44 8 2" xfId="1254" xr:uid="{03C6E682-3E90-4938-9E2C-29F80D9AFD64}"/>
    <cellStyle name="Normal 44 9" xfId="454" xr:uid="{00000000-0005-0000-0000-0000C7010000}"/>
    <cellStyle name="Normal 44 9 2" xfId="1255" xr:uid="{2A28289C-C5C7-4ABE-9F7A-2EE08A6CB7C2}"/>
    <cellStyle name="Normal 45" xfId="455" xr:uid="{00000000-0005-0000-0000-0000C8010000}"/>
    <cellStyle name="Normal 45 10" xfId="456" xr:uid="{00000000-0005-0000-0000-0000C9010000}"/>
    <cellStyle name="Normal 45 10 2" xfId="1257" xr:uid="{B8FCE2C7-215D-4074-B48F-D19289BFA92C}"/>
    <cellStyle name="Normal 45 11" xfId="1256" xr:uid="{E16D9D98-9924-4F0C-8552-5F21AB4C5A6E}"/>
    <cellStyle name="Normal 45 2" xfId="457" xr:uid="{00000000-0005-0000-0000-0000CA010000}"/>
    <cellStyle name="Normal 45 2 2" xfId="1258" xr:uid="{DBFDBD42-D03D-43A1-937E-8762BEB43E53}"/>
    <cellStyle name="Normal 45 3" xfId="458" xr:uid="{00000000-0005-0000-0000-0000CB010000}"/>
    <cellStyle name="Normal 45 3 2" xfId="1259" xr:uid="{0C3549D0-99BB-424D-B326-295FA1C66ADF}"/>
    <cellStyle name="Normal 45 4" xfId="459" xr:uid="{00000000-0005-0000-0000-0000CC010000}"/>
    <cellStyle name="Normal 45 4 2" xfId="1260" xr:uid="{8B39EB12-8574-4E29-88C5-4A1B6517E413}"/>
    <cellStyle name="Normal 45 5" xfId="460" xr:uid="{00000000-0005-0000-0000-0000CD010000}"/>
    <cellStyle name="Normal 45 5 2" xfId="1261" xr:uid="{45950384-E863-467E-A3E3-ED6BCBAC99AC}"/>
    <cellStyle name="Normal 45 6" xfId="461" xr:uid="{00000000-0005-0000-0000-0000CE010000}"/>
    <cellStyle name="Normal 45 6 2" xfId="1262" xr:uid="{86D20931-5BA4-4341-81E7-E9E63DBCE6B6}"/>
    <cellStyle name="Normal 45 7" xfId="462" xr:uid="{00000000-0005-0000-0000-0000CF010000}"/>
    <cellStyle name="Normal 45 7 2" xfId="1263" xr:uid="{8B9C2DAB-F4B6-4815-A07E-A444CBACE710}"/>
    <cellStyle name="Normal 45 8" xfId="463" xr:uid="{00000000-0005-0000-0000-0000D0010000}"/>
    <cellStyle name="Normal 45 8 2" xfId="1264" xr:uid="{5048C70E-CDC6-4338-AF7C-B9052D837660}"/>
    <cellStyle name="Normal 45 9" xfId="464" xr:uid="{00000000-0005-0000-0000-0000D1010000}"/>
    <cellStyle name="Normal 45 9 2" xfId="1265" xr:uid="{8F724619-A6BE-4DFF-BB84-7B8BDECE40FD}"/>
    <cellStyle name="Normal 46" xfId="465" xr:uid="{00000000-0005-0000-0000-0000D2010000}"/>
    <cellStyle name="Normal 46 10" xfId="466" xr:uid="{00000000-0005-0000-0000-0000D3010000}"/>
    <cellStyle name="Normal 46 10 2" xfId="1267" xr:uid="{E35EFC8D-AF68-4C17-BD7E-CDEE9992C018}"/>
    <cellStyle name="Normal 46 11" xfId="1266" xr:uid="{63D8043C-0587-4D94-A6EF-07AA4EEE14CA}"/>
    <cellStyle name="Normal 46 2" xfId="467" xr:uid="{00000000-0005-0000-0000-0000D4010000}"/>
    <cellStyle name="Normal 46 2 2" xfId="1268" xr:uid="{42D28463-ACFA-43A9-B244-483DA0F2BCCD}"/>
    <cellStyle name="Normal 46 3" xfId="468" xr:uid="{00000000-0005-0000-0000-0000D5010000}"/>
    <cellStyle name="Normal 46 3 2" xfId="1269" xr:uid="{3F9200AE-6C22-4D0A-9AF4-E7364194B73A}"/>
    <cellStyle name="Normal 46 4" xfId="469" xr:uid="{00000000-0005-0000-0000-0000D6010000}"/>
    <cellStyle name="Normal 46 4 2" xfId="1270" xr:uid="{394B32D5-8069-456E-9C77-3EC379580A3B}"/>
    <cellStyle name="Normal 46 5" xfId="470" xr:uid="{00000000-0005-0000-0000-0000D7010000}"/>
    <cellStyle name="Normal 46 5 2" xfId="1271" xr:uid="{69366140-0589-481F-A9D1-5197C7E2CBA9}"/>
    <cellStyle name="Normal 46 6" xfId="471" xr:uid="{00000000-0005-0000-0000-0000D8010000}"/>
    <cellStyle name="Normal 46 6 2" xfId="1272" xr:uid="{32A8D0EB-B678-4350-9979-CC1613665612}"/>
    <cellStyle name="Normal 46 7" xfId="472" xr:uid="{00000000-0005-0000-0000-0000D9010000}"/>
    <cellStyle name="Normal 46 7 2" xfId="1273" xr:uid="{E341F2C5-A988-4385-ABA3-418F6793BB2F}"/>
    <cellStyle name="Normal 46 8" xfId="473" xr:uid="{00000000-0005-0000-0000-0000DA010000}"/>
    <cellStyle name="Normal 46 8 2" xfId="1274" xr:uid="{FD1BBA00-F259-47F3-9BBA-9635A45D4C63}"/>
    <cellStyle name="Normal 46 9" xfId="474" xr:uid="{00000000-0005-0000-0000-0000DB010000}"/>
    <cellStyle name="Normal 46 9 2" xfId="1275" xr:uid="{E98C7C49-6CFB-4FDE-B3FB-D04A382E8EF7}"/>
    <cellStyle name="Normal 47" xfId="475" xr:uid="{00000000-0005-0000-0000-0000DC010000}"/>
    <cellStyle name="Normal 47 10" xfId="476" xr:uid="{00000000-0005-0000-0000-0000DD010000}"/>
    <cellStyle name="Normal 47 10 2" xfId="1277" xr:uid="{4B5EF443-0DFC-41BF-B5B3-B80FAD38849C}"/>
    <cellStyle name="Normal 47 11" xfId="1276" xr:uid="{E0B45FDF-E627-4175-9F3F-D3954AD9B611}"/>
    <cellStyle name="Normal 47 2" xfId="477" xr:uid="{00000000-0005-0000-0000-0000DE010000}"/>
    <cellStyle name="Normal 47 2 2" xfId="1278" xr:uid="{A7042C7E-DFF1-4366-92C6-60517A41A3C8}"/>
    <cellStyle name="Normal 47 3" xfId="478" xr:uid="{00000000-0005-0000-0000-0000DF010000}"/>
    <cellStyle name="Normal 47 3 2" xfId="1279" xr:uid="{61711E50-5A91-4025-A316-7E4B5538390F}"/>
    <cellStyle name="Normal 47 4" xfId="479" xr:uid="{00000000-0005-0000-0000-0000E0010000}"/>
    <cellStyle name="Normal 47 4 2" xfId="1280" xr:uid="{32E0602A-1C11-4C2A-B616-113E6D8C80E7}"/>
    <cellStyle name="Normal 47 5" xfId="480" xr:uid="{00000000-0005-0000-0000-0000E1010000}"/>
    <cellStyle name="Normal 47 5 2" xfId="1281" xr:uid="{EFC5FB33-6206-44C3-A77F-83C397650446}"/>
    <cellStyle name="Normal 47 6" xfId="481" xr:uid="{00000000-0005-0000-0000-0000E2010000}"/>
    <cellStyle name="Normal 47 6 2" xfId="1282" xr:uid="{CB6B85F2-07CD-494D-944C-3B239E4A80AD}"/>
    <cellStyle name="Normal 47 7" xfId="482" xr:uid="{00000000-0005-0000-0000-0000E3010000}"/>
    <cellStyle name="Normal 47 7 2" xfId="1283" xr:uid="{B1FC182C-3C2B-4522-8CE5-2CD5C485F214}"/>
    <cellStyle name="Normal 47 8" xfId="483" xr:uid="{00000000-0005-0000-0000-0000E4010000}"/>
    <cellStyle name="Normal 47 8 2" xfId="1284" xr:uid="{C2BF442F-8894-4204-A71A-29E49BF1BD2C}"/>
    <cellStyle name="Normal 47 9" xfId="484" xr:uid="{00000000-0005-0000-0000-0000E5010000}"/>
    <cellStyle name="Normal 47 9 2" xfId="1285" xr:uid="{2B4CFAFE-FDA6-4E25-B1A7-892AEF36A5F1}"/>
    <cellStyle name="Normal 48" xfId="485" xr:uid="{00000000-0005-0000-0000-0000E6010000}"/>
    <cellStyle name="Normal 48 10" xfId="486" xr:uid="{00000000-0005-0000-0000-0000E7010000}"/>
    <cellStyle name="Normal 48 10 2" xfId="1287" xr:uid="{CC323AB3-676E-40E0-A672-BE1CC2EB6357}"/>
    <cellStyle name="Normal 48 11" xfId="1286" xr:uid="{FBE8C407-EF29-4999-955C-198B3E10BFF6}"/>
    <cellStyle name="Normal 48 2" xfId="487" xr:uid="{00000000-0005-0000-0000-0000E8010000}"/>
    <cellStyle name="Normal 48 2 2" xfId="1288" xr:uid="{4A4A93E2-E946-4561-AF36-2621FED6B83A}"/>
    <cellStyle name="Normal 48 3" xfId="488" xr:uid="{00000000-0005-0000-0000-0000E9010000}"/>
    <cellStyle name="Normal 48 3 2" xfId="1289" xr:uid="{39DAC8F8-763B-4351-8800-C09C3BC52039}"/>
    <cellStyle name="Normal 48 4" xfId="489" xr:uid="{00000000-0005-0000-0000-0000EA010000}"/>
    <cellStyle name="Normal 48 4 2" xfId="1290" xr:uid="{B8450139-8ADE-42CB-842E-05A0CD9DCC70}"/>
    <cellStyle name="Normal 48 5" xfId="490" xr:uid="{00000000-0005-0000-0000-0000EB010000}"/>
    <cellStyle name="Normal 48 5 2" xfId="1291" xr:uid="{7F749992-2A70-4DF7-BAF8-A9D809797C56}"/>
    <cellStyle name="Normal 48 6" xfId="491" xr:uid="{00000000-0005-0000-0000-0000EC010000}"/>
    <cellStyle name="Normal 48 6 2" xfId="1292" xr:uid="{AE56DBDC-4E44-46D6-992D-4E2CC69F1D4D}"/>
    <cellStyle name="Normal 48 7" xfId="492" xr:uid="{00000000-0005-0000-0000-0000ED010000}"/>
    <cellStyle name="Normal 48 7 2" xfId="1293" xr:uid="{8705D539-71FA-49E0-8AB8-1F066CEF8B7F}"/>
    <cellStyle name="Normal 48 8" xfId="493" xr:uid="{00000000-0005-0000-0000-0000EE010000}"/>
    <cellStyle name="Normal 48 8 2" xfId="1294" xr:uid="{7414000B-D513-4ED7-B5FB-14DBEBBAC5A4}"/>
    <cellStyle name="Normal 48 9" xfId="494" xr:uid="{00000000-0005-0000-0000-0000EF010000}"/>
    <cellStyle name="Normal 48 9 2" xfId="1295" xr:uid="{DE7B7032-15DC-45C1-9D6B-B3FA0016C6BB}"/>
    <cellStyle name="Normal 49" xfId="495" xr:uid="{00000000-0005-0000-0000-0000F0010000}"/>
    <cellStyle name="Normal 49 10" xfId="496" xr:uid="{00000000-0005-0000-0000-0000F1010000}"/>
    <cellStyle name="Normal 49 10 2" xfId="1297" xr:uid="{3A30DBBD-02CC-4201-A8B9-CF3D15BF1951}"/>
    <cellStyle name="Normal 49 11" xfId="1296" xr:uid="{B2AADBC7-E3B4-481A-B0FF-0EA49C1F6965}"/>
    <cellStyle name="Normal 49 2" xfId="497" xr:uid="{00000000-0005-0000-0000-0000F2010000}"/>
    <cellStyle name="Normal 49 2 2" xfId="1298" xr:uid="{FD3507F1-0C96-4F9F-9AC0-46C0E0B54E2D}"/>
    <cellStyle name="Normal 49 3" xfId="498" xr:uid="{00000000-0005-0000-0000-0000F3010000}"/>
    <cellStyle name="Normal 49 3 2" xfId="1299" xr:uid="{A65924D4-6991-4AF6-8950-13538322147B}"/>
    <cellStyle name="Normal 49 4" xfId="499" xr:uid="{00000000-0005-0000-0000-0000F4010000}"/>
    <cellStyle name="Normal 49 4 2" xfId="1300" xr:uid="{1266D30C-5EAE-4289-B938-48ADEED46DAF}"/>
    <cellStyle name="Normal 49 5" xfId="500" xr:uid="{00000000-0005-0000-0000-0000F5010000}"/>
    <cellStyle name="Normal 49 5 2" xfId="1301" xr:uid="{1AB9934D-726F-4176-B1F3-5BEA770FAB4D}"/>
    <cellStyle name="Normal 49 6" xfId="501" xr:uid="{00000000-0005-0000-0000-0000F6010000}"/>
    <cellStyle name="Normal 49 6 2" xfId="1302" xr:uid="{CF21F873-F6DD-4C0F-A5EB-25CD77680CF4}"/>
    <cellStyle name="Normal 49 7" xfId="502" xr:uid="{00000000-0005-0000-0000-0000F7010000}"/>
    <cellStyle name="Normal 49 7 2" xfId="1303" xr:uid="{655376FF-8152-456F-9A0D-6316121F50B8}"/>
    <cellStyle name="Normal 49 8" xfId="503" xr:uid="{00000000-0005-0000-0000-0000F8010000}"/>
    <cellStyle name="Normal 49 8 2" xfId="1304" xr:uid="{9B67E8B5-2CC9-4CCE-A00D-7E25920899F2}"/>
    <cellStyle name="Normal 49 9" xfId="504" xr:uid="{00000000-0005-0000-0000-0000F9010000}"/>
    <cellStyle name="Normal 49 9 2" xfId="1305" xr:uid="{6340D7BD-36CB-4435-B9FD-ADE26688765B}"/>
    <cellStyle name="Normal 5" xfId="505" xr:uid="{00000000-0005-0000-0000-0000FA010000}"/>
    <cellStyle name="Normal 5 10" xfId="506" xr:uid="{00000000-0005-0000-0000-0000FB010000}"/>
    <cellStyle name="Normal 5 10 2" xfId="1307" xr:uid="{6828C098-331A-4E86-903B-DEB0C4FC74EB}"/>
    <cellStyle name="Normal 5 11" xfId="507" xr:uid="{00000000-0005-0000-0000-0000FC010000}"/>
    <cellStyle name="Normal 5 11 2" xfId="1308" xr:uid="{0E8E53D8-328D-4F84-94D6-A56565576263}"/>
    <cellStyle name="Normal 5 12" xfId="508" xr:uid="{00000000-0005-0000-0000-0000FD010000}"/>
    <cellStyle name="Normal 5 12 2" xfId="1309" xr:uid="{ECC0633D-D7AF-4A9D-941D-48119574C51D}"/>
    <cellStyle name="Normal 5 13" xfId="509" xr:uid="{00000000-0005-0000-0000-0000FE010000}"/>
    <cellStyle name="Normal 5 13 2" xfId="1310" xr:uid="{F9DB1879-99B1-4DFA-8574-737D74920419}"/>
    <cellStyle name="Normal 5 14" xfId="510" xr:uid="{00000000-0005-0000-0000-0000FF010000}"/>
    <cellStyle name="Normal 5 14 2" xfId="1311" xr:uid="{7430430B-F751-42B7-8BCA-FF939B6065BF}"/>
    <cellStyle name="Normal 5 15" xfId="511" xr:uid="{00000000-0005-0000-0000-000000020000}"/>
    <cellStyle name="Normal 5 15 2" xfId="1312" xr:uid="{C253E934-9B43-4975-91D2-9EBEB28DD70B}"/>
    <cellStyle name="Normal 5 16" xfId="512" xr:uid="{00000000-0005-0000-0000-000001020000}"/>
    <cellStyle name="Normal 5 16 2" xfId="1313" xr:uid="{B2C0155C-1A24-4326-928C-2FDFD706E604}"/>
    <cellStyle name="Normal 5 17" xfId="1306" xr:uid="{F8DDDA0F-C7F6-4EDE-99C2-3926C0FA8FAE}"/>
    <cellStyle name="Normal 5 2" xfId="513" xr:uid="{00000000-0005-0000-0000-000002020000}"/>
    <cellStyle name="Normal 5 2 2" xfId="1314" xr:uid="{A057A8BB-F16D-49C7-B122-A0B2680CD1DA}"/>
    <cellStyle name="Normal 5 3" xfId="514" xr:uid="{00000000-0005-0000-0000-000003020000}"/>
    <cellStyle name="Normal 5 3 2" xfId="1315" xr:uid="{BB9E6C3D-829F-4272-9613-B61548A30657}"/>
    <cellStyle name="Normal 5 4" xfId="515" xr:uid="{00000000-0005-0000-0000-000004020000}"/>
    <cellStyle name="Normal 5 4 2" xfId="1316" xr:uid="{D2067E76-7E30-48AE-8782-86BB79E93E4A}"/>
    <cellStyle name="Normal 5 5" xfId="516" xr:uid="{00000000-0005-0000-0000-000005020000}"/>
    <cellStyle name="Normal 5 5 2" xfId="1317" xr:uid="{326AE8C7-E9E9-4CF6-AD9E-ECC621F49A63}"/>
    <cellStyle name="Normal 5 6" xfId="517" xr:uid="{00000000-0005-0000-0000-000006020000}"/>
    <cellStyle name="Normal 5 6 2" xfId="1318" xr:uid="{597DA2E0-1B9C-4E67-9E18-BF7E9CBDDAE9}"/>
    <cellStyle name="Normal 5 7" xfId="518" xr:uid="{00000000-0005-0000-0000-000007020000}"/>
    <cellStyle name="Normal 5 7 2" xfId="1319" xr:uid="{5F7C0611-71F5-4AD7-B03D-639FD73A0FB1}"/>
    <cellStyle name="Normal 5 8" xfId="519" xr:uid="{00000000-0005-0000-0000-000008020000}"/>
    <cellStyle name="Normal 5 8 2" xfId="1320" xr:uid="{C672F4AE-1E51-41D7-AE67-3BE733D6A870}"/>
    <cellStyle name="Normal 5 9" xfId="520" xr:uid="{00000000-0005-0000-0000-000009020000}"/>
    <cellStyle name="Normal 5 9 2" xfId="1321" xr:uid="{E6AB5CD5-AA2A-434E-9284-348C2F3D0E1A}"/>
    <cellStyle name="Normal 50" xfId="521" xr:uid="{00000000-0005-0000-0000-00000A020000}"/>
    <cellStyle name="Normal 50 10" xfId="522" xr:uid="{00000000-0005-0000-0000-00000B020000}"/>
    <cellStyle name="Normal 50 10 2" xfId="1323" xr:uid="{440477E3-4FDC-48B4-A846-B944A43BB8D3}"/>
    <cellStyle name="Normal 50 11" xfId="1322" xr:uid="{7595952D-8C2C-4795-B784-29AF92BEB4EA}"/>
    <cellStyle name="Normal 50 2" xfId="523" xr:uid="{00000000-0005-0000-0000-00000C020000}"/>
    <cellStyle name="Normal 50 2 2" xfId="1324" xr:uid="{2A5C39D8-F897-429F-BE65-5D8A7C385397}"/>
    <cellStyle name="Normal 50 3" xfId="524" xr:uid="{00000000-0005-0000-0000-00000D020000}"/>
    <cellStyle name="Normal 50 3 2" xfId="1325" xr:uid="{33D7BA14-0AE1-4EDD-BD5F-A9ACC788F911}"/>
    <cellStyle name="Normal 50 4" xfId="525" xr:uid="{00000000-0005-0000-0000-00000E020000}"/>
    <cellStyle name="Normal 50 4 2" xfId="1326" xr:uid="{46086FE2-4A4D-41DF-B790-884B4E0FC5B2}"/>
    <cellStyle name="Normal 50 5" xfId="526" xr:uid="{00000000-0005-0000-0000-00000F020000}"/>
    <cellStyle name="Normal 50 5 2" xfId="1327" xr:uid="{8E1DC687-2E0B-4473-ADBD-EBEC0F7A4FE5}"/>
    <cellStyle name="Normal 50 6" xfId="527" xr:uid="{00000000-0005-0000-0000-000010020000}"/>
    <cellStyle name="Normal 50 6 2" xfId="1328" xr:uid="{DCEFA466-7C87-42B3-A5A1-F2CADD54505C}"/>
    <cellStyle name="Normal 50 7" xfId="528" xr:uid="{00000000-0005-0000-0000-000011020000}"/>
    <cellStyle name="Normal 50 7 2" xfId="1329" xr:uid="{2EF62D80-0CDA-4C28-8CE0-EE6684DDB766}"/>
    <cellStyle name="Normal 50 8" xfId="529" xr:uid="{00000000-0005-0000-0000-000012020000}"/>
    <cellStyle name="Normal 50 8 2" xfId="1330" xr:uid="{6E751720-27F3-45F5-959B-078C432AC7D0}"/>
    <cellStyle name="Normal 50 9" xfId="530" xr:uid="{00000000-0005-0000-0000-000013020000}"/>
    <cellStyle name="Normal 50 9 2" xfId="1331" xr:uid="{640D5A8E-CE90-46BA-A3E1-88C956E60E2C}"/>
    <cellStyle name="Normal 54" xfId="531" xr:uid="{00000000-0005-0000-0000-000014020000}"/>
    <cellStyle name="Normal 54 10" xfId="532" xr:uid="{00000000-0005-0000-0000-000015020000}"/>
    <cellStyle name="Normal 54 10 2" xfId="1333" xr:uid="{C01BC258-4156-4275-A4AE-AE6B0611602B}"/>
    <cellStyle name="Normal 54 11" xfId="1332" xr:uid="{8557DDFB-F472-48B4-A385-E8EB184FD156}"/>
    <cellStyle name="Normal 54 2" xfId="533" xr:uid="{00000000-0005-0000-0000-000016020000}"/>
    <cellStyle name="Normal 54 2 2" xfId="1334" xr:uid="{49F60CA2-A847-4A4B-93B7-A21BCA5B56A2}"/>
    <cellStyle name="Normal 54 3" xfId="534" xr:uid="{00000000-0005-0000-0000-000017020000}"/>
    <cellStyle name="Normal 54 3 2" xfId="1335" xr:uid="{6562225C-CA5C-4BA2-9963-0DC1D8024C14}"/>
    <cellStyle name="Normal 54 4" xfId="535" xr:uid="{00000000-0005-0000-0000-000018020000}"/>
    <cellStyle name="Normal 54 4 2" xfId="1336" xr:uid="{FE897CF4-DF05-4FFB-822C-E927F2EB352D}"/>
    <cellStyle name="Normal 54 5" xfId="536" xr:uid="{00000000-0005-0000-0000-000019020000}"/>
    <cellStyle name="Normal 54 5 2" xfId="1337" xr:uid="{F47F2CE8-A240-4FC8-88C5-A141B01E867A}"/>
    <cellStyle name="Normal 54 6" xfId="537" xr:uid="{00000000-0005-0000-0000-00001A020000}"/>
    <cellStyle name="Normal 54 6 2" xfId="1338" xr:uid="{B7C0B340-F9CE-4A41-8F92-31535D7F78FF}"/>
    <cellStyle name="Normal 54 7" xfId="538" xr:uid="{00000000-0005-0000-0000-00001B020000}"/>
    <cellStyle name="Normal 54 7 2" xfId="1339" xr:uid="{9FDCCB77-9520-4BC0-A618-60746DD733E6}"/>
    <cellStyle name="Normal 54 8" xfId="539" xr:uid="{00000000-0005-0000-0000-00001C020000}"/>
    <cellStyle name="Normal 54 8 2" xfId="1340" xr:uid="{E7EDE7EF-F958-459C-9C56-3E8F57624AC8}"/>
    <cellStyle name="Normal 54 9" xfId="540" xr:uid="{00000000-0005-0000-0000-00001D020000}"/>
    <cellStyle name="Normal 54 9 2" xfId="1341" xr:uid="{2C5A1C23-3DF9-47F5-8101-BA9EF24C7EF2}"/>
    <cellStyle name="Normal 55" xfId="541" xr:uid="{00000000-0005-0000-0000-00001E020000}"/>
    <cellStyle name="Normal 55 10" xfId="542" xr:uid="{00000000-0005-0000-0000-00001F020000}"/>
    <cellStyle name="Normal 55 10 2" xfId="1343" xr:uid="{BB4621C6-D84E-466D-A911-DF0A27BEBC0C}"/>
    <cellStyle name="Normal 55 11" xfId="1342" xr:uid="{A93FCBF6-3973-48F7-BFCF-1317D3876B07}"/>
    <cellStyle name="Normal 55 2" xfId="543" xr:uid="{00000000-0005-0000-0000-000020020000}"/>
    <cellStyle name="Normal 55 2 2" xfId="1344" xr:uid="{C48DA385-9BE5-4DC6-A05F-436C991B0D53}"/>
    <cellStyle name="Normal 55 3" xfId="544" xr:uid="{00000000-0005-0000-0000-000021020000}"/>
    <cellStyle name="Normal 55 3 2" xfId="1345" xr:uid="{E0B5BE3C-3E7D-49A8-9F53-A41F91BE34B1}"/>
    <cellStyle name="Normal 55 4" xfId="545" xr:uid="{00000000-0005-0000-0000-000022020000}"/>
    <cellStyle name="Normal 55 4 2" xfId="1346" xr:uid="{3188C225-89F9-45B1-ABB5-6C3AC69E2EDC}"/>
    <cellStyle name="Normal 55 5" xfId="546" xr:uid="{00000000-0005-0000-0000-000023020000}"/>
    <cellStyle name="Normal 55 5 2" xfId="1347" xr:uid="{A3AEC4A1-6623-4CAB-8471-37E23B628CFC}"/>
    <cellStyle name="Normal 55 6" xfId="547" xr:uid="{00000000-0005-0000-0000-000024020000}"/>
    <cellStyle name="Normal 55 6 2" xfId="1348" xr:uid="{3A895FCA-DF20-4577-9891-1A3496760950}"/>
    <cellStyle name="Normal 55 7" xfId="548" xr:uid="{00000000-0005-0000-0000-000025020000}"/>
    <cellStyle name="Normal 55 7 2" xfId="1349" xr:uid="{21B9C36D-9798-4022-A320-3F3F3A514F55}"/>
    <cellStyle name="Normal 55 8" xfId="549" xr:uid="{00000000-0005-0000-0000-000026020000}"/>
    <cellStyle name="Normal 55 8 2" xfId="1350" xr:uid="{22EA4483-3B54-4089-BC66-0473C70C52BF}"/>
    <cellStyle name="Normal 55 9" xfId="550" xr:uid="{00000000-0005-0000-0000-000027020000}"/>
    <cellStyle name="Normal 55 9 2" xfId="1351" xr:uid="{187981AE-F332-4564-82B9-0991EB80CC1D}"/>
    <cellStyle name="Normal 56" xfId="551" xr:uid="{00000000-0005-0000-0000-000028020000}"/>
    <cellStyle name="Normal 56 10" xfId="552" xr:uid="{00000000-0005-0000-0000-000029020000}"/>
    <cellStyle name="Normal 56 10 2" xfId="1353" xr:uid="{7596755A-BAD5-4ABD-BF52-2AFD0D2C1E67}"/>
    <cellStyle name="Normal 56 11" xfId="1352" xr:uid="{2BD7C8E8-B1BB-459D-990F-416C7EC36167}"/>
    <cellStyle name="Normal 56 2" xfId="553" xr:uid="{00000000-0005-0000-0000-00002A020000}"/>
    <cellStyle name="Normal 56 2 2" xfId="1354" xr:uid="{8301531C-5F00-4E4D-9BAD-8818990D7DF8}"/>
    <cellStyle name="Normal 56 3" xfId="554" xr:uid="{00000000-0005-0000-0000-00002B020000}"/>
    <cellStyle name="Normal 56 3 2" xfId="1355" xr:uid="{5A7DD438-49C4-498A-AFF2-C2DF58E0FA99}"/>
    <cellStyle name="Normal 56 4" xfId="555" xr:uid="{00000000-0005-0000-0000-00002C020000}"/>
    <cellStyle name="Normal 56 4 2" xfId="1356" xr:uid="{C6478D14-276D-45C8-AACF-2D8D79E71103}"/>
    <cellStyle name="Normal 56 5" xfId="556" xr:uid="{00000000-0005-0000-0000-00002D020000}"/>
    <cellStyle name="Normal 56 5 2" xfId="1357" xr:uid="{0BD2E2C0-C462-4D41-97F3-2428BFBB2A7C}"/>
    <cellStyle name="Normal 56 6" xfId="557" xr:uid="{00000000-0005-0000-0000-00002E020000}"/>
    <cellStyle name="Normal 56 6 2" xfId="1358" xr:uid="{2A3CC624-7D07-4FAB-9971-A2BD7230363E}"/>
    <cellStyle name="Normal 56 7" xfId="558" xr:uid="{00000000-0005-0000-0000-00002F020000}"/>
    <cellStyle name="Normal 56 7 2" xfId="1359" xr:uid="{A6BA6DE9-2B99-45B2-B6D0-E13DA0D9F485}"/>
    <cellStyle name="Normal 56 8" xfId="559" xr:uid="{00000000-0005-0000-0000-000030020000}"/>
    <cellStyle name="Normal 56 8 2" xfId="1360" xr:uid="{F1B8DBDD-1E8A-4613-BE36-C6665D307AF6}"/>
    <cellStyle name="Normal 56 9" xfId="560" xr:uid="{00000000-0005-0000-0000-000031020000}"/>
    <cellStyle name="Normal 56 9 2" xfId="1361" xr:uid="{4D1228F3-FF2B-4A98-BDD6-4216CF9E52F9}"/>
    <cellStyle name="Normal 57" xfId="561" xr:uid="{00000000-0005-0000-0000-000032020000}"/>
    <cellStyle name="Normal 57 10" xfId="562" xr:uid="{00000000-0005-0000-0000-000033020000}"/>
    <cellStyle name="Normal 57 10 2" xfId="1363" xr:uid="{384EFD1D-B9B4-4A3A-9CFD-BD68665C5681}"/>
    <cellStyle name="Normal 57 11" xfId="1362" xr:uid="{A0F80BDE-3040-430F-8334-589AB8F22AC8}"/>
    <cellStyle name="Normal 57 2" xfId="563" xr:uid="{00000000-0005-0000-0000-000034020000}"/>
    <cellStyle name="Normal 57 2 2" xfId="1364" xr:uid="{81B78963-08BD-4FF9-BC4F-BACA06AF8761}"/>
    <cellStyle name="Normal 57 3" xfId="564" xr:uid="{00000000-0005-0000-0000-000035020000}"/>
    <cellStyle name="Normal 57 3 2" xfId="1365" xr:uid="{0BA07B2A-E7C3-49E8-8335-9917AA3CB538}"/>
    <cellStyle name="Normal 57 4" xfId="565" xr:uid="{00000000-0005-0000-0000-000036020000}"/>
    <cellStyle name="Normal 57 4 2" xfId="1366" xr:uid="{871C55CF-A012-4C97-A774-08132EDA680D}"/>
    <cellStyle name="Normal 57 5" xfId="566" xr:uid="{00000000-0005-0000-0000-000037020000}"/>
    <cellStyle name="Normal 57 5 2" xfId="1367" xr:uid="{3CA320B4-F493-49C3-B048-1CCE7D8DDB0D}"/>
    <cellStyle name="Normal 57 6" xfId="567" xr:uid="{00000000-0005-0000-0000-000038020000}"/>
    <cellStyle name="Normal 57 6 2" xfId="1368" xr:uid="{C4345E8E-2332-4A6B-9279-5CA412C29CBE}"/>
    <cellStyle name="Normal 57 7" xfId="568" xr:uid="{00000000-0005-0000-0000-000039020000}"/>
    <cellStyle name="Normal 57 7 2" xfId="1369" xr:uid="{EBF9CB83-D196-4A31-84A9-ECC74B9303DA}"/>
    <cellStyle name="Normal 57 8" xfId="569" xr:uid="{00000000-0005-0000-0000-00003A020000}"/>
    <cellStyle name="Normal 57 8 2" xfId="1370" xr:uid="{EB4EDC0A-A8ED-4FD6-9F9D-87F0EB274566}"/>
    <cellStyle name="Normal 57 9" xfId="570" xr:uid="{00000000-0005-0000-0000-00003B020000}"/>
    <cellStyle name="Normal 57 9 2" xfId="1371" xr:uid="{269844E0-B337-4C36-9953-0C65D3C19271}"/>
    <cellStyle name="Normal 58" xfId="571" xr:uid="{00000000-0005-0000-0000-00003C020000}"/>
    <cellStyle name="Normal 58 10" xfId="572" xr:uid="{00000000-0005-0000-0000-00003D020000}"/>
    <cellStyle name="Normal 58 10 2" xfId="1373" xr:uid="{962DD685-6D45-4C05-BC93-184A3448E55F}"/>
    <cellStyle name="Normal 58 11" xfId="1372" xr:uid="{26E77186-3D43-4A26-8140-9D5538C59CAD}"/>
    <cellStyle name="Normal 58 2" xfId="573" xr:uid="{00000000-0005-0000-0000-00003E020000}"/>
    <cellStyle name="Normal 58 2 2" xfId="1374" xr:uid="{3ACC2B5C-16E9-4E90-8826-4CE735D12AE6}"/>
    <cellStyle name="Normal 58 3" xfId="574" xr:uid="{00000000-0005-0000-0000-00003F020000}"/>
    <cellStyle name="Normal 58 3 2" xfId="1375" xr:uid="{771A4C97-43EE-4941-B8E9-3CB1CDA9EF82}"/>
    <cellStyle name="Normal 58 4" xfId="575" xr:uid="{00000000-0005-0000-0000-000040020000}"/>
    <cellStyle name="Normal 58 4 2" xfId="1376" xr:uid="{5E5F86F9-3417-4F96-B610-CE7FCC2B2E13}"/>
    <cellStyle name="Normal 58 5" xfId="576" xr:uid="{00000000-0005-0000-0000-000041020000}"/>
    <cellStyle name="Normal 58 5 2" xfId="1377" xr:uid="{19D9FF15-DC16-4DA7-BFDB-F2235C77773D}"/>
    <cellStyle name="Normal 58 6" xfId="577" xr:uid="{00000000-0005-0000-0000-000042020000}"/>
    <cellStyle name="Normal 58 6 2" xfId="1378" xr:uid="{C979DBC4-36DF-44FB-AEB2-34DBF1EB5A3F}"/>
    <cellStyle name="Normal 58 7" xfId="578" xr:uid="{00000000-0005-0000-0000-000043020000}"/>
    <cellStyle name="Normal 58 7 2" xfId="1379" xr:uid="{26FBDD53-67A9-4053-8054-613595298917}"/>
    <cellStyle name="Normal 58 8" xfId="579" xr:uid="{00000000-0005-0000-0000-000044020000}"/>
    <cellStyle name="Normal 58 8 2" xfId="1380" xr:uid="{A3E51082-75A1-48E1-991F-9CD780A7EDD4}"/>
    <cellStyle name="Normal 58 9" xfId="580" xr:uid="{00000000-0005-0000-0000-000045020000}"/>
    <cellStyle name="Normal 58 9 2" xfId="1381" xr:uid="{7B16F51F-8965-483E-BD11-DAF85491BF7B}"/>
    <cellStyle name="Normal 59" xfId="581" xr:uid="{00000000-0005-0000-0000-000046020000}"/>
    <cellStyle name="Normal 59 10" xfId="582" xr:uid="{00000000-0005-0000-0000-000047020000}"/>
    <cellStyle name="Normal 59 10 2" xfId="1383" xr:uid="{0FB53F42-6FBB-4E66-B354-DC272F05F4ED}"/>
    <cellStyle name="Normal 59 11" xfId="1382" xr:uid="{DB009F1D-0502-48DC-A767-9FB8C646DBF4}"/>
    <cellStyle name="Normal 59 2" xfId="583" xr:uid="{00000000-0005-0000-0000-000048020000}"/>
    <cellStyle name="Normal 59 2 2" xfId="1384" xr:uid="{D1431BA3-42DA-42E4-B8E9-8FC0C264FA20}"/>
    <cellStyle name="Normal 59 3" xfId="584" xr:uid="{00000000-0005-0000-0000-000049020000}"/>
    <cellStyle name="Normal 59 3 2" xfId="1385" xr:uid="{14556830-9907-4CEC-BC56-C555F8736E7E}"/>
    <cellStyle name="Normal 59 4" xfId="585" xr:uid="{00000000-0005-0000-0000-00004A020000}"/>
    <cellStyle name="Normal 59 4 2" xfId="1386" xr:uid="{A654C47B-B736-4E84-BF44-A82CC1E9F3D0}"/>
    <cellStyle name="Normal 59 5" xfId="586" xr:uid="{00000000-0005-0000-0000-00004B020000}"/>
    <cellStyle name="Normal 59 5 2" xfId="1387" xr:uid="{CAB5E39B-699D-4D66-B996-4AD7D184A04D}"/>
    <cellStyle name="Normal 59 6" xfId="587" xr:uid="{00000000-0005-0000-0000-00004C020000}"/>
    <cellStyle name="Normal 59 6 2" xfId="1388" xr:uid="{D8D8F046-30BB-4808-807F-3E36EA53D89A}"/>
    <cellStyle name="Normal 59 7" xfId="588" xr:uid="{00000000-0005-0000-0000-00004D020000}"/>
    <cellStyle name="Normal 59 7 2" xfId="1389" xr:uid="{DD53DF53-F507-4047-8180-E25D4B9ADF90}"/>
    <cellStyle name="Normal 59 8" xfId="589" xr:uid="{00000000-0005-0000-0000-00004E020000}"/>
    <cellStyle name="Normal 59 8 2" xfId="1390" xr:uid="{7841708A-3F61-401A-8B1B-E87125708E61}"/>
    <cellStyle name="Normal 59 9" xfId="590" xr:uid="{00000000-0005-0000-0000-00004F020000}"/>
    <cellStyle name="Normal 59 9 2" xfId="1391" xr:uid="{137B403B-EC61-4BF5-BE36-EF7C64EC9E93}"/>
    <cellStyle name="Normal 6" xfId="591" xr:uid="{00000000-0005-0000-0000-000050020000}"/>
    <cellStyle name="Normal 6 10" xfId="592" xr:uid="{00000000-0005-0000-0000-000051020000}"/>
    <cellStyle name="Normal 6 10 2" xfId="1393" xr:uid="{1C1247B4-CFC3-4FC0-8FB3-DBFA21491EF1}"/>
    <cellStyle name="Normal 6 11" xfId="593" xr:uid="{00000000-0005-0000-0000-000052020000}"/>
    <cellStyle name="Normal 6 11 2" xfId="1394" xr:uid="{D0E79333-50C3-4198-8444-DF20B70D2DEA}"/>
    <cellStyle name="Normal 6 12" xfId="594" xr:uid="{00000000-0005-0000-0000-000053020000}"/>
    <cellStyle name="Normal 6 12 2" xfId="1395" xr:uid="{EE452FC8-CCA5-4922-8CB9-D63E4D62C502}"/>
    <cellStyle name="Normal 6 13" xfId="595" xr:uid="{00000000-0005-0000-0000-000054020000}"/>
    <cellStyle name="Normal 6 13 2" xfId="1396" xr:uid="{9F097560-DB9B-4FD4-97C9-49FF312213D0}"/>
    <cellStyle name="Normal 6 14" xfId="596" xr:uid="{00000000-0005-0000-0000-000055020000}"/>
    <cellStyle name="Normal 6 14 2" xfId="1397" xr:uid="{183125F4-6FB5-486A-9A04-3F3CB40AA3A2}"/>
    <cellStyle name="Normal 6 15" xfId="597" xr:uid="{00000000-0005-0000-0000-000056020000}"/>
    <cellStyle name="Normal 6 15 2" xfId="1398" xr:uid="{427DBA58-B00B-42BD-89DB-8FEAE195DDBF}"/>
    <cellStyle name="Normal 6 16" xfId="598" xr:uid="{00000000-0005-0000-0000-000057020000}"/>
    <cellStyle name="Normal 6 16 2" xfId="1399" xr:uid="{1956F24B-3742-4F92-A6EF-BF4F444E6F91}"/>
    <cellStyle name="Normal 6 17" xfId="1392" xr:uid="{391C5D4D-20D7-43F8-809D-DC8E0278A615}"/>
    <cellStyle name="Normal 6 2" xfId="599" xr:uid="{00000000-0005-0000-0000-000058020000}"/>
    <cellStyle name="Normal 6 2 2" xfId="1400" xr:uid="{AED61B23-1514-4919-A50D-8187B0E76A2E}"/>
    <cellStyle name="Normal 6 3" xfId="600" xr:uid="{00000000-0005-0000-0000-000059020000}"/>
    <cellStyle name="Normal 6 3 2" xfId="1401" xr:uid="{B318542A-BC0A-413C-B83C-F4238032A91A}"/>
    <cellStyle name="Normal 6 4" xfId="601" xr:uid="{00000000-0005-0000-0000-00005A020000}"/>
    <cellStyle name="Normal 6 4 2" xfId="1402" xr:uid="{FDA375FB-F5C4-42F8-9065-452F6597B7DB}"/>
    <cellStyle name="Normal 6 5" xfId="602" xr:uid="{00000000-0005-0000-0000-00005B020000}"/>
    <cellStyle name="Normal 6 5 2" xfId="1403" xr:uid="{2B24FE0B-9B38-44E2-ADF0-E16F0C5801FE}"/>
    <cellStyle name="Normal 6 6" xfId="603" xr:uid="{00000000-0005-0000-0000-00005C020000}"/>
    <cellStyle name="Normal 6 6 2" xfId="1404" xr:uid="{A8D8C80B-34EB-43C0-AECC-382E62987739}"/>
    <cellStyle name="Normal 6 7" xfId="604" xr:uid="{00000000-0005-0000-0000-00005D020000}"/>
    <cellStyle name="Normal 6 7 2" xfId="1405" xr:uid="{180738AD-94F3-4C76-9B9E-1F027850F726}"/>
    <cellStyle name="Normal 6 8" xfId="605" xr:uid="{00000000-0005-0000-0000-00005E020000}"/>
    <cellStyle name="Normal 6 8 2" xfId="1406" xr:uid="{1654C5C5-6B89-4CAE-91D1-81971B0E9569}"/>
    <cellStyle name="Normal 6 9" xfId="606" xr:uid="{00000000-0005-0000-0000-00005F020000}"/>
    <cellStyle name="Normal 6 9 2" xfId="1407" xr:uid="{23C5F80B-8652-4ED4-AAA4-B95C01EDABFF}"/>
    <cellStyle name="Normal 60" xfId="607" xr:uid="{00000000-0005-0000-0000-000060020000}"/>
    <cellStyle name="Normal 60 2" xfId="608" xr:uid="{00000000-0005-0000-0000-000061020000}"/>
    <cellStyle name="Normal 60 2 2" xfId="1409" xr:uid="{8822F08D-BE07-446A-AEA5-7131261C192E}"/>
    <cellStyle name="Normal 60 3" xfId="609" xr:uid="{00000000-0005-0000-0000-000062020000}"/>
    <cellStyle name="Normal 60 3 2" xfId="1410" xr:uid="{C4EE2C3F-E838-447A-9327-3A045439BF4B}"/>
    <cellStyle name="Normal 60 4" xfId="610" xr:uid="{00000000-0005-0000-0000-000063020000}"/>
    <cellStyle name="Normal 60 4 2" xfId="1411" xr:uid="{326DCC2E-C082-4BEF-81CA-EF890A46AAEF}"/>
    <cellStyle name="Normal 60 5" xfId="1408" xr:uid="{68433FD5-F4D0-4C23-9870-499929EB51F4}"/>
    <cellStyle name="Normal 61" xfId="611" xr:uid="{00000000-0005-0000-0000-000064020000}"/>
    <cellStyle name="Normal 61 2" xfId="612" xr:uid="{00000000-0005-0000-0000-000065020000}"/>
    <cellStyle name="Normal 61 2 2" xfId="1413" xr:uid="{2362698C-11CE-48D5-98AE-EFEDA3048D9A}"/>
    <cellStyle name="Normal 61 3" xfId="613" xr:uid="{00000000-0005-0000-0000-000066020000}"/>
    <cellStyle name="Normal 61 3 2" xfId="1414" xr:uid="{7A5C2026-B9FF-4F1E-8D32-AD0E335A8477}"/>
    <cellStyle name="Normal 61 4" xfId="614" xr:uid="{00000000-0005-0000-0000-000067020000}"/>
    <cellStyle name="Normal 61 4 2" xfId="1415" xr:uid="{5E503A91-1A15-4BEA-A8FB-6EAE4F8345A4}"/>
    <cellStyle name="Normal 61 5" xfId="1412" xr:uid="{1C358E37-E24B-4F21-927C-0BB9686192EF}"/>
    <cellStyle name="Normal 62" xfId="615" xr:uid="{00000000-0005-0000-0000-000068020000}"/>
    <cellStyle name="Normal 62 2" xfId="616" xr:uid="{00000000-0005-0000-0000-000069020000}"/>
    <cellStyle name="Normal 62 2 2" xfId="1417" xr:uid="{277EF4F2-2477-47E6-9369-3D90F20016D2}"/>
    <cellStyle name="Normal 62 3" xfId="617" xr:uid="{00000000-0005-0000-0000-00006A020000}"/>
    <cellStyle name="Normal 62 3 2" xfId="1418" xr:uid="{1A0B4406-75E9-4727-A93E-000A09351BBE}"/>
    <cellStyle name="Normal 62 4" xfId="618" xr:uid="{00000000-0005-0000-0000-00006B020000}"/>
    <cellStyle name="Normal 62 4 2" xfId="1419" xr:uid="{8B4E979D-3F52-4134-9C5C-779257320705}"/>
    <cellStyle name="Normal 62 5" xfId="1416" xr:uid="{40F9DB54-0A46-44D9-AB06-D1AAE74D3B75}"/>
    <cellStyle name="Normal 63" xfId="619" xr:uid="{00000000-0005-0000-0000-00006C020000}"/>
    <cellStyle name="Normal 63 2" xfId="620" xr:uid="{00000000-0005-0000-0000-00006D020000}"/>
    <cellStyle name="Normal 63 2 2" xfId="1421" xr:uid="{207516B4-EF2A-4D40-BEAD-F688C1290CB7}"/>
    <cellStyle name="Normal 63 3" xfId="621" xr:uid="{00000000-0005-0000-0000-00006E020000}"/>
    <cellStyle name="Normal 63 3 2" xfId="1422" xr:uid="{75738738-795B-4676-BA29-1C9256891F87}"/>
    <cellStyle name="Normal 63 4" xfId="622" xr:uid="{00000000-0005-0000-0000-00006F020000}"/>
    <cellStyle name="Normal 63 4 2" xfId="1423" xr:uid="{CC55A76E-B4D9-4A5C-9BA5-8038B7C3BF8D}"/>
    <cellStyle name="Normal 63 5" xfId="1420" xr:uid="{3B7B6A3A-06DB-473D-AD04-1361C41D0D0A}"/>
    <cellStyle name="Normal 64" xfId="623" xr:uid="{00000000-0005-0000-0000-000070020000}"/>
    <cellStyle name="Normal 64 2" xfId="624" xr:uid="{00000000-0005-0000-0000-000071020000}"/>
    <cellStyle name="Normal 64 2 2" xfId="1425" xr:uid="{326441E4-A7D0-4E09-A28D-048E0175611A}"/>
    <cellStyle name="Normal 64 3" xfId="625" xr:uid="{00000000-0005-0000-0000-000072020000}"/>
    <cellStyle name="Normal 64 3 2" xfId="1426" xr:uid="{A0BDB81A-9519-4791-A9AA-64A2ED3F2669}"/>
    <cellStyle name="Normal 64 4" xfId="626" xr:uid="{00000000-0005-0000-0000-000073020000}"/>
    <cellStyle name="Normal 64 4 2" xfId="1427" xr:uid="{3E702FB5-80C8-491E-A154-D456FC1C2D0C}"/>
    <cellStyle name="Normal 64 5" xfId="1424" xr:uid="{88926C74-1C2B-4998-85DF-81C18D51A108}"/>
    <cellStyle name="Normal 65" xfId="627" xr:uid="{00000000-0005-0000-0000-000074020000}"/>
    <cellStyle name="Normal 65 2" xfId="628" xr:uid="{00000000-0005-0000-0000-000075020000}"/>
    <cellStyle name="Normal 65 2 2" xfId="1429" xr:uid="{74574C38-3626-4986-85F7-A2EFF272A01E}"/>
    <cellStyle name="Normal 65 3" xfId="629" xr:uid="{00000000-0005-0000-0000-000076020000}"/>
    <cellStyle name="Normal 65 3 2" xfId="1430" xr:uid="{641A555E-0934-4D37-B0BB-27BA23FCDEF4}"/>
    <cellStyle name="Normal 65 4" xfId="630" xr:uid="{00000000-0005-0000-0000-000077020000}"/>
    <cellStyle name="Normal 65 4 2" xfId="1431" xr:uid="{791A56BC-B3B0-461A-A2EE-81C9C37FC08F}"/>
    <cellStyle name="Normal 65 5" xfId="1428" xr:uid="{357D4373-F64D-46E3-8FBE-52B51794C99E}"/>
    <cellStyle name="Normal 66" xfId="631" xr:uid="{00000000-0005-0000-0000-000078020000}"/>
    <cellStyle name="Normal 66 2" xfId="632" xr:uid="{00000000-0005-0000-0000-000079020000}"/>
    <cellStyle name="Normal 66 2 2" xfId="1433" xr:uid="{3D27A9C4-89D8-497C-A0B1-224AA5D73C70}"/>
    <cellStyle name="Normal 66 3" xfId="633" xr:uid="{00000000-0005-0000-0000-00007A020000}"/>
    <cellStyle name="Normal 66 3 2" xfId="1434" xr:uid="{E18E7694-B399-4C3A-A293-1DA1C3E9E9DE}"/>
    <cellStyle name="Normal 66 4" xfId="634" xr:uid="{00000000-0005-0000-0000-00007B020000}"/>
    <cellStyle name="Normal 66 4 2" xfId="1435" xr:uid="{8ED0F6AF-AC7D-4075-81BC-8E8AF0119842}"/>
    <cellStyle name="Normal 66 5" xfId="1432" xr:uid="{B8204D07-2D9D-446E-8E7F-7FE4F65AF3FE}"/>
    <cellStyle name="Normal 67" xfId="635" xr:uid="{00000000-0005-0000-0000-00007C020000}"/>
    <cellStyle name="Normal 67 2" xfId="636" xr:uid="{00000000-0005-0000-0000-00007D020000}"/>
    <cellStyle name="Normal 67 2 2" xfId="1437" xr:uid="{B8384AD7-80B9-48C8-948D-9E777A18674A}"/>
    <cellStyle name="Normal 67 3" xfId="637" xr:uid="{00000000-0005-0000-0000-00007E020000}"/>
    <cellStyle name="Normal 67 3 2" xfId="1438" xr:uid="{A286730B-876E-4863-83C8-F96A16E2289B}"/>
    <cellStyle name="Normal 67 4" xfId="638" xr:uid="{00000000-0005-0000-0000-00007F020000}"/>
    <cellStyle name="Normal 67 4 2" xfId="1439" xr:uid="{F1AA816F-EF82-452E-B847-7AFDCA4CFFAD}"/>
    <cellStyle name="Normal 67 5" xfId="1436" xr:uid="{48231F0F-B8DB-4604-8964-4111C3F4447F}"/>
    <cellStyle name="Normal 68" xfId="639" xr:uid="{00000000-0005-0000-0000-000080020000}"/>
    <cellStyle name="Normal 68 2" xfId="640" xr:uid="{00000000-0005-0000-0000-000081020000}"/>
    <cellStyle name="Normal 68 2 2" xfId="1441" xr:uid="{8D511B0D-5422-49E5-BCED-F56B81FC8BCD}"/>
    <cellStyle name="Normal 68 3" xfId="641" xr:uid="{00000000-0005-0000-0000-000082020000}"/>
    <cellStyle name="Normal 68 3 2" xfId="1442" xr:uid="{147D3FC7-6F41-4097-9205-62D23650568B}"/>
    <cellStyle name="Normal 68 4" xfId="642" xr:uid="{00000000-0005-0000-0000-000083020000}"/>
    <cellStyle name="Normal 68 4 2" xfId="1443" xr:uid="{82664882-5D15-4819-A074-F5F6B40F71DB}"/>
    <cellStyle name="Normal 68 5" xfId="1440" xr:uid="{E9D18FB1-6AE1-4A84-9857-827C03588555}"/>
    <cellStyle name="Normal 7" xfId="643" xr:uid="{00000000-0005-0000-0000-000084020000}"/>
    <cellStyle name="Normal 7 10" xfId="644" xr:uid="{00000000-0005-0000-0000-000085020000}"/>
    <cellStyle name="Normal 7 10 2" xfId="1445" xr:uid="{4AE2F613-D867-4C2F-8F9B-0F2E3BA55B87}"/>
    <cellStyle name="Normal 7 11" xfId="645" xr:uid="{00000000-0005-0000-0000-000086020000}"/>
    <cellStyle name="Normal 7 11 2" xfId="1446" xr:uid="{5EA352EA-9D8A-4C24-9177-03A5F0A32694}"/>
    <cellStyle name="Normal 7 12" xfId="646" xr:uid="{00000000-0005-0000-0000-000087020000}"/>
    <cellStyle name="Normal 7 12 2" xfId="1447" xr:uid="{CE6AD440-E6B8-4786-9567-46D197369C7C}"/>
    <cellStyle name="Normal 7 13" xfId="647" xr:uid="{00000000-0005-0000-0000-000088020000}"/>
    <cellStyle name="Normal 7 13 2" xfId="1448" xr:uid="{60E31A59-043F-4C31-8738-FFC585933C9E}"/>
    <cellStyle name="Normal 7 14" xfId="648" xr:uid="{00000000-0005-0000-0000-000089020000}"/>
    <cellStyle name="Normal 7 14 2" xfId="1449" xr:uid="{52133BD3-C6F3-41AD-B19D-7A284214D406}"/>
    <cellStyle name="Normal 7 15" xfId="649" xr:uid="{00000000-0005-0000-0000-00008A020000}"/>
    <cellStyle name="Normal 7 15 2" xfId="1450" xr:uid="{FB4768BA-922B-4406-B38A-E113309AC1B4}"/>
    <cellStyle name="Normal 7 16" xfId="650" xr:uid="{00000000-0005-0000-0000-00008B020000}"/>
    <cellStyle name="Normal 7 16 2" xfId="1451" xr:uid="{BBD74378-96B8-43C4-BDDA-AFC0BC65FC02}"/>
    <cellStyle name="Normal 7 17" xfId="1444" xr:uid="{0EAE1C99-000E-48EF-9259-AF334B51E45A}"/>
    <cellStyle name="Normal 7 2" xfId="651" xr:uid="{00000000-0005-0000-0000-00008C020000}"/>
    <cellStyle name="Normal 7 2 2" xfId="1452" xr:uid="{91AF24E2-AEF2-400F-8D99-C5BE35D8515E}"/>
    <cellStyle name="Normal 7 3" xfId="652" xr:uid="{00000000-0005-0000-0000-00008D020000}"/>
    <cellStyle name="Normal 7 3 2" xfId="1453" xr:uid="{F7539967-B0F9-403A-836F-3952FDF92D15}"/>
    <cellStyle name="Normal 7 4" xfId="653" xr:uid="{00000000-0005-0000-0000-00008E020000}"/>
    <cellStyle name="Normal 7 4 2" xfId="1454" xr:uid="{EB9E74CA-4A50-4145-9C68-93686D95A5B3}"/>
    <cellStyle name="Normal 7 5" xfId="654" xr:uid="{00000000-0005-0000-0000-00008F020000}"/>
    <cellStyle name="Normal 7 5 2" xfId="1455" xr:uid="{CBCE6600-2A87-49D6-8E11-27AE035EE862}"/>
    <cellStyle name="Normal 7 6" xfId="655" xr:uid="{00000000-0005-0000-0000-000090020000}"/>
    <cellStyle name="Normal 7 6 2" xfId="1456" xr:uid="{EC4E73E3-CA4D-45BA-8921-168961BE8B4F}"/>
    <cellStyle name="Normal 7 7" xfId="656" xr:uid="{00000000-0005-0000-0000-000091020000}"/>
    <cellStyle name="Normal 7 7 2" xfId="1457" xr:uid="{21C592FC-074D-4715-A435-F221AAD8C236}"/>
    <cellStyle name="Normal 7 8" xfId="657" xr:uid="{00000000-0005-0000-0000-000092020000}"/>
    <cellStyle name="Normal 7 8 2" xfId="1458" xr:uid="{14F82E80-482E-4FAD-8154-82C5A1A1891D}"/>
    <cellStyle name="Normal 7 9" xfId="658" xr:uid="{00000000-0005-0000-0000-000093020000}"/>
    <cellStyle name="Normal 7 9 2" xfId="1459" xr:uid="{991E6065-0167-4512-9554-B5E5CC88122F}"/>
    <cellStyle name="Normal 70" xfId="659" xr:uid="{00000000-0005-0000-0000-000094020000}"/>
    <cellStyle name="Normal 70 2" xfId="660" xr:uid="{00000000-0005-0000-0000-000095020000}"/>
    <cellStyle name="Normal 70 2 2" xfId="1461" xr:uid="{9BF80E0F-35C4-4F97-901B-95DE5CC02A0D}"/>
    <cellStyle name="Normal 70 3" xfId="661" xr:uid="{00000000-0005-0000-0000-000096020000}"/>
    <cellStyle name="Normal 70 3 2" xfId="1462" xr:uid="{75E6EFD6-1DA8-4855-B104-70625829C1F8}"/>
    <cellStyle name="Normal 70 4" xfId="662" xr:uid="{00000000-0005-0000-0000-000097020000}"/>
    <cellStyle name="Normal 70 4 2" xfId="1463" xr:uid="{B06F50CD-C51D-403C-9690-6900E806EEAC}"/>
    <cellStyle name="Normal 70 5" xfId="1460" xr:uid="{8EB73615-7469-41A2-A6C4-D9C62CD7E41A}"/>
    <cellStyle name="Normal 71" xfId="663" xr:uid="{00000000-0005-0000-0000-000098020000}"/>
    <cellStyle name="Normal 71 2" xfId="664" xr:uid="{00000000-0005-0000-0000-000099020000}"/>
    <cellStyle name="Normal 71 2 2" xfId="1465" xr:uid="{D7F6966A-AC24-44A1-B72C-110820B6A3BB}"/>
    <cellStyle name="Normal 71 3" xfId="665" xr:uid="{00000000-0005-0000-0000-00009A020000}"/>
    <cellStyle name="Normal 71 3 2" xfId="1466" xr:uid="{9D18AA8B-A6B4-4F65-971B-ED75488B348A}"/>
    <cellStyle name="Normal 71 4" xfId="666" xr:uid="{00000000-0005-0000-0000-00009B020000}"/>
    <cellStyle name="Normal 71 4 2" xfId="1467" xr:uid="{992882AE-2A8D-4B04-A2D8-96BA8CF1F1B1}"/>
    <cellStyle name="Normal 71 5" xfId="1464" xr:uid="{982FD50C-2537-4ECB-9F84-C1727736DF30}"/>
    <cellStyle name="Normal 72" xfId="667" xr:uid="{00000000-0005-0000-0000-00009C020000}"/>
    <cellStyle name="Normal 72 2" xfId="668" xr:uid="{00000000-0005-0000-0000-00009D020000}"/>
    <cellStyle name="Normal 72 2 2" xfId="1469" xr:uid="{ED39E0FF-27F9-483F-A66C-D5825AA46F5F}"/>
    <cellStyle name="Normal 72 3" xfId="669" xr:uid="{00000000-0005-0000-0000-00009E020000}"/>
    <cellStyle name="Normal 72 3 2" xfId="1470" xr:uid="{07F9E377-292D-4827-ACA6-85A0C7635046}"/>
    <cellStyle name="Normal 72 4" xfId="670" xr:uid="{00000000-0005-0000-0000-00009F020000}"/>
    <cellStyle name="Normal 72 4 2" xfId="1471" xr:uid="{3D7157B5-BE34-4A55-B573-B14B40645056}"/>
    <cellStyle name="Normal 72 5" xfId="1468" xr:uid="{96644B54-217D-4BEA-9C97-C0D7F99A0AAD}"/>
    <cellStyle name="Normal 73" xfId="671" xr:uid="{00000000-0005-0000-0000-0000A0020000}"/>
    <cellStyle name="Normal 73 2" xfId="672" xr:uid="{00000000-0005-0000-0000-0000A1020000}"/>
    <cellStyle name="Normal 73 2 2" xfId="1473" xr:uid="{97239271-079B-4C07-A3ED-F695CEFDCFA4}"/>
    <cellStyle name="Normal 73 3" xfId="673" xr:uid="{00000000-0005-0000-0000-0000A2020000}"/>
    <cellStyle name="Normal 73 3 2" xfId="1474" xr:uid="{33026D99-718A-47D4-94D7-F9164DDF5BA0}"/>
    <cellStyle name="Normal 73 4" xfId="674" xr:uid="{00000000-0005-0000-0000-0000A3020000}"/>
    <cellStyle name="Normal 73 4 2" xfId="1475" xr:uid="{74180C10-CF5D-47FB-90F1-745B66516F6D}"/>
    <cellStyle name="Normal 73 5" xfId="1472" xr:uid="{A10D54E2-B95A-42C6-B7FE-DC87032DF508}"/>
    <cellStyle name="Normal 74" xfId="675" xr:uid="{00000000-0005-0000-0000-0000A4020000}"/>
    <cellStyle name="Normal 74 2" xfId="676" xr:uid="{00000000-0005-0000-0000-0000A5020000}"/>
    <cellStyle name="Normal 74 2 2" xfId="1477" xr:uid="{2FB67462-AD6D-471E-970B-B1E61336795E}"/>
    <cellStyle name="Normal 74 3" xfId="677" xr:uid="{00000000-0005-0000-0000-0000A6020000}"/>
    <cellStyle name="Normal 74 3 2" xfId="1478" xr:uid="{F971A38E-C897-4002-8F96-08583001515E}"/>
    <cellStyle name="Normal 74 4" xfId="678" xr:uid="{00000000-0005-0000-0000-0000A7020000}"/>
    <cellStyle name="Normal 74 4 2" xfId="1479" xr:uid="{6A60D464-15CE-40EE-A1A0-C04666808E68}"/>
    <cellStyle name="Normal 74 5" xfId="1476" xr:uid="{82A403AE-594D-4D5F-AE36-1701E3C42BD1}"/>
    <cellStyle name="Normal 75" xfId="679" xr:uid="{00000000-0005-0000-0000-0000A8020000}"/>
    <cellStyle name="Normal 75 2" xfId="680" xr:uid="{00000000-0005-0000-0000-0000A9020000}"/>
    <cellStyle name="Normal 75 2 2" xfId="1481" xr:uid="{1E2E3ADD-7589-479C-AA5F-AA166D760D48}"/>
    <cellStyle name="Normal 75 3" xfId="681" xr:uid="{00000000-0005-0000-0000-0000AA020000}"/>
    <cellStyle name="Normal 75 3 2" xfId="1482" xr:uid="{D76D26BD-E047-4037-95C6-8ADD6748F847}"/>
    <cellStyle name="Normal 75 4" xfId="682" xr:uid="{00000000-0005-0000-0000-0000AB020000}"/>
    <cellStyle name="Normal 75 4 2" xfId="1483" xr:uid="{01150E66-D645-411C-A5BA-B7EAC0348884}"/>
    <cellStyle name="Normal 75 5" xfId="1480" xr:uid="{C9AC9509-1F2D-4D7F-A379-CDF4F278AB33}"/>
    <cellStyle name="Normal 76" xfId="683" xr:uid="{00000000-0005-0000-0000-0000AC020000}"/>
    <cellStyle name="Normal 76 2" xfId="684" xr:uid="{00000000-0005-0000-0000-0000AD020000}"/>
    <cellStyle name="Normal 76 2 2" xfId="1485" xr:uid="{41CDCD64-4972-4C5B-985D-3D3CCB12ED36}"/>
    <cellStyle name="Normal 76 3" xfId="685" xr:uid="{00000000-0005-0000-0000-0000AE020000}"/>
    <cellStyle name="Normal 76 3 2" xfId="1486" xr:uid="{51F7C9F1-E472-427B-9381-D5CA3ED1F828}"/>
    <cellStyle name="Normal 76 4" xfId="686" xr:uid="{00000000-0005-0000-0000-0000AF020000}"/>
    <cellStyle name="Normal 76 4 2" xfId="1487" xr:uid="{D96EC2DC-C8B4-4F68-8C76-BCD606D8318F}"/>
    <cellStyle name="Normal 76 5" xfId="1484" xr:uid="{6087246A-C6B5-4EAB-836A-4DF09D790E48}"/>
    <cellStyle name="Normal 77" xfId="687" xr:uid="{00000000-0005-0000-0000-0000B0020000}"/>
    <cellStyle name="Normal 77 2" xfId="688" xr:uid="{00000000-0005-0000-0000-0000B1020000}"/>
    <cellStyle name="Normal 77 2 2" xfId="1489" xr:uid="{D14559AE-E6CE-449E-852F-A74EB981A206}"/>
    <cellStyle name="Normal 77 3" xfId="689" xr:uid="{00000000-0005-0000-0000-0000B2020000}"/>
    <cellStyle name="Normal 77 3 2" xfId="1490" xr:uid="{0654F702-321C-4B92-98CF-E5D0174DD668}"/>
    <cellStyle name="Normal 77 4" xfId="690" xr:uid="{00000000-0005-0000-0000-0000B3020000}"/>
    <cellStyle name="Normal 77 4 2" xfId="1491" xr:uid="{34D68A91-B8E8-412C-AD12-390EE9C2D670}"/>
    <cellStyle name="Normal 77 5" xfId="1488" xr:uid="{703EEDAD-33B7-4028-8B2F-D6D3D0D45EBA}"/>
    <cellStyle name="Normal 78" xfId="691" xr:uid="{00000000-0005-0000-0000-0000B4020000}"/>
    <cellStyle name="Normal 78 2" xfId="692" xr:uid="{00000000-0005-0000-0000-0000B5020000}"/>
    <cellStyle name="Normal 78 2 2" xfId="1493" xr:uid="{0DB11313-11F5-4715-9421-9BB9CDE84500}"/>
    <cellStyle name="Normal 78 3" xfId="693" xr:uid="{00000000-0005-0000-0000-0000B6020000}"/>
    <cellStyle name="Normal 78 3 2" xfId="1494" xr:uid="{7D4073D2-7C70-44F0-A98E-49D359BE518F}"/>
    <cellStyle name="Normal 78 4" xfId="694" xr:uid="{00000000-0005-0000-0000-0000B7020000}"/>
    <cellStyle name="Normal 78 4 2" xfId="1495" xr:uid="{86FF0EF4-60A6-4DEC-90D9-1D890F27C0E4}"/>
    <cellStyle name="Normal 78 5" xfId="1492" xr:uid="{10BFD6B2-523F-48EB-8150-BA0130ED4EF3}"/>
    <cellStyle name="Normal 79" xfId="695" xr:uid="{00000000-0005-0000-0000-0000B8020000}"/>
    <cellStyle name="Normal 79 2" xfId="696" xr:uid="{00000000-0005-0000-0000-0000B9020000}"/>
    <cellStyle name="Normal 79 2 2" xfId="1497" xr:uid="{19092337-E43A-42B7-A659-1E0E854BF182}"/>
    <cellStyle name="Normal 79 3" xfId="697" xr:uid="{00000000-0005-0000-0000-0000BA020000}"/>
    <cellStyle name="Normal 79 3 2" xfId="1498" xr:uid="{11BC172A-87C3-4032-9CD0-C02CEFA555B9}"/>
    <cellStyle name="Normal 79 4" xfId="698" xr:uid="{00000000-0005-0000-0000-0000BB020000}"/>
    <cellStyle name="Normal 79 4 2" xfId="1499" xr:uid="{27257041-D509-4CC4-B7EE-C34C5B7E7A9D}"/>
    <cellStyle name="Normal 79 5" xfId="1496" xr:uid="{EA5BBF5A-B37D-44D8-8575-9116F47058F8}"/>
    <cellStyle name="Normal 8" xfId="699" xr:uid="{00000000-0005-0000-0000-0000BC020000}"/>
    <cellStyle name="Normal 8 10" xfId="700" xr:uid="{00000000-0005-0000-0000-0000BD020000}"/>
    <cellStyle name="Normal 8 10 2" xfId="1501" xr:uid="{37412D25-1B47-4A88-88C2-F55EBEDC708F}"/>
    <cellStyle name="Normal 8 11" xfId="701" xr:uid="{00000000-0005-0000-0000-0000BE020000}"/>
    <cellStyle name="Normal 8 11 2" xfId="1502" xr:uid="{E9AC2592-EA4A-4038-A5D8-5164531DB430}"/>
    <cellStyle name="Normal 8 12" xfId="702" xr:uid="{00000000-0005-0000-0000-0000BF020000}"/>
    <cellStyle name="Normal 8 12 2" xfId="1503" xr:uid="{B6459E49-E3C3-4249-9749-036A74B520B7}"/>
    <cellStyle name="Normal 8 13" xfId="703" xr:uid="{00000000-0005-0000-0000-0000C0020000}"/>
    <cellStyle name="Normal 8 13 2" xfId="1504" xr:uid="{4986595B-EDD4-4DE0-BB8E-FBBC14D3BE4E}"/>
    <cellStyle name="Normal 8 14" xfId="704" xr:uid="{00000000-0005-0000-0000-0000C1020000}"/>
    <cellStyle name="Normal 8 14 2" xfId="1505" xr:uid="{6E86B57C-68AD-4C72-BEA4-52CA7882D6DA}"/>
    <cellStyle name="Normal 8 15" xfId="705" xr:uid="{00000000-0005-0000-0000-0000C2020000}"/>
    <cellStyle name="Normal 8 15 2" xfId="1506" xr:uid="{563EF89F-F926-4E7C-A6AA-7185C206CB06}"/>
    <cellStyle name="Normal 8 16" xfId="706" xr:uid="{00000000-0005-0000-0000-0000C3020000}"/>
    <cellStyle name="Normal 8 16 2" xfId="1507" xr:uid="{559DA61A-8B55-4F34-AD15-C13C3C1D320A}"/>
    <cellStyle name="Normal 8 17" xfId="1500" xr:uid="{650F65AC-1534-4E3B-A345-3DCAE25A0698}"/>
    <cellStyle name="Normal 8 2" xfId="707" xr:uid="{00000000-0005-0000-0000-0000C4020000}"/>
    <cellStyle name="Normal 8 2 2" xfId="1508" xr:uid="{2271E12D-E7E1-493D-BBB6-E1EE2E796A95}"/>
    <cellStyle name="Normal 8 3" xfId="708" xr:uid="{00000000-0005-0000-0000-0000C5020000}"/>
    <cellStyle name="Normal 8 3 2" xfId="1509" xr:uid="{95BD2D17-CB10-49A3-8322-CB5C5951981E}"/>
    <cellStyle name="Normal 8 4" xfId="709" xr:uid="{00000000-0005-0000-0000-0000C6020000}"/>
    <cellStyle name="Normal 8 4 2" xfId="1510" xr:uid="{2B7AD91F-EEAB-4C69-BAD5-109A0462A67E}"/>
    <cellStyle name="Normal 8 5" xfId="710" xr:uid="{00000000-0005-0000-0000-0000C7020000}"/>
    <cellStyle name="Normal 8 5 2" xfId="1511" xr:uid="{8BC27B61-80C3-4091-AA86-0D686F31FEC6}"/>
    <cellStyle name="Normal 8 6" xfId="711" xr:uid="{00000000-0005-0000-0000-0000C8020000}"/>
    <cellStyle name="Normal 8 6 2" xfId="1512" xr:uid="{559E82A5-BC88-44A8-941B-4EFFC291656E}"/>
    <cellStyle name="Normal 8 7" xfId="712" xr:uid="{00000000-0005-0000-0000-0000C9020000}"/>
    <cellStyle name="Normal 8 7 2" xfId="1513" xr:uid="{67B62050-184A-4B0D-B877-5393A65CC768}"/>
    <cellStyle name="Normal 8 8" xfId="713" xr:uid="{00000000-0005-0000-0000-0000CA020000}"/>
    <cellStyle name="Normal 8 8 2" xfId="1514" xr:uid="{46BF0A77-1C08-4E61-946E-EFDAB1EE2586}"/>
    <cellStyle name="Normal 8 9" xfId="714" xr:uid="{00000000-0005-0000-0000-0000CB020000}"/>
    <cellStyle name="Normal 8 9 2" xfId="1515" xr:uid="{432F3723-D663-4BD2-8990-3B5CF0773459}"/>
    <cellStyle name="Normal 80" xfId="715" xr:uid="{00000000-0005-0000-0000-0000CC020000}"/>
    <cellStyle name="Normal 80 2" xfId="716" xr:uid="{00000000-0005-0000-0000-0000CD020000}"/>
    <cellStyle name="Normal 80 2 2" xfId="1517" xr:uid="{98389448-F399-4155-B0E5-957C0A6F8EF7}"/>
    <cellStyle name="Normal 80 3" xfId="717" xr:uid="{00000000-0005-0000-0000-0000CE020000}"/>
    <cellStyle name="Normal 80 3 2" xfId="1518" xr:uid="{ACA7FE7D-BF07-4D08-A59E-FC4241C0FAA6}"/>
    <cellStyle name="Normal 80 4" xfId="718" xr:uid="{00000000-0005-0000-0000-0000CF020000}"/>
    <cellStyle name="Normal 80 4 2" xfId="1519" xr:uid="{BAFA22D8-3943-42A6-869C-D3A20F7C6096}"/>
    <cellStyle name="Normal 80 5" xfId="1516" xr:uid="{F003CE6B-0822-4A96-BDD2-C8CA3552DA2D}"/>
    <cellStyle name="Normal 81" xfId="719" xr:uid="{00000000-0005-0000-0000-0000D0020000}"/>
    <cellStyle name="Normal 81 2" xfId="720" xr:uid="{00000000-0005-0000-0000-0000D1020000}"/>
    <cellStyle name="Normal 81 2 2" xfId="1521" xr:uid="{890283D4-8539-43C0-A7D1-29AACFA87D6E}"/>
    <cellStyle name="Normal 81 3" xfId="721" xr:uid="{00000000-0005-0000-0000-0000D2020000}"/>
    <cellStyle name="Normal 81 3 2" xfId="1522" xr:uid="{95B03406-F51A-4DD4-9152-5EF66E51F9EB}"/>
    <cellStyle name="Normal 81 4" xfId="722" xr:uid="{00000000-0005-0000-0000-0000D3020000}"/>
    <cellStyle name="Normal 81 4 2" xfId="1523" xr:uid="{43C3027B-0675-428A-A131-DAC584736474}"/>
    <cellStyle name="Normal 81 5" xfId="1520" xr:uid="{2D17B29C-7CEE-4AC6-B4A9-C47C3CC7129F}"/>
    <cellStyle name="Normal 82" xfId="723" xr:uid="{00000000-0005-0000-0000-0000D4020000}"/>
    <cellStyle name="Normal 82 2" xfId="724" xr:uid="{00000000-0005-0000-0000-0000D5020000}"/>
    <cellStyle name="Normal 82 2 2" xfId="1525" xr:uid="{6DF6F32A-FB99-4FD3-BB08-5507F2D1EA2C}"/>
    <cellStyle name="Normal 82 3" xfId="725" xr:uid="{00000000-0005-0000-0000-0000D6020000}"/>
    <cellStyle name="Normal 82 3 2" xfId="1526" xr:uid="{8D31E36C-FC14-470F-8CF7-B0F64FCEE5B6}"/>
    <cellStyle name="Normal 82 4" xfId="726" xr:uid="{00000000-0005-0000-0000-0000D7020000}"/>
    <cellStyle name="Normal 82 4 2" xfId="1527" xr:uid="{B31F29E0-49F9-4BEB-8882-3E3D6F151C3B}"/>
    <cellStyle name="Normal 82 5" xfId="1524" xr:uid="{FF858F04-8CC2-4FAE-AE0B-B71F53688438}"/>
    <cellStyle name="Normal 83" xfId="727" xr:uid="{00000000-0005-0000-0000-0000D8020000}"/>
    <cellStyle name="Normal 83 2" xfId="728" xr:uid="{00000000-0005-0000-0000-0000D9020000}"/>
    <cellStyle name="Normal 83 2 2" xfId="1529" xr:uid="{5D67F405-137B-467B-BAD7-1C56595ADFCE}"/>
    <cellStyle name="Normal 83 3" xfId="729" xr:uid="{00000000-0005-0000-0000-0000DA020000}"/>
    <cellStyle name="Normal 83 3 2" xfId="1530" xr:uid="{FF855F41-36C7-49A9-94C7-77F85DE169E2}"/>
    <cellStyle name="Normal 83 4" xfId="730" xr:uid="{00000000-0005-0000-0000-0000DB020000}"/>
    <cellStyle name="Normal 83 4 2" xfId="1531" xr:uid="{5821B7B1-59D0-4E16-9617-E853F82A468C}"/>
    <cellStyle name="Normal 83 5" xfId="1528" xr:uid="{A2AC1A43-A75F-4769-944A-A301609FDAED}"/>
    <cellStyle name="Normal 84" xfId="731" xr:uid="{00000000-0005-0000-0000-0000DC020000}"/>
    <cellStyle name="Normal 84 2" xfId="732" xr:uid="{00000000-0005-0000-0000-0000DD020000}"/>
    <cellStyle name="Normal 84 2 2" xfId="1533" xr:uid="{80EB2ED9-A02C-4CCA-81F0-9B1608B59C6C}"/>
    <cellStyle name="Normal 84 3" xfId="733" xr:uid="{00000000-0005-0000-0000-0000DE020000}"/>
    <cellStyle name="Normal 84 3 2" xfId="1534" xr:uid="{9945F565-0BDF-4568-AA79-2F70C27B1EC9}"/>
    <cellStyle name="Normal 84 4" xfId="734" xr:uid="{00000000-0005-0000-0000-0000DF020000}"/>
    <cellStyle name="Normal 84 4 2" xfId="1535" xr:uid="{55A80BC1-EAE3-4DF8-A9EC-0AFF92E53AAF}"/>
    <cellStyle name="Normal 84 5" xfId="1532" xr:uid="{F5274626-F104-483C-A5B9-505F3DE0F752}"/>
    <cellStyle name="Normal 85" xfId="735" xr:uid="{00000000-0005-0000-0000-0000E0020000}"/>
    <cellStyle name="Normal 85 2" xfId="736" xr:uid="{00000000-0005-0000-0000-0000E1020000}"/>
    <cellStyle name="Normal 85 2 2" xfId="1537" xr:uid="{6DF6D17E-CCA8-4FCC-8F37-811F36FE8ECD}"/>
    <cellStyle name="Normal 85 3" xfId="737" xr:uid="{00000000-0005-0000-0000-0000E2020000}"/>
    <cellStyle name="Normal 85 3 2" xfId="1538" xr:uid="{08E491B6-1614-40A7-BA27-CC65EB955432}"/>
    <cellStyle name="Normal 85 4" xfId="738" xr:uid="{00000000-0005-0000-0000-0000E3020000}"/>
    <cellStyle name="Normal 85 4 2" xfId="1539" xr:uid="{6E9563FC-3B0A-4485-8D71-503EE630C945}"/>
    <cellStyle name="Normal 85 5" xfId="1536" xr:uid="{7C7CAC10-99B9-4E58-AE7F-D47CF7E2B108}"/>
    <cellStyle name="Normal 86" xfId="739" xr:uid="{00000000-0005-0000-0000-0000E4020000}"/>
    <cellStyle name="Normal 86 2" xfId="740" xr:uid="{00000000-0005-0000-0000-0000E5020000}"/>
    <cellStyle name="Normal 86 2 2" xfId="1541" xr:uid="{BF66AD94-252A-49CF-972B-70175F6B2CCB}"/>
    <cellStyle name="Normal 86 3" xfId="741" xr:uid="{00000000-0005-0000-0000-0000E6020000}"/>
    <cellStyle name="Normal 86 3 2" xfId="1542" xr:uid="{F1FB0C75-69CD-4EEF-8AAE-FBCBC37DBEF2}"/>
    <cellStyle name="Normal 86 4" xfId="742" xr:uid="{00000000-0005-0000-0000-0000E7020000}"/>
    <cellStyle name="Normal 86 4 2" xfId="1543" xr:uid="{FC8174CA-FE26-49A5-9ED0-F435D716E0E4}"/>
    <cellStyle name="Normal 86 5" xfId="1540" xr:uid="{C4019BE3-9C87-4C6B-8C2A-E9B671B5DA88}"/>
    <cellStyle name="Normal 87" xfId="743" xr:uid="{00000000-0005-0000-0000-0000E8020000}"/>
    <cellStyle name="Normal 87 2" xfId="744" xr:uid="{00000000-0005-0000-0000-0000E9020000}"/>
    <cellStyle name="Normal 87 2 2" xfId="1545" xr:uid="{E9806943-F9D7-4B9E-9406-557E0A3D22BC}"/>
    <cellStyle name="Normal 87 3" xfId="745" xr:uid="{00000000-0005-0000-0000-0000EA020000}"/>
    <cellStyle name="Normal 87 3 2" xfId="1546" xr:uid="{085565FC-EAA4-4989-B2CB-B84859CBB768}"/>
    <cellStyle name="Normal 87 4" xfId="746" xr:uid="{00000000-0005-0000-0000-0000EB020000}"/>
    <cellStyle name="Normal 87 4 2" xfId="1547" xr:uid="{7EBA271E-C1CB-4B66-B646-A40DBD10B072}"/>
    <cellStyle name="Normal 87 5" xfId="1544" xr:uid="{21B70811-6F93-4935-AB18-4C977E34F878}"/>
    <cellStyle name="Normal 88" xfId="747" xr:uid="{00000000-0005-0000-0000-0000EC020000}"/>
    <cellStyle name="Normal 88 2" xfId="748" xr:uid="{00000000-0005-0000-0000-0000ED020000}"/>
    <cellStyle name="Normal 88 2 2" xfId="1549" xr:uid="{6D625A25-7DE2-4787-95AC-CB9E2D4E1786}"/>
    <cellStyle name="Normal 88 3" xfId="749" xr:uid="{00000000-0005-0000-0000-0000EE020000}"/>
    <cellStyle name="Normal 88 3 2" xfId="1550" xr:uid="{821B9F7B-E95D-4991-9759-507093614077}"/>
    <cellStyle name="Normal 88 4" xfId="750" xr:uid="{00000000-0005-0000-0000-0000EF020000}"/>
    <cellStyle name="Normal 88 4 2" xfId="1551" xr:uid="{7113C62B-C4DF-41B1-9CEB-1DAA98D982E5}"/>
    <cellStyle name="Normal 88 5" xfId="1548" xr:uid="{9D9F6617-7C69-496E-8A6B-E9F5328A76C8}"/>
    <cellStyle name="Normal 89" xfId="751" xr:uid="{00000000-0005-0000-0000-0000F0020000}"/>
    <cellStyle name="Normal 89 2" xfId="752" xr:uid="{00000000-0005-0000-0000-0000F1020000}"/>
    <cellStyle name="Normal 89 2 2" xfId="1553" xr:uid="{1EA9AA7C-9EEE-47EF-8AFB-C1FA33B8EF9F}"/>
    <cellStyle name="Normal 89 3" xfId="753" xr:uid="{00000000-0005-0000-0000-0000F2020000}"/>
    <cellStyle name="Normal 89 3 2" xfId="1554" xr:uid="{AF8089DE-56DA-499D-A13C-8FC7DDCD091E}"/>
    <cellStyle name="Normal 89 4" xfId="754" xr:uid="{00000000-0005-0000-0000-0000F3020000}"/>
    <cellStyle name="Normal 89 4 2" xfId="1555" xr:uid="{4D6D2B15-E0A4-467B-996E-774DF37603D9}"/>
    <cellStyle name="Normal 89 5" xfId="1552" xr:uid="{337C970F-4C0C-4FC3-8BBA-91E07724ADDB}"/>
    <cellStyle name="Normal 9" xfId="755" xr:uid="{00000000-0005-0000-0000-0000F4020000}"/>
    <cellStyle name="Normal 9 10" xfId="756" xr:uid="{00000000-0005-0000-0000-0000F5020000}"/>
    <cellStyle name="Normal 9 10 2" xfId="1557" xr:uid="{F03EAE25-EE2D-43C1-A1C8-1379838563A4}"/>
    <cellStyle name="Normal 9 11" xfId="757" xr:uid="{00000000-0005-0000-0000-0000F6020000}"/>
    <cellStyle name="Normal 9 11 2" xfId="1558" xr:uid="{18720122-4CE2-48CA-AB33-05108648CA6D}"/>
    <cellStyle name="Normal 9 12" xfId="758" xr:uid="{00000000-0005-0000-0000-0000F7020000}"/>
    <cellStyle name="Normal 9 12 2" xfId="1559" xr:uid="{527F3056-B4FE-4D34-B08B-954C172D8ECD}"/>
    <cellStyle name="Normal 9 13" xfId="759" xr:uid="{00000000-0005-0000-0000-0000F8020000}"/>
    <cellStyle name="Normal 9 13 2" xfId="1560" xr:uid="{F46A7AEE-3D9F-4D75-A03E-172433BB0E0A}"/>
    <cellStyle name="Normal 9 14" xfId="760" xr:uid="{00000000-0005-0000-0000-0000F9020000}"/>
    <cellStyle name="Normal 9 14 2" xfId="1561" xr:uid="{ADAE5980-561E-44A9-840A-EC0571F885FB}"/>
    <cellStyle name="Normal 9 15" xfId="761" xr:uid="{00000000-0005-0000-0000-0000FA020000}"/>
    <cellStyle name="Normal 9 15 2" xfId="1562" xr:uid="{4D0B66D6-2E2A-4864-97B8-C3D8BB55D889}"/>
    <cellStyle name="Normal 9 16" xfId="762" xr:uid="{00000000-0005-0000-0000-0000FB020000}"/>
    <cellStyle name="Normal 9 16 2" xfId="1563" xr:uid="{CF861E87-D376-4B21-8137-AA3CFB0C78C3}"/>
    <cellStyle name="Normal 9 17" xfId="1556" xr:uid="{CB8403B7-022D-4C15-B5F1-C46FCE66980B}"/>
    <cellStyle name="Normal 9 2" xfId="763" xr:uid="{00000000-0005-0000-0000-0000FC020000}"/>
    <cellStyle name="Normal 9 2 2" xfId="1564" xr:uid="{AF46595C-E104-46BE-B351-C5DDE5581738}"/>
    <cellStyle name="Normal 9 3" xfId="764" xr:uid="{00000000-0005-0000-0000-0000FD020000}"/>
    <cellStyle name="Normal 9 3 2" xfId="1565" xr:uid="{39BC06B2-A303-4E1C-ACDF-43E3260C9C4B}"/>
    <cellStyle name="Normal 9 4" xfId="765" xr:uid="{00000000-0005-0000-0000-0000FE020000}"/>
    <cellStyle name="Normal 9 4 2" xfId="1566" xr:uid="{CA3B606F-DED3-434C-933E-3E021E0503BB}"/>
    <cellStyle name="Normal 9 5" xfId="766" xr:uid="{00000000-0005-0000-0000-0000FF020000}"/>
    <cellStyle name="Normal 9 5 2" xfId="1567" xr:uid="{8F3EE8C9-7578-4C40-9432-5EA08B17161E}"/>
    <cellStyle name="Normal 9 6" xfId="767" xr:uid="{00000000-0005-0000-0000-000000030000}"/>
    <cellStyle name="Normal 9 6 2" xfId="1568" xr:uid="{DA259EBB-5C55-4699-8473-044C331CD2F0}"/>
    <cellStyle name="Normal 9 7" xfId="768" xr:uid="{00000000-0005-0000-0000-000001030000}"/>
    <cellStyle name="Normal 9 7 2" xfId="1569" xr:uid="{62E0076E-9BD5-4A35-BAB9-C6F9A7C15E6F}"/>
    <cellStyle name="Normal 9 8" xfId="769" xr:uid="{00000000-0005-0000-0000-000002030000}"/>
    <cellStyle name="Normal 9 8 2" xfId="1570" xr:uid="{3A7F82CC-05E9-4CFD-ADB1-2F7F8D50A6A1}"/>
    <cellStyle name="Normal 9 9" xfId="770" xr:uid="{00000000-0005-0000-0000-000003030000}"/>
    <cellStyle name="Normal 9 9 2" xfId="1571" xr:uid="{56EB8E75-C1FB-4AD3-81A0-B5D3A6641B71}"/>
    <cellStyle name="Normal 90" xfId="771" xr:uid="{00000000-0005-0000-0000-000004030000}"/>
    <cellStyle name="Normal 90 2" xfId="772" xr:uid="{00000000-0005-0000-0000-000005030000}"/>
    <cellStyle name="Normal 90 2 2" xfId="1573" xr:uid="{95F24203-480F-46C8-B70A-7ECCF12722B5}"/>
    <cellStyle name="Normal 90 3" xfId="773" xr:uid="{00000000-0005-0000-0000-000006030000}"/>
    <cellStyle name="Normal 90 3 2" xfId="1574" xr:uid="{54AB0970-38DB-456A-AAAC-F46661BCED29}"/>
    <cellStyle name="Normal 90 4" xfId="774" xr:uid="{00000000-0005-0000-0000-000007030000}"/>
    <cellStyle name="Normal 90 4 2" xfId="1575" xr:uid="{9AA08716-B66C-45FE-81B3-DF1C229B049E}"/>
    <cellStyle name="Normal 90 5" xfId="1572" xr:uid="{9F219FFA-2BD1-4881-BA8D-DA4BBD51F063}"/>
    <cellStyle name="Normal 91" xfId="775" xr:uid="{00000000-0005-0000-0000-000008030000}"/>
    <cellStyle name="Normal 91 2" xfId="776" xr:uid="{00000000-0005-0000-0000-000009030000}"/>
    <cellStyle name="Normal 91 2 2" xfId="1577" xr:uid="{B20C53E1-586A-467C-842B-CC241F5A563B}"/>
    <cellStyle name="Normal 91 3" xfId="777" xr:uid="{00000000-0005-0000-0000-00000A030000}"/>
    <cellStyle name="Normal 91 3 2" xfId="1578" xr:uid="{DEA77527-6939-495C-B42C-D35BD91FE8E1}"/>
    <cellStyle name="Normal 91 4" xfId="778" xr:uid="{00000000-0005-0000-0000-00000B030000}"/>
    <cellStyle name="Normal 91 4 2" xfId="1579" xr:uid="{F3304CAA-29A4-48F2-AF76-2212CC7C53A0}"/>
    <cellStyle name="Normal 91 5" xfId="1576" xr:uid="{31514C22-A492-4D96-B9D0-1C20BB2F479D}"/>
    <cellStyle name="Normal 92" xfId="779" xr:uid="{00000000-0005-0000-0000-00000C030000}"/>
    <cellStyle name="Normal 92 2" xfId="780" xr:uid="{00000000-0005-0000-0000-00000D030000}"/>
    <cellStyle name="Normal 92 2 2" xfId="1581" xr:uid="{D3CB6FA6-CCD2-45BE-86FC-40F227899BFA}"/>
    <cellStyle name="Normal 92 3" xfId="781" xr:uid="{00000000-0005-0000-0000-00000E030000}"/>
    <cellStyle name="Normal 92 3 2" xfId="1582" xr:uid="{5042FE84-1527-414C-B6FE-D5C6037BC7CE}"/>
    <cellStyle name="Normal 92 4" xfId="782" xr:uid="{00000000-0005-0000-0000-00000F030000}"/>
    <cellStyle name="Normal 92 4 2" xfId="1583" xr:uid="{0FE35E32-8E51-4FB5-AC8C-22B6FB12B787}"/>
    <cellStyle name="Normal 92 5" xfId="1580" xr:uid="{92E5D3F1-144E-455C-B49E-B7DF4ACAC76F}"/>
    <cellStyle name="Normal 93" xfId="783" xr:uid="{00000000-0005-0000-0000-000010030000}"/>
    <cellStyle name="Normal 93 2" xfId="784" xr:uid="{00000000-0005-0000-0000-000011030000}"/>
    <cellStyle name="Normal 93 2 2" xfId="1585" xr:uid="{F0B55F2D-1573-4269-8B6A-14932436C654}"/>
    <cellStyle name="Normal 93 3" xfId="785" xr:uid="{00000000-0005-0000-0000-000012030000}"/>
    <cellStyle name="Normal 93 3 2" xfId="1586" xr:uid="{076550BD-2FA2-4897-A770-9A7115D88222}"/>
    <cellStyle name="Normal 93 4" xfId="786" xr:uid="{00000000-0005-0000-0000-000013030000}"/>
    <cellStyle name="Normal 93 4 2" xfId="1587" xr:uid="{BA764840-7CD2-40AE-8E90-8C7F0F6019BC}"/>
    <cellStyle name="Normal 93 5" xfId="1584" xr:uid="{C3964F31-A221-446A-87FF-22E9E996F430}"/>
    <cellStyle name="Normal 97" xfId="787" xr:uid="{00000000-0005-0000-0000-000014030000}"/>
    <cellStyle name="Normal 97 2" xfId="788" xr:uid="{00000000-0005-0000-0000-000015030000}"/>
    <cellStyle name="Normal 97 2 2" xfId="1589" xr:uid="{F11D896A-2D19-4799-ABC1-1C717DE7D080}"/>
    <cellStyle name="Normal 97 3" xfId="789" xr:uid="{00000000-0005-0000-0000-000016030000}"/>
    <cellStyle name="Normal 97 3 2" xfId="1590" xr:uid="{6866C0AA-37F3-4F89-81A7-6651DED6A501}"/>
    <cellStyle name="Normal 97 4" xfId="790" xr:uid="{00000000-0005-0000-0000-000017030000}"/>
    <cellStyle name="Normal 97 4 2" xfId="1591" xr:uid="{31D47F0F-EB3C-43CF-8674-DEA637C8947C}"/>
    <cellStyle name="Normal 97 5" xfId="1588" xr:uid="{D840B823-894C-4218-B4E1-6302B703D45C}"/>
    <cellStyle name="Normal 98" xfId="791" xr:uid="{00000000-0005-0000-0000-000018030000}"/>
    <cellStyle name="Normal 98 2" xfId="792" xr:uid="{00000000-0005-0000-0000-000019030000}"/>
    <cellStyle name="Normal 98 2 2" xfId="1593" xr:uid="{0649DFB4-497B-438F-97D1-6FAC4E2AD451}"/>
    <cellStyle name="Normal 98 3" xfId="793" xr:uid="{00000000-0005-0000-0000-00001A030000}"/>
    <cellStyle name="Normal 98 3 2" xfId="1594" xr:uid="{A1CFE34C-187D-4154-8D70-67FEF6A636B6}"/>
    <cellStyle name="Normal 98 4" xfId="794" xr:uid="{00000000-0005-0000-0000-00001B030000}"/>
    <cellStyle name="Normal 98 4 2" xfId="1595" xr:uid="{48E3160C-B45C-4653-9070-FF09EBF1BA59}"/>
    <cellStyle name="Normal 98 5" xfId="1592" xr:uid="{0E8B1119-C4D8-4722-A2E1-272F26888867}"/>
    <cellStyle name="Normal 99" xfId="795" xr:uid="{00000000-0005-0000-0000-00001C030000}"/>
    <cellStyle name="Normal 99 2" xfId="796" xr:uid="{00000000-0005-0000-0000-00001D030000}"/>
    <cellStyle name="Normal 99 2 2" xfId="1597" xr:uid="{C56B723C-21E7-40DB-9531-3C5765415BAE}"/>
    <cellStyle name="Normal 99 3" xfId="797" xr:uid="{00000000-0005-0000-0000-00001E030000}"/>
    <cellStyle name="Normal 99 3 2" xfId="1598" xr:uid="{3AA7354C-B2BE-45D2-BFB4-0F1BF33B0AD2}"/>
    <cellStyle name="Normal 99 4" xfId="798" xr:uid="{00000000-0005-0000-0000-00001F030000}"/>
    <cellStyle name="Normal 99 4 2" xfId="1599" xr:uid="{DF0BD5B6-58BB-4B1C-9C05-9ADF344342EF}"/>
    <cellStyle name="Normal 99 5" xfId="1596" xr:uid="{E52A1C74-5384-417E-A12A-770E71DF63EC}"/>
    <cellStyle name="Percent 10" xfId="799" xr:uid="{00000000-0005-0000-0000-000020030000}"/>
    <cellStyle name="Percent 10 2" xfId="800" xr:uid="{00000000-0005-0000-0000-000021030000}"/>
    <cellStyle name="Percent 152" xfId="801" xr:uid="{00000000-0005-0000-0000-000022030000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CC"/>
      <color rgb="FFFFCC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259166</xdr:colOff>
      <xdr:row>1</xdr:row>
      <xdr:rowOff>222249</xdr:rowOff>
    </xdr:from>
    <xdr:ext cx="3101797" cy="607786"/>
    <xdr:pic>
      <xdr:nvPicPr>
        <xdr:cNvPr id="3" name="image1.png">
          <a:extLst>
            <a:ext uri="{FF2B5EF4-FFF2-40B4-BE49-F238E27FC236}">
              <a16:creationId xmlns:a16="http://schemas.microsoft.com/office/drawing/2014/main" id="{51FDA433-1187-40D5-A2B6-7DFDF5AED1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25987" y="453570"/>
          <a:ext cx="3101797" cy="607786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456812</xdr:colOff>
      <xdr:row>1</xdr:row>
      <xdr:rowOff>98812</xdr:rowOff>
    </xdr:from>
    <xdr:ext cx="5127624" cy="1349375"/>
    <xdr:pic>
      <xdr:nvPicPr>
        <xdr:cNvPr id="3" name="image1.png">
          <a:extLst>
            <a:ext uri="{FF2B5EF4-FFF2-40B4-BE49-F238E27FC236}">
              <a16:creationId xmlns:a16="http://schemas.microsoft.com/office/drawing/2014/main" id="{F84AF1B1-0E6B-4278-82B0-86DD0CD69E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37679" y="487588"/>
          <a:ext cx="5127624" cy="13493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408214</xdr:colOff>
      <xdr:row>0</xdr:row>
      <xdr:rowOff>111626</xdr:rowOff>
    </xdr:from>
    <xdr:ext cx="6313715" cy="854481"/>
    <xdr:pic>
      <xdr:nvPicPr>
        <xdr:cNvPr id="4" name="image1.png">
          <a:extLst>
            <a:ext uri="{FF2B5EF4-FFF2-40B4-BE49-F238E27FC236}">
              <a16:creationId xmlns:a16="http://schemas.microsoft.com/office/drawing/2014/main" id="{D9B63CBC-E86A-47D4-8682-690B8C7DB1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00607" y="111626"/>
          <a:ext cx="6313715" cy="85448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L52"/>
  <sheetViews>
    <sheetView view="pageBreakPreview" topLeftCell="A34" zoomScale="60" zoomScaleNormal="70" workbookViewId="0">
      <selection activeCell="H8" sqref="H8"/>
    </sheetView>
  </sheetViews>
  <sheetFormatPr defaultColWidth="8.77734375" defaultRowHeight="18" x14ac:dyDescent="0.25"/>
  <cols>
    <col min="1" max="1" width="3.6640625" style="33" customWidth="1"/>
    <col min="2" max="2" width="9.88671875" style="33" customWidth="1"/>
    <col min="3" max="3" width="14.33203125" style="33" customWidth="1"/>
    <col min="4" max="4" width="60.5546875" style="33" customWidth="1"/>
    <col min="5" max="5" width="19.5546875" style="33" customWidth="1"/>
    <col min="6" max="6" width="36" style="33" customWidth="1"/>
    <col min="7" max="7" width="26.6640625" style="33" customWidth="1"/>
    <col min="8" max="8" width="18.21875" style="33" customWidth="1"/>
    <col min="9" max="9" width="16.21875" style="33" customWidth="1"/>
    <col min="10" max="10" width="11" style="33" customWidth="1"/>
    <col min="11" max="11" width="17.5546875" style="33" customWidth="1"/>
    <col min="12" max="12" width="14.109375" style="33" customWidth="1"/>
    <col min="13" max="16384" width="8.77734375" style="33"/>
  </cols>
  <sheetData>
    <row r="2" spans="2:12" x14ac:dyDescent="0.25">
      <c r="B2" s="36" t="s">
        <v>102</v>
      </c>
      <c r="C2" s="57"/>
      <c r="E2" s="57"/>
      <c r="F2" s="57"/>
      <c r="G2" s="57"/>
      <c r="H2" s="57"/>
      <c r="I2" s="57"/>
      <c r="J2" s="57"/>
      <c r="K2" s="57"/>
    </row>
    <row r="3" spans="2:12" x14ac:dyDescent="0.25">
      <c r="B3" s="13" t="s">
        <v>37</v>
      </c>
      <c r="E3" s="150"/>
      <c r="F3" s="150"/>
      <c r="G3" s="150"/>
    </row>
    <row r="4" spans="2:12" x14ac:dyDescent="0.25">
      <c r="B4" s="37">
        <v>45536</v>
      </c>
      <c r="C4" s="13"/>
      <c r="E4" s="150"/>
      <c r="F4" s="150"/>
      <c r="G4" s="150"/>
    </row>
    <row r="6" spans="2:12" x14ac:dyDescent="0.25">
      <c r="B6" s="155" t="s">
        <v>31</v>
      </c>
      <c r="C6" s="156"/>
      <c r="D6" s="156"/>
      <c r="E6" s="156"/>
      <c r="F6" s="157"/>
      <c r="G6" s="158" t="s">
        <v>32</v>
      </c>
      <c r="H6" s="159"/>
      <c r="I6" s="159"/>
      <c r="J6" s="159"/>
      <c r="K6" s="159"/>
      <c r="L6" s="160"/>
    </row>
    <row r="7" spans="2:12" ht="36" x14ac:dyDescent="0.25">
      <c r="B7" s="38" t="s">
        <v>18</v>
      </c>
      <c r="C7" s="38" t="s">
        <v>19</v>
      </c>
      <c r="D7" s="38" t="s">
        <v>34</v>
      </c>
      <c r="E7" s="38" t="s">
        <v>9</v>
      </c>
      <c r="F7" s="38" t="s">
        <v>35</v>
      </c>
      <c r="G7" s="38" t="s">
        <v>76</v>
      </c>
      <c r="H7" s="38" t="s">
        <v>20</v>
      </c>
      <c r="I7" s="38" t="s">
        <v>17</v>
      </c>
      <c r="J7" s="38" t="s">
        <v>11</v>
      </c>
      <c r="K7" s="39" t="s">
        <v>7</v>
      </c>
      <c r="L7" s="40" t="s">
        <v>33</v>
      </c>
    </row>
    <row r="8" spans="2:12" ht="21" customHeight="1" x14ac:dyDescent="0.25">
      <c r="B8" s="43">
        <v>1</v>
      </c>
      <c r="C8" s="97">
        <v>8354</v>
      </c>
      <c r="D8" s="98" t="s">
        <v>107</v>
      </c>
      <c r="E8" s="99" t="s">
        <v>139</v>
      </c>
      <c r="F8" s="95" t="s">
        <v>108</v>
      </c>
      <c r="G8" s="99" t="s">
        <v>109</v>
      </c>
      <c r="H8" s="42">
        <v>21</v>
      </c>
      <c r="I8" s="42">
        <v>8</v>
      </c>
      <c r="J8" s="42">
        <f>H8*I8</f>
        <v>168</v>
      </c>
      <c r="K8" s="147">
        <f>SUM(J8:J19)</f>
        <v>2016</v>
      </c>
      <c r="L8" s="144" t="s">
        <v>25</v>
      </c>
    </row>
    <row r="9" spans="2:12" ht="21" customHeight="1" x14ac:dyDescent="0.25">
      <c r="B9" s="43">
        <v>2</v>
      </c>
      <c r="C9" s="95">
        <v>8134</v>
      </c>
      <c r="D9" s="100" t="s">
        <v>110</v>
      </c>
      <c r="E9" s="102" t="s">
        <v>140</v>
      </c>
      <c r="F9" s="102" t="s">
        <v>111</v>
      </c>
      <c r="G9" s="95" t="s">
        <v>109</v>
      </c>
      <c r="H9" s="42">
        <v>21</v>
      </c>
      <c r="I9" s="42">
        <v>8</v>
      </c>
      <c r="J9" s="42">
        <f t="shared" ref="J9:J41" si="0">H9*I9</f>
        <v>168</v>
      </c>
      <c r="K9" s="148"/>
      <c r="L9" s="145"/>
    </row>
    <row r="10" spans="2:12" ht="21" customHeight="1" x14ac:dyDescent="0.25">
      <c r="B10" s="43">
        <v>3</v>
      </c>
      <c r="C10" s="95">
        <v>8366</v>
      </c>
      <c r="D10" s="101" t="s">
        <v>73</v>
      </c>
      <c r="E10" s="43" t="s">
        <v>141</v>
      </c>
      <c r="F10" s="102" t="s">
        <v>112</v>
      </c>
      <c r="G10" s="95" t="s">
        <v>109</v>
      </c>
      <c r="H10" s="42">
        <v>21</v>
      </c>
      <c r="I10" s="42">
        <v>8</v>
      </c>
      <c r="J10" s="42">
        <f t="shared" si="0"/>
        <v>168</v>
      </c>
      <c r="K10" s="148"/>
      <c r="L10" s="145"/>
    </row>
    <row r="11" spans="2:12" ht="21" customHeight="1" x14ac:dyDescent="0.25">
      <c r="B11" s="43">
        <v>4</v>
      </c>
      <c r="C11" s="95">
        <v>8265</v>
      </c>
      <c r="D11" s="101" t="s">
        <v>99</v>
      </c>
      <c r="E11" s="43" t="s">
        <v>141</v>
      </c>
      <c r="F11" s="43" t="s">
        <v>113</v>
      </c>
      <c r="G11" s="95" t="s">
        <v>109</v>
      </c>
      <c r="H11" s="42">
        <v>21</v>
      </c>
      <c r="I11" s="42">
        <v>8</v>
      </c>
      <c r="J11" s="42">
        <f t="shared" si="0"/>
        <v>168</v>
      </c>
      <c r="K11" s="148"/>
      <c r="L11" s="145"/>
    </row>
    <row r="12" spans="2:12" ht="21" customHeight="1" x14ac:dyDescent="0.25">
      <c r="B12" s="43">
        <v>5</v>
      </c>
      <c r="C12" s="96">
        <v>8106</v>
      </c>
      <c r="D12" s="100" t="s">
        <v>160</v>
      </c>
      <c r="E12" s="43" t="s">
        <v>141</v>
      </c>
      <c r="F12" s="43" t="s">
        <v>113</v>
      </c>
      <c r="G12" s="95" t="s">
        <v>109</v>
      </c>
      <c r="H12" s="42">
        <v>21</v>
      </c>
      <c r="I12" s="42">
        <v>8</v>
      </c>
      <c r="J12" s="42">
        <f t="shared" si="0"/>
        <v>168</v>
      </c>
      <c r="K12" s="148"/>
      <c r="L12" s="145"/>
    </row>
    <row r="13" spans="2:12" ht="21" customHeight="1" x14ac:dyDescent="0.25">
      <c r="B13" s="43">
        <v>6</v>
      </c>
      <c r="C13" s="95">
        <v>8534</v>
      </c>
      <c r="D13" s="100" t="s">
        <v>114</v>
      </c>
      <c r="E13" s="102" t="s">
        <v>142</v>
      </c>
      <c r="F13" s="43" t="s">
        <v>115</v>
      </c>
      <c r="G13" s="95" t="s">
        <v>109</v>
      </c>
      <c r="H13" s="42">
        <v>21</v>
      </c>
      <c r="I13" s="42">
        <v>8</v>
      </c>
      <c r="J13" s="42">
        <f t="shared" si="0"/>
        <v>168</v>
      </c>
      <c r="K13" s="148"/>
      <c r="L13" s="145"/>
    </row>
    <row r="14" spans="2:12" ht="21" customHeight="1" x14ac:dyDescent="0.25">
      <c r="B14" s="43">
        <v>7</v>
      </c>
      <c r="C14" s="95">
        <v>8159</v>
      </c>
      <c r="D14" s="103" t="s">
        <v>121</v>
      </c>
      <c r="E14" s="99" t="s">
        <v>141</v>
      </c>
      <c r="F14" s="102" t="s">
        <v>122</v>
      </c>
      <c r="G14" s="43" t="s">
        <v>123</v>
      </c>
      <c r="H14" s="42">
        <v>21</v>
      </c>
      <c r="I14" s="42">
        <v>8</v>
      </c>
      <c r="J14" s="42">
        <f t="shared" ref="J14:J19" si="1">H14*I14</f>
        <v>168</v>
      </c>
      <c r="K14" s="148"/>
      <c r="L14" s="145"/>
    </row>
    <row r="15" spans="2:12" ht="21" customHeight="1" x14ac:dyDescent="0.25">
      <c r="B15" s="43">
        <v>8</v>
      </c>
      <c r="C15" s="95">
        <v>8253</v>
      </c>
      <c r="D15" s="104" t="s">
        <v>77</v>
      </c>
      <c r="E15" s="43" t="s">
        <v>141</v>
      </c>
      <c r="F15" s="43" t="s">
        <v>124</v>
      </c>
      <c r="G15" s="43" t="s">
        <v>123</v>
      </c>
      <c r="H15" s="42">
        <v>21</v>
      </c>
      <c r="I15" s="42">
        <v>8</v>
      </c>
      <c r="J15" s="42">
        <f t="shared" si="1"/>
        <v>168</v>
      </c>
      <c r="K15" s="148"/>
      <c r="L15" s="145"/>
    </row>
    <row r="16" spans="2:12" ht="21" customHeight="1" x14ac:dyDescent="0.25">
      <c r="B16" s="43">
        <v>9</v>
      </c>
      <c r="C16" s="95">
        <v>8107</v>
      </c>
      <c r="D16" s="100" t="s">
        <v>125</v>
      </c>
      <c r="E16" s="95" t="s">
        <v>141</v>
      </c>
      <c r="F16" s="95" t="s">
        <v>126</v>
      </c>
      <c r="G16" s="43" t="s">
        <v>123</v>
      </c>
      <c r="H16" s="42">
        <v>21</v>
      </c>
      <c r="I16" s="42">
        <v>8</v>
      </c>
      <c r="J16" s="42">
        <f t="shared" si="1"/>
        <v>168</v>
      </c>
      <c r="K16" s="148"/>
      <c r="L16" s="145"/>
    </row>
    <row r="17" spans="2:12" ht="21" customHeight="1" x14ac:dyDescent="0.25">
      <c r="B17" s="43">
        <v>10</v>
      </c>
      <c r="C17" s="95">
        <v>8288</v>
      </c>
      <c r="D17" s="100" t="s">
        <v>127</v>
      </c>
      <c r="E17" s="95" t="s">
        <v>141</v>
      </c>
      <c r="F17" s="102" t="s">
        <v>128</v>
      </c>
      <c r="G17" s="43" t="s">
        <v>123</v>
      </c>
      <c r="H17" s="42">
        <v>21</v>
      </c>
      <c r="I17" s="42">
        <v>8</v>
      </c>
      <c r="J17" s="42">
        <f t="shared" si="1"/>
        <v>168</v>
      </c>
      <c r="K17" s="148"/>
      <c r="L17" s="145"/>
    </row>
    <row r="18" spans="2:12" ht="21" customHeight="1" x14ac:dyDescent="0.25">
      <c r="B18" s="43">
        <v>11</v>
      </c>
      <c r="C18" s="95">
        <v>8350</v>
      </c>
      <c r="D18" s="101" t="s">
        <v>80</v>
      </c>
      <c r="E18" s="43" t="s">
        <v>141</v>
      </c>
      <c r="F18" s="43" t="s">
        <v>113</v>
      </c>
      <c r="G18" s="43" t="s">
        <v>123</v>
      </c>
      <c r="H18" s="42">
        <v>21</v>
      </c>
      <c r="I18" s="42">
        <v>8</v>
      </c>
      <c r="J18" s="42">
        <f t="shared" si="1"/>
        <v>168</v>
      </c>
      <c r="K18" s="148"/>
      <c r="L18" s="145"/>
    </row>
    <row r="19" spans="2:12" ht="21" customHeight="1" x14ac:dyDescent="0.25">
      <c r="B19" s="43">
        <v>12</v>
      </c>
      <c r="C19" s="95">
        <v>8093</v>
      </c>
      <c r="D19" s="100" t="s">
        <v>81</v>
      </c>
      <c r="E19" s="95" t="s">
        <v>141</v>
      </c>
      <c r="F19" s="43" t="s">
        <v>113</v>
      </c>
      <c r="G19" s="95" t="s">
        <v>123</v>
      </c>
      <c r="H19" s="42">
        <v>21</v>
      </c>
      <c r="I19" s="42">
        <v>8</v>
      </c>
      <c r="J19" s="42">
        <f t="shared" si="1"/>
        <v>168</v>
      </c>
      <c r="K19" s="149"/>
      <c r="L19" s="146"/>
    </row>
    <row r="20" spans="2:12" ht="21" customHeight="1" x14ac:dyDescent="0.25">
      <c r="B20" s="43">
        <v>13</v>
      </c>
      <c r="C20" s="95">
        <v>8183</v>
      </c>
      <c r="D20" s="103" t="s">
        <v>116</v>
      </c>
      <c r="E20" s="95" t="s">
        <v>5</v>
      </c>
      <c r="F20" s="102" t="s">
        <v>117</v>
      </c>
      <c r="G20" s="95" t="s">
        <v>109</v>
      </c>
      <c r="H20" s="42">
        <v>21</v>
      </c>
      <c r="I20" s="42">
        <v>8</v>
      </c>
      <c r="J20" s="42">
        <f t="shared" si="0"/>
        <v>168</v>
      </c>
      <c r="K20" s="147">
        <f>SUM(J20:J32)</f>
        <v>2184</v>
      </c>
      <c r="L20" s="144" t="s">
        <v>26</v>
      </c>
    </row>
    <row r="21" spans="2:12" ht="21" customHeight="1" x14ac:dyDescent="0.25">
      <c r="B21" s="43">
        <v>14</v>
      </c>
      <c r="C21" s="95">
        <v>8210</v>
      </c>
      <c r="D21" s="100" t="s">
        <v>118</v>
      </c>
      <c r="E21" s="95" t="s">
        <v>5</v>
      </c>
      <c r="F21" s="102" t="s">
        <v>119</v>
      </c>
      <c r="G21" s="95" t="s">
        <v>109</v>
      </c>
      <c r="H21" s="42">
        <v>21</v>
      </c>
      <c r="I21" s="42">
        <v>8</v>
      </c>
      <c r="J21" s="42">
        <f t="shared" si="0"/>
        <v>168</v>
      </c>
      <c r="K21" s="148"/>
      <c r="L21" s="145"/>
    </row>
    <row r="22" spans="2:12" ht="21" customHeight="1" x14ac:dyDescent="0.25">
      <c r="B22" s="43">
        <v>15</v>
      </c>
      <c r="C22" s="95">
        <v>8129</v>
      </c>
      <c r="D22" s="100" t="s">
        <v>78</v>
      </c>
      <c r="E22" s="95" t="s">
        <v>5</v>
      </c>
      <c r="F22" s="102" t="s">
        <v>129</v>
      </c>
      <c r="G22" s="95" t="s">
        <v>123</v>
      </c>
      <c r="H22" s="42">
        <v>21</v>
      </c>
      <c r="I22" s="42">
        <v>8</v>
      </c>
      <c r="J22" s="42">
        <f>H22*I22</f>
        <v>168</v>
      </c>
      <c r="K22" s="148"/>
      <c r="L22" s="145"/>
    </row>
    <row r="23" spans="2:12" ht="21" customHeight="1" x14ac:dyDescent="0.25">
      <c r="B23" s="43">
        <v>16</v>
      </c>
      <c r="C23" s="95">
        <v>8079</v>
      </c>
      <c r="D23" s="103" t="s">
        <v>130</v>
      </c>
      <c r="E23" s="95" t="s">
        <v>5</v>
      </c>
      <c r="F23" s="102" t="s">
        <v>131</v>
      </c>
      <c r="G23" s="43" t="s">
        <v>123</v>
      </c>
      <c r="H23" s="42">
        <v>21</v>
      </c>
      <c r="I23" s="42">
        <v>8</v>
      </c>
      <c r="J23" s="42">
        <f>H23*I23</f>
        <v>168</v>
      </c>
      <c r="K23" s="148"/>
      <c r="L23" s="145"/>
    </row>
    <row r="24" spans="2:12" ht="21" customHeight="1" x14ac:dyDescent="0.25">
      <c r="B24" s="43">
        <v>17</v>
      </c>
      <c r="C24" s="95">
        <v>8446</v>
      </c>
      <c r="D24" s="101" t="s">
        <v>101</v>
      </c>
      <c r="E24" s="43" t="s">
        <v>5</v>
      </c>
      <c r="F24" s="43" t="s">
        <v>132</v>
      </c>
      <c r="G24" s="95" t="s">
        <v>123</v>
      </c>
      <c r="H24" s="42">
        <v>21</v>
      </c>
      <c r="I24" s="42">
        <v>8</v>
      </c>
      <c r="J24" s="42">
        <f>H24*I24</f>
        <v>168</v>
      </c>
      <c r="K24" s="148"/>
      <c r="L24" s="145"/>
    </row>
    <row r="25" spans="2:12" ht="21" customHeight="1" x14ac:dyDescent="0.25">
      <c r="B25" s="43">
        <v>18</v>
      </c>
      <c r="C25" s="97">
        <v>8324</v>
      </c>
      <c r="D25" s="101" t="s">
        <v>82</v>
      </c>
      <c r="E25" s="43" t="s">
        <v>5</v>
      </c>
      <c r="F25" s="105" t="s">
        <v>132</v>
      </c>
      <c r="G25" s="43" t="s">
        <v>123</v>
      </c>
      <c r="H25" s="42">
        <v>21</v>
      </c>
      <c r="I25" s="42">
        <v>8</v>
      </c>
      <c r="J25" s="42">
        <f>H25*I25</f>
        <v>168</v>
      </c>
      <c r="K25" s="148"/>
      <c r="L25" s="145"/>
    </row>
    <row r="26" spans="2:12" ht="21" customHeight="1" x14ac:dyDescent="0.25">
      <c r="B26" s="43">
        <v>19</v>
      </c>
      <c r="C26" s="95">
        <v>8092</v>
      </c>
      <c r="D26" s="100" t="s">
        <v>41</v>
      </c>
      <c r="E26" s="95" t="s">
        <v>145</v>
      </c>
      <c r="F26" s="43" t="s">
        <v>115</v>
      </c>
      <c r="G26" s="95" t="s">
        <v>109</v>
      </c>
      <c r="H26" s="42">
        <v>21</v>
      </c>
      <c r="I26" s="42">
        <v>8</v>
      </c>
      <c r="J26" s="42">
        <f t="shared" si="0"/>
        <v>168</v>
      </c>
      <c r="K26" s="147">
        <f>SUM(J26:J31)</f>
        <v>1008</v>
      </c>
      <c r="L26" s="144" t="s">
        <v>27</v>
      </c>
    </row>
    <row r="27" spans="2:12" ht="21" customHeight="1" x14ac:dyDescent="0.25">
      <c r="B27" s="43">
        <v>20</v>
      </c>
      <c r="C27" s="95">
        <v>8121</v>
      </c>
      <c r="D27" s="103" t="s">
        <v>40</v>
      </c>
      <c r="E27" s="95" t="s">
        <v>145</v>
      </c>
      <c r="F27" s="43" t="s">
        <v>115</v>
      </c>
      <c r="G27" s="95" t="s">
        <v>109</v>
      </c>
      <c r="H27" s="42">
        <v>21</v>
      </c>
      <c r="I27" s="42">
        <v>8</v>
      </c>
      <c r="J27" s="42">
        <f t="shared" si="0"/>
        <v>168</v>
      </c>
      <c r="K27" s="148"/>
      <c r="L27" s="145"/>
    </row>
    <row r="28" spans="2:12" ht="21" customHeight="1" x14ac:dyDescent="0.25">
      <c r="B28" s="43">
        <v>21</v>
      </c>
      <c r="C28" s="95">
        <v>8395</v>
      </c>
      <c r="D28" s="103" t="s">
        <v>120</v>
      </c>
      <c r="E28" s="95" t="s">
        <v>145</v>
      </c>
      <c r="F28" s="43" t="s">
        <v>115</v>
      </c>
      <c r="G28" s="95" t="s">
        <v>109</v>
      </c>
      <c r="H28" s="42">
        <v>21</v>
      </c>
      <c r="I28" s="42">
        <v>8</v>
      </c>
      <c r="J28" s="42">
        <f t="shared" si="0"/>
        <v>168</v>
      </c>
      <c r="K28" s="148"/>
      <c r="L28" s="145"/>
    </row>
    <row r="29" spans="2:12" ht="21" customHeight="1" x14ac:dyDescent="0.25">
      <c r="B29" s="43">
        <v>22</v>
      </c>
      <c r="C29" s="97">
        <v>8351</v>
      </c>
      <c r="D29" s="103" t="s">
        <v>161</v>
      </c>
      <c r="E29" s="95" t="s">
        <v>145</v>
      </c>
      <c r="F29" s="43" t="s">
        <v>115</v>
      </c>
      <c r="G29" s="95" t="s">
        <v>109</v>
      </c>
      <c r="H29" s="42">
        <v>21</v>
      </c>
      <c r="I29" s="42">
        <v>8</v>
      </c>
      <c r="J29" s="42">
        <f t="shared" si="0"/>
        <v>168</v>
      </c>
      <c r="K29" s="148"/>
      <c r="L29" s="145"/>
    </row>
    <row r="30" spans="2:12" ht="21" customHeight="1" x14ac:dyDescent="0.25">
      <c r="B30" s="43">
        <v>23</v>
      </c>
      <c r="C30" s="97">
        <v>8142</v>
      </c>
      <c r="D30" s="103" t="s">
        <v>157</v>
      </c>
      <c r="E30" s="95" t="s">
        <v>158</v>
      </c>
      <c r="F30" s="43" t="s">
        <v>115</v>
      </c>
      <c r="G30" s="95" t="s">
        <v>109</v>
      </c>
      <c r="H30" s="42">
        <v>21</v>
      </c>
      <c r="I30" s="42">
        <v>8</v>
      </c>
      <c r="J30" s="42">
        <f t="shared" ref="J30" si="2">H30*I30</f>
        <v>168</v>
      </c>
      <c r="K30" s="148"/>
      <c r="L30" s="145"/>
    </row>
    <row r="31" spans="2:12" ht="21" customHeight="1" x14ac:dyDescent="0.25">
      <c r="B31" s="43">
        <v>24</v>
      </c>
      <c r="C31" s="95">
        <v>8091</v>
      </c>
      <c r="D31" s="100" t="s">
        <v>79</v>
      </c>
      <c r="E31" s="95" t="s">
        <v>143</v>
      </c>
      <c r="F31" s="43" t="s">
        <v>115</v>
      </c>
      <c r="G31" s="95" t="s">
        <v>123</v>
      </c>
      <c r="H31" s="42">
        <v>21</v>
      </c>
      <c r="I31" s="42">
        <v>8</v>
      </c>
      <c r="J31" s="42">
        <f>H31*I31</f>
        <v>168</v>
      </c>
      <c r="K31" s="149"/>
      <c r="L31" s="146"/>
    </row>
    <row r="32" spans="2:12" ht="21" customHeight="1" x14ac:dyDescent="0.25">
      <c r="B32" s="43">
        <v>25</v>
      </c>
      <c r="C32" s="95">
        <v>8464</v>
      </c>
      <c r="D32" s="100" t="s">
        <v>133</v>
      </c>
      <c r="E32" s="95" t="s">
        <v>6</v>
      </c>
      <c r="F32" s="43" t="s">
        <v>115</v>
      </c>
      <c r="G32" s="95" t="s">
        <v>123</v>
      </c>
      <c r="H32" s="42">
        <v>21</v>
      </c>
      <c r="I32" s="42">
        <v>8</v>
      </c>
      <c r="J32" s="42">
        <f>H32*I32</f>
        <v>168</v>
      </c>
      <c r="K32" s="141">
        <f>SUM(J32:J34)</f>
        <v>504</v>
      </c>
      <c r="L32" s="141" t="s">
        <v>28</v>
      </c>
    </row>
    <row r="33" spans="2:12" ht="21" customHeight="1" x14ac:dyDescent="0.25">
      <c r="B33" s="43">
        <v>26</v>
      </c>
      <c r="C33" s="95">
        <v>8425</v>
      </c>
      <c r="D33" s="101" t="s">
        <v>100</v>
      </c>
      <c r="E33" s="43" t="s">
        <v>144</v>
      </c>
      <c r="F33" s="43" t="s">
        <v>115</v>
      </c>
      <c r="G33" s="95" t="s">
        <v>109</v>
      </c>
      <c r="H33" s="42">
        <v>21</v>
      </c>
      <c r="I33" s="42">
        <v>8</v>
      </c>
      <c r="J33" s="42">
        <f>H33*I33</f>
        <v>168</v>
      </c>
      <c r="K33" s="142"/>
      <c r="L33" s="142"/>
    </row>
    <row r="34" spans="2:12" ht="21" customHeight="1" x14ac:dyDescent="0.25">
      <c r="B34" s="43">
        <v>27</v>
      </c>
      <c r="C34" s="95" t="s">
        <v>163</v>
      </c>
      <c r="D34" s="100" t="s">
        <v>162</v>
      </c>
      <c r="E34" s="43" t="s">
        <v>144</v>
      </c>
      <c r="F34" s="43" t="s">
        <v>115</v>
      </c>
      <c r="G34" s="95" t="s">
        <v>109</v>
      </c>
      <c r="H34" s="42">
        <v>21</v>
      </c>
      <c r="I34" s="42">
        <v>8</v>
      </c>
      <c r="J34" s="42">
        <f>H34*I34</f>
        <v>168</v>
      </c>
      <c r="K34" s="143"/>
      <c r="L34" s="143"/>
    </row>
    <row r="35" spans="2:12" ht="21" customHeight="1" x14ac:dyDescent="0.25">
      <c r="B35" s="43">
        <v>28</v>
      </c>
      <c r="C35" s="95">
        <v>8321</v>
      </c>
      <c r="D35" s="101" t="s">
        <v>134</v>
      </c>
      <c r="E35" s="43" t="s">
        <v>135</v>
      </c>
      <c r="F35" s="43" t="s">
        <v>115</v>
      </c>
      <c r="G35" s="95" t="s">
        <v>123</v>
      </c>
      <c r="H35" s="42">
        <v>21</v>
      </c>
      <c r="I35" s="42">
        <v>8</v>
      </c>
      <c r="J35" s="42">
        <f t="shared" si="0"/>
        <v>168</v>
      </c>
      <c r="K35" s="141">
        <f>SUM(J35:J42)</f>
        <v>1200</v>
      </c>
      <c r="L35" s="141" t="s">
        <v>29</v>
      </c>
    </row>
    <row r="36" spans="2:12" ht="21" customHeight="1" x14ac:dyDescent="0.25">
      <c r="B36" s="43">
        <v>29</v>
      </c>
      <c r="C36" s="95">
        <v>8475</v>
      </c>
      <c r="D36" s="106" t="s">
        <v>103</v>
      </c>
      <c r="E36" s="43" t="s">
        <v>135</v>
      </c>
      <c r="F36" s="43" t="s">
        <v>115</v>
      </c>
      <c r="G36" s="95" t="s">
        <v>123</v>
      </c>
      <c r="H36" s="42">
        <v>21</v>
      </c>
      <c r="I36" s="42">
        <v>8</v>
      </c>
      <c r="J36" s="42">
        <f>H36*I36</f>
        <v>168</v>
      </c>
      <c r="K36" s="142"/>
      <c r="L36" s="142"/>
    </row>
    <row r="37" spans="2:12" ht="21" customHeight="1" x14ac:dyDescent="0.25">
      <c r="B37" s="43">
        <v>30</v>
      </c>
      <c r="C37" s="95">
        <v>8481</v>
      </c>
      <c r="D37" s="106" t="s">
        <v>136</v>
      </c>
      <c r="E37" s="43" t="s">
        <v>135</v>
      </c>
      <c r="F37" s="43" t="s">
        <v>115</v>
      </c>
      <c r="G37" s="95" t="s">
        <v>123</v>
      </c>
      <c r="H37" s="42">
        <v>21</v>
      </c>
      <c r="I37" s="42">
        <v>8</v>
      </c>
      <c r="J37" s="42">
        <f t="shared" si="0"/>
        <v>168</v>
      </c>
      <c r="K37" s="142"/>
      <c r="L37" s="142"/>
    </row>
    <row r="38" spans="2:12" ht="21" customHeight="1" x14ac:dyDescent="0.25">
      <c r="B38" s="43">
        <v>31</v>
      </c>
      <c r="C38" s="95">
        <v>8482</v>
      </c>
      <c r="D38" s="106" t="s">
        <v>104</v>
      </c>
      <c r="E38" s="43" t="s">
        <v>135</v>
      </c>
      <c r="F38" s="43" t="s">
        <v>115</v>
      </c>
      <c r="G38" s="95" t="s">
        <v>123</v>
      </c>
      <c r="H38" s="42">
        <v>3</v>
      </c>
      <c r="I38" s="42">
        <v>8</v>
      </c>
      <c r="J38" s="42">
        <f t="shared" si="0"/>
        <v>24</v>
      </c>
      <c r="K38" s="142"/>
      <c r="L38" s="142"/>
    </row>
    <row r="39" spans="2:12" ht="21" customHeight="1" x14ac:dyDescent="0.25">
      <c r="B39" s="43">
        <v>32</v>
      </c>
      <c r="C39" s="95">
        <v>8483</v>
      </c>
      <c r="D39" s="106" t="s">
        <v>105</v>
      </c>
      <c r="E39" s="43" t="s">
        <v>135</v>
      </c>
      <c r="F39" s="43" t="s">
        <v>115</v>
      </c>
      <c r="G39" s="95" t="s">
        <v>123</v>
      </c>
      <c r="H39" s="42">
        <v>21</v>
      </c>
      <c r="I39" s="42">
        <v>8</v>
      </c>
      <c r="J39" s="42">
        <f t="shared" si="0"/>
        <v>168</v>
      </c>
      <c r="K39" s="142"/>
      <c r="L39" s="142"/>
    </row>
    <row r="40" spans="2:12" ht="21" customHeight="1" x14ac:dyDescent="0.25">
      <c r="B40" s="43">
        <v>33</v>
      </c>
      <c r="C40" s="95">
        <v>8488</v>
      </c>
      <c r="D40" s="106" t="s">
        <v>137</v>
      </c>
      <c r="E40" s="43" t="s">
        <v>135</v>
      </c>
      <c r="F40" s="43" t="s">
        <v>115</v>
      </c>
      <c r="G40" s="95" t="s">
        <v>123</v>
      </c>
      <c r="H40" s="42">
        <v>21</v>
      </c>
      <c r="I40" s="42">
        <v>8</v>
      </c>
      <c r="J40" s="42">
        <f t="shared" si="0"/>
        <v>168</v>
      </c>
      <c r="K40" s="142"/>
      <c r="L40" s="142"/>
    </row>
    <row r="41" spans="2:12" ht="21" customHeight="1" x14ac:dyDescent="0.25">
      <c r="B41" s="43">
        <v>34</v>
      </c>
      <c r="C41" s="95">
        <v>8491</v>
      </c>
      <c r="D41" s="106" t="s">
        <v>106</v>
      </c>
      <c r="E41" s="43" t="s">
        <v>135</v>
      </c>
      <c r="F41" s="43" t="s">
        <v>115</v>
      </c>
      <c r="G41" s="95" t="s">
        <v>123</v>
      </c>
      <c r="H41" s="42">
        <v>21</v>
      </c>
      <c r="I41" s="42">
        <v>8</v>
      </c>
      <c r="J41" s="42">
        <f t="shared" si="0"/>
        <v>168</v>
      </c>
      <c r="K41" s="142"/>
      <c r="L41" s="142"/>
    </row>
    <row r="42" spans="2:12" ht="21" customHeight="1" x14ac:dyDescent="0.25">
      <c r="B42" s="43">
        <v>35</v>
      </c>
      <c r="C42" s="95">
        <v>8495</v>
      </c>
      <c r="D42" s="106" t="s">
        <v>138</v>
      </c>
      <c r="E42" s="43" t="s">
        <v>135</v>
      </c>
      <c r="F42" s="43" t="s">
        <v>115</v>
      </c>
      <c r="G42" s="95" t="s">
        <v>123</v>
      </c>
      <c r="H42" s="42">
        <v>21</v>
      </c>
      <c r="I42" s="42">
        <v>8</v>
      </c>
      <c r="J42" s="42">
        <f t="shared" ref="J42" si="3">H42*I42</f>
        <v>168</v>
      </c>
      <c r="K42" s="143"/>
      <c r="L42" s="143"/>
    </row>
    <row r="43" spans="2:12" x14ac:dyDescent="0.25">
      <c r="B43" s="93"/>
      <c r="C43" s="92"/>
      <c r="D43" s="92"/>
    </row>
    <row r="44" spans="2:12" x14ac:dyDescent="0.25">
      <c r="B44" s="93"/>
      <c r="C44" s="92"/>
      <c r="D44" s="92"/>
    </row>
    <row r="45" spans="2:12" x14ac:dyDescent="0.25">
      <c r="B45" s="57" t="s">
        <v>92</v>
      </c>
      <c r="C45" s="57"/>
      <c r="D45" s="57"/>
    </row>
    <row r="46" spans="2:12" x14ac:dyDescent="0.25">
      <c r="B46" s="57" t="s">
        <v>93</v>
      </c>
      <c r="C46" s="57"/>
      <c r="D46" s="57"/>
    </row>
    <row r="47" spans="2:12" x14ac:dyDescent="0.25">
      <c r="B47" s="151" t="s">
        <v>10</v>
      </c>
      <c r="C47" s="152"/>
      <c r="D47" s="152"/>
      <c r="E47" s="152"/>
      <c r="F47" s="152"/>
      <c r="G47" s="152"/>
      <c r="H47" s="152"/>
      <c r="I47" s="152"/>
      <c r="J47" s="152"/>
      <c r="K47" s="153"/>
    </row>
    <row r="48" spans="2:12" ht="54" x14ac:dyDescent="0.25">
      <c r="B48" s="44" t="s">
        <v>18</v>
      </c>
      <c r="C48" s="44" t="s">
        <v>30</v>
      </c>
      <c r="D48" s="44" t="s">
        <v>12</v>
      </c>
      <c r="E48" s="44" t="s">
        <v>70</v>
      </c>
      <c r="F48" s="44" t="s">
        <v>84</v>
      </c>
      <c r="G48" s="44" t="s">
        <v>83</v>
      </c>
      <c r="H48" s="44" t="s">
        <v>94</v>
      </c>
      <c r="I48" s="44" t="s">
        <v>95</v>
      </c>
      <c r="J48" s="154" t="s">
        <v>91</v>
      </c>
      <c r="K48" s="154"/>
    </row>
    <row r="49" spans="2:11" x14ac:dyDescent="0.25">
      <c r="B49" s="43">
        <v>1</v>
      </c>
      <c r="C49" s="6" t="s">
        <v>38</v>
      </c>
      <c r="D49" s="45">
        <f>'MH REQUIRED'!AI10+'MH REQUIRED'!AI17+'MH REQUIRED'!AI24+'MH REQUIRED'!AI31+'MH REQUIRED'!AI38+'MH REQUIRED'!AI45</f>
        <v>414</v>
      </c>
      <c r="E49" s="45">
        <f>K8</f>
        <v>2016</v>
      </c>
      <c r="F49" s="107">
        <f>E49-D49</f>
        <v>1602</v>
      </c>
      <c r="G49" s="46">
        <f>E49/D49</f>
        <v>4.8695652173913047</v>
      </c>
      <c r="H49" s="47">
        <f>G49*0.8</f>
        <v>3.8956521739130441</v>
      </c>
      <c r="I49" s="48" t="str">
        <f>IF(E49&gt;=D49,"SATIS","UNSAT")</f>
        <v>SATIS</v>
      </c>
      <c r="J49" s="150" t="str">
        <f>IF(H49&lt;0.75,"NOTIFY CHIEF ENGINEER","NO ACTION REQUIRED")</f>
        <v>NO ACTION REQUIRED</v>
      </c>
      <c r="K49" s="150"/>
    </row>
    <row r="50" spans="2:11" ht="18" customHeight="1" x14ac:dyDescent="0.25">
      <c r="B50" s="43">
        <v>2</v>
      </c>
      <c r="C50" s="9" t="s">
        <v>5</v>
      </c>
      <c r="D50" s="45">
        <f>'MH REQUIRED'!AI11+'MH REQUIRED'!AI18+'MH REQUIRED'!AI25+'MH REQUIRED'!AI32+'MH REQUIRED'!AI39+'MH REQUIRED'!AI46</f>
        <v>414</v>
      </c>
      <c r="E50" s="45">
        <f>K20</f>
        <v>2184</v>
      </c>
      <c r="F50" s="107">
        <f t="shared" ref="F50:F52" si="4">E50-D50</f>
        <v>1770</v>
      </c>
      <c r="G50" s="46">
        <f t="shared" ref="G50:G52" si="5">E50/D50</f>
        <v>5.27536231884058</v>
      </c>
      <c r="H50" s="47">
        <f t="shared" ref="H50" si="6">G50*0.8</f>
        <v>4.2202898550724646</v>
      </c>
      <c r="I50" s="48" t="str">
        <f t="shared" ref="I50:I52" si="7">IF(E50&gt;=D50,"SATIS","UNSAT")</f>
        <v>SATIS</v>
      </c>
      <c r="J50" s="150" t="str">
        <f t="shared" ref="J50:J52" si="8">IF(H50&lt;0.75,"NOTIFY CHIEF ENGINEER","NO ACTION REQUIRED")</f>
        <v>NO ACTION REQUIRED</v>
      </c>
      <c r="K50" s="150"/>
    </row>
    <row r="51" spans="2:11" ht="18" customHeight="1" x14ac:dyDescent="0.25">
      <c r="B51" s="43">
        <v>3</v>
      </c>
      <c r="C51" s="10" t="s">
        <v>90</v>
      </c>
      <c r="D51" s="45">
        <f>'MH REQUIRED'!AI12+'MH REQUIRED'!AI19+'MH REQUIRED'!AI26+'MH REQUIRED'!AI33+'MH REQUIRED'!AI40+'MH REQUIRED'!AI47</f>
        <v>414</v>
      </c>
      <c r="E51" s="67">
        <f>K26</f>
        <v>1008</v>
      </c>
      <c r="F51" s="107">
        <f t="shared" si="4"/>
        <v>594</v>
      </c>
      <c r="G51" s="46">
        <f t="shared" si="5"/>
        <v>2.4347826086956523</v>
      </c>
      <c r="H51" s="68">
        <f>G51*0.8</f>
        <v>1.947826086956522</v>
      </c>
      <c r="I51" s="48" t="str">
        <f t="shared" si="7"/>
        <v>SATIS</v>
      </c>
      <c r="J51" s="150" t="str">
        <f>IF(H51&lt;0.75,"NOTIFY CHIEF ENGINEER","NO ACTION REQUIRED")</f>
        <v>NO ACTION REQUIRED</v>
      </c>
      <c r="K51" s="150"/>
    </row>
    <row r="52" spans="2:11" ht="18" customHeight="1" x14ac:dyDescent="0.25">
      <c r="B52" s="43">
        <v>4</v>
      </c>
      <c r="C52" s="73" t="s">
        <v>6</v>
      </c>
      <c r="D52" s="45">
        <f>'MH REQUIRED'!AI13+'MH REQUIRED'!AI20+'MH REQUIRED'!AI27+'MH REQUIRED'!AI34+'MH REQUIRED'!AI41+'MH REQUIRED'!AI48</f>
        <v>414</v>
      </c>
      <c r="E52" s="45">
        <f>K32</f>
        <v>504</v>
      </c>
      <c r="F52" s="107">
        <f t="shared" si="4"/>
        <v>90</v>
      </c>
      <c r="G52" s="46">
        <f t="shared" si="5"/>
        <v>1.2173913043478262</v>
      </c>
      <c r="H52" s="47">
        <f t="shared" ref="H52" si="9">G52*0.8</f>
        <v>0.97391304347826102</v>
      </c>
      <c r="I52" s="48" t="str">
        <f t="shared" si="7"/>
        <v>SATIS</v>
      </c>
      <c r="J52" s="150" t="str">
        <f t="shared" si="8"/>
        <v>NO ACTION REQUIRED</v>
      </c>
      <c r="K52" s="150"/>
    </row>
  </sheetData>
  <mergeCells count="19">
    <mergeCell ref="E3:G4"/>
    <mergeCell ref="B6:F6"/>
    <mergeCell ref="G6:L6"/>
    <mergeCell ref="K8:K19"/>
    <mergeCell ref="J52:K52"/>
    <mergeCell ref="J49:K49"/>
    <mergeCell ref="J50:K50"/>
    <mergeCell ref="J51:K51"/>
    <mergeCell ref="B47:K47"/>
    <mergeCell ref="J48:K48"/>
    <mergeCell ref="K35:K42"/>
    <mergeCell ref="L35:L42"/>
    <mergeCell ref="L8:L19"/>
    <mergeCell ref="K20:K25"/>
    <mergeCell ref="L20:L25"/>
    <mergeCell ref="K26:K31"/>
    <mergeCell ref="L26:L31"/>
    <mergeCell ref="K32:K34"/>
    <mergeCell ref="L32:L34"/>
  </mergeCells>
  <phoneticPr fontId="10" type="noConversion"/>
  <conditionalFormatting sqref="C8:C22 C24:C41">
    <cfRule type="duplicateValues" dxfId="27" priority="74"/>
  </conditionalFormatting>
  <conditionalFormatting sqref="C19">
    <cfRule type="duplicateValues" dxfId="26" priority="9"/>
  </conditionalFormatting>
  <conditionalFormatting sqref="C42">
    <cfRule type="duplicateValues" dxfId="25" priority="10"/>
  </conditionalFormatting>
  <conditionalFormatting sqref="C42:D42">
    <cfRule type="duplicateValues" dxfId="24" priority="1"/>
    <cfRule type="duplicateValues" dxfId="23" priority="2"/>
  </conditionalFormatting>
  <conditionalFormatting sqref="D9">
    <cfRule type="duplicateValues" dxfId="22" priority="3"/>
  </conditionalFormatting>
  <conditionalFormatting sqref="D19">
    <cfRule type="duplicateValues" dxfId="21" priority="5"/>
  </conditionalFormatting>
  <conditionalFormatting sqref="D20:D22 D8:D18 D24:D35">
    <cfRule type="duplicateValues" dxfId="20" priority="79"/>
  </conditionalFormatting>
  <conditionalFormatting sqref="D28">
    <cfRule type="iconSet" priority="4">
      <iconSet>
        <cfvo type="percent" val="0"/>
        <cfvo type="percent" val="33"/>
        <cfvo type="percent" val="67"/>
      </iconSet>
    </cfRule>
  </conditionalFormatting>
  <conditionalFormatting sqref="D36:D41 C8:C22 C24:C41">
    <cfRule type="duplicateValues" dxfId="19" priority="85"/>
  </conditionalFormatting>
  <conditionalFormatting sqref="D36:D41 C20:C22 C8:C18 C24:C41">
    <cfRule type="duplicateValues" dxfId="18" priority="91"/>
  </conditionalFormatting>
  <conditionalFormatting sqref="I49:I52">
    <cfRule type="containsText" dxfId="17" priority="12" operator="containsText" text="UNSAT">
      <formula>NOT(ISERROR(SEARCH("UNSAT",I49)))</formula>
    </cfRule>
  </conditionalFormatting>
  <dataValidations count="1">
    <dataValidation type="list" allowBlank="1" showInputMessage="1" showErrorMessage="1" sqref="G8:G42" xr:uid="{35576A7F-A4F7-425B-85E8-358AAFBA585D}">
      <formula1>"AMO OFFICE, WH &amp; LOG GAM OC, WORKSHOP GAM OC, PPC, TOOL STORE/GSE, MMEA AW139. MMEA AS365, BOMBA, BOMBA - BTM, FENNEC RMN, SLYNX RMN, PGU AW, PGU KK, PGU KA, PGU KCH, GENERAL AVIATION, HEAVIES TEAM"</formula1>
    </dataValidation>
  </dataValidations>
  <pageMargins left="0.7" right="0.7" top="0.75" bottom="0.75" header="0.3" footer="0.3"/>
  <pageSetup paperSize="9" scale="40" orientation="landscape" r:id="rId1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0C090-4374-4E24-A810-616548AAA5BC}">
  <sheetPr>
    <pageSetUpPr fitToPage="1"/>
  </sheetPr>
  <dimension ref="B2:AM62"/>
  <sheetViews>
    <sheetView view="pageBreakPreview" topLeftCell="H1" zoomScale="60" zoomScaleNormal="50" workbookViewId="0">
      <pane ySplit="8" topLeftCell="A23" activePane="bottomLeft" state="frozen"/>
      <selection pane="bottomLeft" activeCell="G50" sqref="G50"/>
    </sheetView>
  </sheetViews>
  <sheetFormatPr defaultColWidth="8.88671875" defaultRowHeight="30" customHeight="1" x14ac:dyDescent="0.2"/>
  <cols>
    <col min="1" max="1" width="4.77734375" style="14" customWidth="1"/>
    <col min="2" max="2" width="37.44140625" style="13" bestFit="1" customWidth="1"/>
    <col min="3" max="3" width="29" style="14" bestFit="1" customWidth="1"/>
    <col min="4" max="34" width="7" style="14" customWidth="1"/>
    <col min="35" max="35" width="30.44140625" style="15" bestFit="1" customWidth="1"/>
    <col min="36" max="36" width="12.77734375" style="15" bestFit="1" customWidth="1"/>
    <col min="37" max="38" width="8.88671875" style="14"/>
    <col min="39" max="39" width="15.44140625" style="14" bestFit="1" customWidth="1"/>
    <col min="40" max="16384" width="8.88671875" style="14"/>
  </cols>
  <sheetData>
    <row r="2" spans="2:39" ht="30" customHeight="1" x14ac:dyDescent="0.25">
      <c r="B2" s="32" t="s">
        <v>102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16"/>
      <c r="U2" s="16"/>
      <c r="V2" s="16"/>
      <c r="W2" s="16"/>
      <c r="X2" s="16"/>
      <c r="Y2" s="16"/>
      <c r="Z2" s="16"/>
      <c r="AA2" s="13"/>
      <c r="AB2" s="13"/>
      <c r="AC2" s="13"/>
      <c r="AD2" s="13"/>
      <c r="AE2" s="13"/>
      <c r="AF2" s="13"/>
      <c r="AG2" s="13"/>
      <c r="AH2" s="33"/>
    </row>
    <row r="3" spans="2:39" ht="30" customHeight="1" thickBot="1" x14ac:dyDescent="0.3">
      <c r="B3" s="34" t="s">
        <v>71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19"/>
      <c r="AB3" s="20"/>
      <c r="AC3" s="21"/>
      <c r="AD3" s="21"/>
      <c r="AE3" s="33"/>
      <c r="AF3" s="13"/>
      <c r="AG3" s="13"/>
      <c r="AH3" s="33"/>
      <c r="AJ3" s="15" t="s">
        <v>0</v>
      </c>
    </row>
    <row r="4" spans="2:39" s="21" customFormat="1" ht="30" customHeight="1" thickBot="1" x14ac:dyDescent="0.25">
      <c r="B4" s="35">
        <f>'MH AVAILABLE'!B4</f>
        <v>45536</v>
      </c>
      <c r="C4" s="15"/>
      <c r="D4" s="17"/>
      <c r="E4" s="18"/>
      <c r="F4" s="22"/>
      <c r="G4" s="164" t="s">
        <v>15</v>
      </c>
      <c r="H4" s="165"/>
      <c r="I4" s="165"/>
      <c r="J4" s="165"/>
      <c r="K4" s="166"/>
      <c r="L4" s="23"/>
      <c r="M4" s="15" t="s">
        <v>1</v>
      </c>
      <c r="N4" s="15"/>
      <c r="O4" s="24"/>
      <c r="P4" s="161" t="s">
        <v>2</v>
      </c>
      <c r="Q4" s="162"/>
      <c r="R4" s="162"/>
      <c r="S4" s="163"/>
      <c r="T4" s="25"/>
      <c r="U4" s="164" t="s">
        <v>3</v>
      </c>
      <c r="V4" s="165"/>
      <c r="W4" s="165"/>
      <c r="X4" s="166"/>
      <c r="Y4" s="58"/>
      <c r="Z4" s="164" t="s">
        <v>48</v>
      </c>
      <c r="AA4" s="165"/>
      <c r="AB4" s="165"/>
      <c r="AC4" s="13"/>
      <c r="AD4" s="13"/>
      <c r="AE4" s="15"/>
      <c r="AI4" s="15"/>
      <c r="AJ4" s="15"/>
    </row>
    <row r="5" spans="2:39" s="21" customFormat="1" ht="30" customHeight="1" x14ac:dyDescent="0.2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I5" s="15"/>
      <c r="AJ5" s="15"/>
    </row>
    <row r="6" spans="2:39" ht="30" customHeight="1" x14ac:dyDescent="0.2">
      <c r="B6" s="26"/>
      <c r="C6" s="2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8"/>
      <c r="AI6" s="169"/>
      <c r="AJ6" s="169"/>
    </row>
    <row r="7" spans="2:39" ht="30" customHeight="1" x14ac:dyDescent="0.2">
      <c r="B7" s="170" t="s">
        <v>14</v>
      </c>
      <c r="C7" s="170"/>
      <c r="D7" s="119">
        <f>D8</f>
        <v>45536</v>
      </c>
      <c r="E7" s="119">
        <f t="shared" ref="E7:AH7" si="0">E8</f>
        <v>45537</v>
      </c>
      <c r="F7" s="119">
        <f t="shared" si="0"/>
        <v>45538</v>
      </c>
      <c r="G7" s="119">
        <f t="shared" si="0"/>
        <v>45539</v>
      </c>
      <c r="H7" s="119">
        <f t="shared" si="0"/>
        <v>45540</v>
      </c>
      <c r="I7" s="119">
        <f t="shared" si="0"/>
        <v>45541</v>
      </c>
      <c r="J7" s="119">
        <f t="shared" si="0"/>
        <v>45542</v>
      </c>
      <c r="K7" s="119">
        <f t="shared" si="0"/>
        <v>45543</v>
      </c>
      <c r="L7" s="119">
        <f t="shared" si="0"/>
        <v>45544</v>
      </c>
      <c r="M7" s="119">
        <f t="shared" si="0"/>
        <v>45545</v>
      </c>
      <c r="N7" s="119">
        <f t="shared" si="0"/>
        <v>45546</v>
      </c>
      <c r="O7" s="119">
        <f t="shared" si="0"/>
        <v>45547</v>
      </c>
      <c r="P7" s="119">
        <f t="shared" si="0"/>
        <v>45548</v>
      </c>
      <c r="Q7" s="119">
        <f t="shared" si="0"/>
        <v>45549</v>
      </c>
      <c r="R7" s="119">
        <f t="shared" si="0"/>
        <v>45550</v>
      </c>
      <c r="S7" s="119">
        <f t="shared" si="0"/>
        <v>45551</v>
      </c>
      <c r="T7" s="119">
        <f t="shared" si="0"/>
        <v>45552</v>
      </c>
      <c r="U7" s="119">
        <f t="shared" si="0"/>
        <v>45553</v>
      </c>
      <c r="V7" s="119">
        <f t="shared" si="0"/>
        <v>45554</v>
      </c>
      <c r="W7" s="119">
        <f t="shared" si="0"/>
        <v>45555</v>
      </c>
      <c r="X7" s="119">
        <f t="shared" si="0"/>
        <v>45556</v>
      </c>
      <c r="Y7" s="119">
        <f t="shared" si="0"/>
        <v>45557</v>
      </c>
      <c r="Z7" s="119">
        <f t="shared" si="0"/>
        <v>45558</v>
      </c>
      <c r="AA7" s="119">
        <f t="shared" si="0"/>
        <v>45559</v>
      </c>
      <c r="AB7" s="119">
        <f t="shared" si="0"/>
        <v>45560</v>
      </c>
      <c r="AC7" s="119">
        <f t="shared" si="0"/>
        <v>45561</v>
      </c>
      <c r="AD7" s="119">
        <f t="shared" si="0"/>
        <v>45562</v>
      </c>
      <c r="AE7" s="119">
        <f t="shared" si="0"/>
        <v>45563</v>
      </c>
      <c r="AF7" s="119">
        <f t="shared" si="0"/>
        <v>45564</v>
      </c>
      <c r="AG7" s="119">
        <f t="shared" si="0"/>
        <v>45565</v>
      </c>
      <c r="AH7" s="119">
        <f t="shared" si="0"/>
        <v>45566</v>
      </c>
      <c r="AI7" s="169"/>
      <c r="AJ7" s="169"/>
    </row>
    <row r="8" spans="2:39" ht="30" customHeight="1" thickBot="1" x14ac:dyDescent="0.25">
      <c r="B8" s="171" t="s">
        <v>13</v>
      </c>
      <c r="C8" s="171"/>
      <c r="D8" s="129">
        <f>B4</f>
        <v>45536</v>
      </c>
      <c r="E8" s="129">
        <f>D8+1</f>
        <v>45537</v>
      </c>
      <c r="F8" s="129">
        <f t="shared" ref="F8:AH8" si="1">E8+1</f>
        <v>45538</v>
      </c>
      <c r="G8" s="129">
        <f t="shared" si="1"/>
        <v>45539</v>
      </c>
      <c r="H8" s="129">
        <f t="shared" si="1"/>
        <v>45540</v>
      </c>
      <c r="I8" s="129">
        <f t="shared" si="1"/>
        <v>45541</v>
      </c>
      <c r="J8" s="129">
        <f>I8+1</f>
        <v>45542</v>
      </c>
      <c r="K8" s="129">
        <f t="shared" si="1"/>
        <v>45543</v>
      </c>
      <c r="L8" s="129">
        <f t="shared" si="1"/>
        <v>45544</v>
      </c>
      <c r="M8" s="129">
        <f t="shared" si="1"/>
        <v>45545</v>
      </c>
      <c r="N8" s="129">
        <f t="shared" si="1"/>
        <v>45546</v>
      </c>
      <c r="O8" s="129">
        <f t="shared" si="1"/>
        <v>45547</v>
      </c>
      <c r="P8" s="129">
        <f t="shared" si="1"/>
        <v>45548</v>
      </c>
      <c r="Q8" s="129">
        <f t="shared" si="1"/>
        <v>45549</v>
      </c>
      <c r="R8" s="129">
        <f t="shared" si="1"/>
        <v>45550</v>
      </c>
      <c r="S8" s="129">
        <f t="shared" si="1"/>
        <v>45551</v>
      </c>
      <c r="T8" s="129">
        <f t="shared" si="1"/>
        <v>45552</v>
      </c>
      <c r="U8" s="129">
        <f t="shared" si="1"/>
        <v>45553</v>
      </c>
      <c r="V8" s="129">
        <f t="shared" si="1"/>
        <v>45554</v>
      </c>
      <c r="W8" s="129">
        <f t="shared" si="1"/>
        <v>45555</v>
      </c>
      <c r="X8" s="129">
        <f t="shared" si="1"/>
        <v>45556</v>
      </c>
      <c r="Y8" s="129">
        <f t="shared" si="1"/>
        <v>45557</v>
      </c>
      <c r="Z8" s="129">
        <f t="shared" si="1"/>
        <v>45558</v>
      </c>
      <c r="AA8" s="129">
        <f t="shared" si="1"/>
        <v>45559</v>
      </c>
      <c r="AB8" s="129">
        <f t="shared" si="1"/>
        <v>45560</v>
      </c>
      <c r="AC8" s="129">
        <f t="shared" si="1"/>
        <v>45561</v>
      </c>
      <c r="AD8" s="129">
        <f t="shared" si="1"/>
        <v>45562</v>
      </c>
      <c r="AE8" s="129">
        <f t="shared" si="1"/>
        <v>45563</v>
      </c>
      <c r="AF8" s="129">
        <f t="shared" si="1"/>
        <v>45564</v>
      </c>
      <c r="AG8" s="129">
        <f t="shared" si="1"/>
        <v>45565</v>
      </c>
      <c r="AH8" s="129">
        <f t="shared" si="1"/>
        <v>45566</v>
      </c>
      <c r="AI8" s="169"/>
      <c r="AJ8" s="169"/>
    </row>
    <row r="9" spans="2:39" ht="36.75" customHeight="1" x14ac:dyDescent="0.2">
      <c r="B9" s="1" t="s">
        <v>4</v>
      </c>
      <c r="C9" s="2" t="s">
        <v>69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4" t="s">
        <v>21</v>
      </c>
      <c r="AJ9" s="5" t="s">
        <v>36</v>
      </c>
      <c r="AM9" s="180">
        <v>1</v>
      </c>
    </row>
    <row r="10" spans="2:39" ht="30" customHeight="1" x14ac:dyDescent="0.2">
      <c r="B10" s="177" t="s">
        <v>8</v>
      </c>
      <c r="C10" s="6" t="s">
        <v>38</v>
      </c>
      <c r="D10" s="66">
        <v>1</v>
      </c>
      <c r="E10" s="66">
        <v>1</v>
      </c>
      <c r="F10" s="66">
        <v>1</v>
      </c>
      <c r="G10" s="66">
        <v>1</v>
      </c>
      <c r="H10" s="66">
        <v>1</v>
      </c>
      <c r="I10" s="66">
        <v>1</v>
      </c>
      <c r="J10" s="66">
        <v>1</v>
      </c>
      <c r="K10" s="66">
        <v>1</v>
      </c>
      <c r="L10" s="66">
        <v>1</v>
      </c>
      <c r="M10" s="66">
        <v>1</v>
      </c>
      <c r="N10" s="66">
        <v>1</v>
      </c>
      <c r="O10" s="66">
        <v>1</v>
      </c>
      <c r="P10" s="66">
        <v>1</v>
      </c>
      <c r="Q10" s="66">
        <v>1</v>
      </c>
      <c r="R10" s="66">
        <v>1</v>
      </c>
      <c r="S10" s="66">
        <v>1</v>
      </c>
      <c r="T10" s="66">
        <v>1</v>
      </c>
      <c r="U10" s="66">
        <v>1</v>
      </c>
      <c r="V10" s="66">
        <v>1</v>
      </c>
      <c r="W10" s="66">
        <v>1</v>
      </c>
      <c r="X10" s="66">
        <v>1</v>
      </c>
      <c r="Y10" s="66">
        <v>1</v>
      </c>
      <c r="Z10" s="66">
        <v>1</v>
      </c>
      <c r="AA10" s="66">
        <v>1</v>
      </c>
      <c r="AB10" s="66">
        <v>1</v>
      </c>
      <c r="AC10" s="66">
        <v>1</v>
      </c>
      <c r="AD10" s="66">
        <v>1</v>
      </c>
      <c r="AE10" s="66">
        <v>1</v>
      </c>
      <c r="AF10" s="66">
        <v>1</v>
      </c>
      <c r="AG10" s="66">
        <v>1</v>
      </c>
      <c r="AH10" s="66">
        <v>1</v>
      </c>
      <c r="AI10" s="7">
        <f>SUM(D10:AH10)</f>
        <v>31</v>
      </c>
      <c r="AJ10" s="8" t="s">
        <v>16</v>
      </c>
      <c r="AK10" s="28"/>
      <c r="AM10" s="181"/>
    </row>
    <row r="11" spans="2:39" ht="30" customHeight="1" x14ac:dyDescent="0.2">
      <c r="B11" s="178"/>
      <c r="C11" s="9" t="s">
        <v>5</v>
      </c>
      <c r="D11" s="66">
        <v>1</v>
      </c>
      <c r="E11" s="66">
        <v>1</v>
      </c>
      <c r="F11" s="66">
        <v>1</v>
      </c>
      <c r="G11" s="66">
        <v>1</v>
      </c>
      <c r="H11" s="66">
        <v>1</v>
      </c>
      <c r="I11" s="66">
        <v>1</v>
      </c>
      <c r="J11" s="66">
        <v>1</v>
      </c>
      <c r="K11" s="66">
        <v>1</v>
      </c>
      <c r="L11" s="66">
        <v>1</v>
      </c>
      <c r="M11" s="66">
        <v>1</v>
      </c>
      <c r="N11" s="66">
        <v>1</v>
      </c>
      <c r="O11" s="66">
        <v>1</v>
      </c>
      <c r="P11" s="66">
        <v>1</v>
      </c>
      <c r="Q11" s="66">
        <v>1</v>
      </c>
      <c r="R11" s="66">
        <v>1</v>
      </c>
      <c r="S11" s="66">
        <v>1</v>
      </c>
      <c r="T11" s="66">
        <v>1</v>
      </c>
      <c r="U11" s="66">
        <v>1</v>
      </c>
      <c r="V11" s="66">
        <v>1</v>
      </c>
      <c r="W11" s="66">
        <v>1</v>
      </c>
      <c r="X11" s="66">
        <v>1</v>
      </c>
      <c r="Y11" s="66">
        <v>1</v>
      </c>
      <c r="Z11" s="66">
        <v>1</v>
      </c>
      <c r="AA11" s="66">
        <v>1</v>
      </c>
      <c r="AB11" s="66">
        <v>1</v>
      </c>
      <c r="AC11" s="66">
        <v>1</v>
      </c>
      <c r="AD11" s="66">
        <v>1</v>
      </c>
      <c r="AE11" s="66">
        <v>1</v>
      </c>
      <c r="AF11" s="66">
        <v>1</v>
      </c>
      <c r="AG11" s="66">
        <v>1</v>
      </c>
      <c r="AH11" s="66">
        <v>1</v>
      </c>
      <c r="AI11" s="7">
        <f t="shared" ref="AI11:AI14" si="2">SUM(D11:AH11)</f>
        <v>31</v>
      </c>
      <c r="AJ11" s="8" t="s">
        <v>22</v>
      </c>
      <c r="AM11" s="181"/>
    </row>
    <row r="12" spans="2:39" ht="30" customHeight="1" x14ac:dyDescent="0.2">
      <c r="B12" s="178"/>
      <c r="C12" s="10" t="s">
        <v>90</v>
      </c>
      <c r="D12" s="66">
        <v>1</v>
      </c>
      <c r="E12" s="66">
        <v>1</v>
      </c>
      <c r="F12" s="66">
        <v>1</v>
      </c>
      <c r="G12" s="66">
        <v>1</v>
      </c>
      <c r="H12" s="66">
        <v>1</v>
      </c>
      <c r="I12" s="66">
        <v>1</v>
      </c>
      <c r="J12" s="66">
        <v>1</v>
      </c>
      <c r="K12" s="66">
        <v>1</v>
      </c>
      <c r="L12" s="66">
        <v>1</v>
      </c>
      <c r="M12" s="66">
        <v>1</v>
      </c>
      <c r="N12" s="66">
        <v>1</v>
      </c>
      <c r="O12" s="66">
        <v>1</v>
      </c>
      <c r="P12" s="66">
        <v>1</v>
      </c>
      <c r="Q12" s="66">
        <v>1</v>
      </c>
      <c r="R12" s="66">
        <v>1</v>
      </c>
      <c r="S12" s="66">
        <v>1</v>
      </c>
      <c r="T12" s="66">
        <v>1</v>
      </c>
      <c r="U12" s="66">
        <v>1</v>
      </c>
      <c r="V12" s="66">
        <v>1</v>
      </c>
      <c r="W12" s="66">
        <v>1</v>
      </c>
      <c r="X12" s="66">
        <v>1</v>
      </c>
      <c r="Y12" s="66">
        <v>1</v>
      </c>
      <c r="Z12" s="66">
        <v>1</v>
      </c>
      <c r="AA12" s="66">
        <v>1</v>
      </c>
      <c r="AB12" s="66">
        <v>1</v>
      </c>
      <c r="AC12" s="66">
        <v>1</v>
      </c>
      <c r="AD12" s="66">
        <v>1</v>
      </c>
      <c r="AE12" s="66">
        <v>1</v>
      </c>
      <c r="AF12" s="66">
        <v>1</v>
      </c>
      <c r="AG12" s="66">
        <v>1</v>
      </c>
      <c r="AH12" s="66">
        <v>1</v>
      </c>
      <c r="AI12" s="7">
        <f t="shared" si="2"/>
        <v>31</v>
      </c>
      <c r="AJ12" s="8" t="s">
        <v>23</v>
      </c>
      <c r="AM12" s="181"/>
    </row>
    <row r="13" spans="2:39" ht="30" customHeight="1" x14ac:dyDescent="0.2">
      <c r="B13" s="178"/>
      <c r="C13" s="11" t="s">
        <v>6</v>
      </c>
      <c r="D13" s="66">
        <v>1</v>
      </c>
      <c r="E13" s="66">
        <v>1</v>
      </c>
      <c r="F13" s="66">
        <v>1</v>
      </c>
      <c r="G13" s="66">
        <v>1</v>
      </c>
      <c r="H13" s="66">
        <v>1</v>
      </c>
      <c r="I13" s="66">
        <v>1</v>
      </c>
      <c r="J13" s="66">
        <v>1</v>
      </c>
      <c r="K13" s="66">
        <v>1</v>
      </c>
      <c r="L13" s="66">
        <v>1</v>
      </c>
      <c r="M13" s="66">
        <v>1</v>
      </c>
      <c r="N13" s="66">
        <v>1</v>
      </c>
      <c r="O13" s="66">
        <v>1</v>
      </c>
      <c r="P13" s="66">
        <v>1</v>
      </c>
      <c r="Q13" s="66">
        <v>1</v>
      </c>
      <c r="R13" s="66">
        <v>1</v>
      </c>
      <c r="S13" s="66">
        <v>1</v>
      </c>
      <c r="T13" s="66">
        <v>1</v>
      </c>
      <c r="U13" s="66">
        <v>1</v>
      </c>
      <c r="V13" s="66">
        <v>1</v>
      </c>
      <c r="W13" s="66">
        <v>1</v>
      </c>
      <c r="X13" s="66">
        <v>1</v>
      </c>
      <c r="Y13" s="66">
        <v>1</v>
      </c>
      <c r="Z13" s="66">
        <v>1</v>
      </c>
      <c r="AA13" s="66">
        <v>1</v>
      </c>
      <c r="AB13" s="66">
        <v>1</v>
      </c>
      <c r="AC13" s="66">
        <v>1</v>
      </c>
      <c r="AD13" s="66">
        <v>1</v>
      </c>
      <c r="AE13" s="66">
        <v>1</v>
      </c>
      <c r="AF13" s="66">
        <v>1</v>
      </c>
      <c r="AG13" s="66">
        <v>1</v>
      </c>
      <c r="AH13" s="66">
        <v>1</v>
      </c>
      <c r="AI13" s="7">
        <f t="shared" si="2"/>
        <v>31</v>
      </c>
      <c r="AJ13" s="8" t="s">
        <v>24</v>
      </c>
      <c r="AM13" s="181"/>
    </row>
    <row r="14" spans="2:39" ht="30" customHeight="1" thickBot="1" x14ac:dyDescent="0.25">
      <c r="B14" s="179"/>
      <c r="C14" s="12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7">
        <f t="shared" si="2"/>
        <v>0</v>
      </c>
      <c r="AJ14" s="8" t="s">
        <v>39</v>
      </c>
      <c r="AM14" s="182"/>
    </row>
    <row r="15" spans="2:39" s="28" customFormat="1" ht="30" customHeight="1" thickBot="1" x14ac:dyDescent="0.25"/>
    <row r="16" spans="2:39" ht="36" customHeight="1" x14ac:dyDescent="0.2">
      <c r="B16" s="1" t="s">
        <v>4</v>
      </c>
      <c r="C16" s="2" t="s">
        <v>96</v>
      </c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4" t="s">
        <v>21</v>
      </c>
      <c r="AJ16" s="5" t="s">
        <v>36</v>
      </c>
      <c r="AM16" s="180">
        <v>2</v>
      </c>
    </row>
    <row r="17" spans="2:39" ht="30" customHeight="1" x14ac:dyDescent="0.2">
      <c r="B17" s="177" t="s">
        <v>8</v>
      </c>
      <c r="C17" s="6" t="s">
        <v>38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0</v>
      </c>
      <c r="AI17" s="7">
        <f>SUM(D17:AH17)</f>
        <v>0</v>
      </c>
      <c r="AJ17" s="8" t="s">
        <v>16</v>
      </c>
      <c r="AM17" s="181"/>
    </row>
    <row r="18" spans="2:39" ht="30" customHeight="1" x14ac:dyDescent="0.2">
      <c r="B18" s="178"/>
      <c r="C18" s="9" t="s">
        <v>5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7">
        <f t="shared" ref="AI18:AI21" si="3">SUM(D18:AH18)</f>
        <v>0</v>
      </c>
      <c r="AJ18" s="8" t="s">
        <v>22</v>
      </c>
      <c r="AM18" s="181"/>
    </row>
    <row r="19" spans="2:39" ht="30" customHeight="1" x14ac:dyDescent="0.2">
      <c r="B19" s="178"/>
      <c r="C19" s="10" t="s">
        <v>90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7">
        <f t="shared" si="3"/>
        <v>0</v>
      </c>
      <c r="AJ19" s="8" t="s">
        <v>23</v>
      </c>
      <c r="AM19" s="181"/>
    </row>
    <row r="20" spans="2:39" ht="30" customHeight="1" x14ac:dyDescent="0.2">
      <c r="B20" s="178"/>
      <c r="C20" s="11" t="s">
        <v>6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 s="66">
        <v>0</v>
      </c>
      <c r="AD20" s="66">
        <v>0</v>
      </c>
      <c r="AE20" s="66">
        <v>0</v>
      </c>
      <c r="AF20" s="66">
        <v>0</v>
      </c>
      <c r="AG20" s="66">
        <v>0</v>
      </c>
      <c r="AH20" s="66">
        <v>0</v>
      </c>
      <c r="AI20" s="7">
        <f t="shared" si="3"/>
        <v>0</v>
      </c>
      <c r="AJ20" s="8" t="s">
        <v>24</v>
      </c>
      <c r="AM20" s="181"/>
    </row>
    <row r="21" spans="2:39" ht="30" customHeight="1" thickBot="1" x14ac:dyDescent="0.25">
      <c r="B21" s="179"/>
      <c r="C21" s="12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7">
        <f t="shared" si="3"/>
        <v>0</v>
      </c>
      <c r="AJ21" s="8" t="s">
        <v>39</v>
      </c>
      <c r="AM21" s="182"/>
    </row>
    <row r="22" spans="2:39" ht="30" customHeight="1" thickBot="1" x14ac:dyDescent="0.25">
      <c r="B22" s="76"/>
      <c r="C22" s="88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7"/>
    </row>
    <row r="23" spans="2:39" ht="36" customHeight="1" x14ac:dyDescent="0.2">
      <c r="B23" s="1" t="s">
        <v>4</v>
      </c>
      <c r="C23" s="2" t="s">
        <v>68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4" t="s">
        <v>21</v>
      </c>
      <c r="AJ23" s="5" t="s">
        <v>36</v>
      </c>
      <c r="AM23" s="180">
        <v>3</v>
      </c>
    </row>
    <row r="24" spans="2:39" ht="30" customHeight="1" x14ac:dyDescent="0.2">
      <c r="B24" s="177" t="s">
        <v>8</v>
      </c>
      <c r="C24" s="6" t="s">
        <v>38</v>
      </c>
      <c r="D24" s="66">
        <v>1</v>
      </c>
      <c r="E24" s="66">
        <v>1</v>
      </c>
      <c r="F24" s="66">
        <v>1</v>
      </c>
      <c r="G24" s="66">
        <v>1</v>
      </c>
      <c r="H24" s="66">
        <v>1</v>
      </c>
      <c r="I24" s="66">
        <v>1</v>
      </c>
      <c r="J24" s="66">
        <v>1</v>
      </c>
      <c r="K24" s="66">
        <v>1</v>
      </c>
      <c r="L24" s="66">
        <v>1</v>
      </c>
      <c r="M24" s="66">
        <v>1</v>
      </c>
      <c r="N24" s="66">
        <v>1</v>
      </c>
      <c r="O24" s="66">
        <v>1</v>
      </c>
      <c r="P24" s="66">
        <v>1</v>
      </c>
      <c r="Q24" s="66">
        <v>1</v>
      </c>
      <c r="R24" s="66">
        <v>1</v>
      </c>
      <c r="S24" s="66">
        <v>1</v>
      </c>
      <c r="T24" s="66">
        <v>1</v>
      </c>
      <c r="U24" s="66">
        <v>1</v>
      </c>
      <c r="V24" s="66">
        <v>1</v>
      </c>
      <c r="W24" s="66">
        <v>1</v>
      </c>
      <c r="X24" s="66">
        <v>1</v>
      </c>
      <c r="Y24" s="66">
        <v>1</v>
      </c>
      <c r="Z24" s="66">
        <v>1</v>
      </c>
      <c r="AA24" s="66">
        <v>1</v>
      </c>
      <c r="AB24" s="66">
        <v>1</v>
      </c>
      <c r="AC24" s="66">
        <v>1</v>
      </c>
      <c r="AD24" s="66">
        <v>1</v>
      </c>
      <c r="AE24" s="66">
        <v>1</v>
      </c>
      <c r="AF24" s="66">
        <v>1</v>
      </c>
      <c r="AG24" s="66">
        <v>1</v>
      </c>
      <c r="AH24" s="66">
        <v>1</v>
      </c>
      <c r="AI24" s="7">
        <f>SUM(D24:AH24)</f>
        <v>31</v>
      </c>
      <c r="AJ24" s="8" t="s">
        <v>16</v>
      </c>
      <c r="AM24" s="181"/>
    </row>
    <row r="25" spans="2:39" ht="30" customHeight="1" x14ac:dyDescent="0.2">
      <c r="B25" s="178"/>
      <c r="C25" s="9" t="s">
        <v>5</v>
      </c>
      <c r="D25" s="66">
        <v>1</v>
      </c>
      <c r="E25" s="66">
        <v>1</v>
      </c>
      <c r="F25" s="66">
        <v>1</v>
      </c>
      <c r="G25" s="66">
        <v>1</v>
      </c>
      <c r="H25" s="66">
        <v>1</v>
      </c>
      <c r="I25" s="66">
        <v>1</v>
      </c>
      <c r="J25" s="66">
        <v>1</v>
      </c>
      <c r="K25" s="66">
        <v>1</v>
      </c>
      <c r="L25" s="66">
        <v>1</v>
      </c>
      <c r="M25" s="66">
        <v>1</v>
      </c>
      <c r="N25" s="66">
        <v>1</v>
      </c>
      <c r="O25" s="66">
        <v>1</v>
      </c>
      <c r="P25" s="66">
        <v>1</v>
      </c>
      <c r="Q25" s="66">
        <v>1</v>
      </c>
      <c r="R25" s="66">
        <v>1</v>
      </c>
      <c r="S25" s="66">
        <v>1</v>
      </c>
      <c r="T25" s="66">
        <v>1</v>
      </c>
      <c r="U25" s="66">
        <v>1</v>
      </c>
      <c r="V25" s="66">
        <v>1</v>
      </c>
      <c r="W25" s="66">
        <v>1</v>
      </c>
      <c r="X25" s="66">
        <v>1</v>
      </c>
      <c r="Y25" s="66">
        <v>1</v>
      </c>
      <c r="Z25" s="66">
        <v>1</v>
      </c>
      <c r="AA25" s="66">
        <v>1</v>
      </c>
      <c r="AB25" s="66">
        <v>1</v>
      </c>
      <c r="AC25" s="66">
        <v>1</v>
      </c>
      <c r="AD25" s="66">
        <v>1</v>
      </c>
      <c r="AE25" s="66">
        <v>1</v>
      </c>
      <c r="AF25" s="66">
        <v>1</v>
      </c>
      <c r="AG25" s="66">
        <v>1</v>
      </c>
      <c r="AH25" s="66">
        <v>1</v>
      </c>
      <c r="AI25" s="7">
        <f t="shared" ref="AI25:AI28" si="4">SUM(D25:AH25)</f>
        <v>31</v>
      </c>
      <c r="AJ25" s="8" t="s">
        <v>22</v>
      </c>
      <c r="AM25" s="181"/>
    </row>
    <row r="26" spans="2:39" ht="30" customHeight="1" x14ac:dyDescent="0.2">
      <c r="B26" s="178"/>
      <c r="C26" s="10" t="s">
        <v>90</v>
      </c>
      <c r="D26" s="66">
        <v>1</v>
      </c>
      <c r="E26" s="66">
        <v>1</v>
      </c>
      <c r="F26" s="66">
        <v>1</v>
      </c>
      <c r="G26" s="66">
        <v>1</v>
      </c>
      <c r="H26" s="66">
        <v>1</v>
      </c>
      <c r="I26" s="66">
        <v>1</v>
      </c>
      <c r="J26" s="66">
        <v>1</v>
      </c>
      <c r="K26" s="66">
        <v>1</v>
      </c>
      <c r="L26" s="66">
        <v>1</v>
      </c>
      <c r="M26" s="66">
        <v>1</v>
      </c>
      <c r="N26" s="66">
        <v>1</v>
      </c>
      <c r="O26" s="66">
        <v>1</v>
      </c>
      <c r="P26" s="66">
        <v>1</v>
      </c>
      <c r="Q26" s="66">
        <v>1</v>
      </c>
      <c r="R26" s="66">
        <v>1</v>
      </c>
      <c r="S26" s="66">
        <v>1</v>
      </c>
      <c r="T26" s="66">
        <v>1</v>
      </c>
      <c r="U26" s="66">
        <v>1</v>
      </c>
      <c r="V26" s="66">
        <v>1</v>
      </c>
      <c r="W26" s="66">
        <v>1</v>
      </c>
      <c r="X26" s="66">
        <v>1</v>
      </c>
      <c r="Y26" s="66">
        <v>1</v>
      </c>
      <c r="Z26" s="66">
        <v>1</v>
      </c>
      <c r="AA26" s="66">
        <v>1</v>
      </c>
      <c r="AB26" s="66">
        <v>1</v>
      </c>
      <c r="AC26" s="66">
        <v>1</v>
      </c>
      <c r="AD26" s="66">
        <v>1</v>
      </c>
      <c r="AE26" s="66">
        <v>1</v>
      </c>
      <c r="AF26" s="66">
        <v>1</v>
      </c>
      <c r="AG26" s="66">
        <v>1</v>
      </c>
      <c r="AH26" s="66">
        <v>1</v>
      </c>
      <c r="AI26" s="7">
        <f t="shared" si="4"/>
        <v>31</v>
      </c>
      <c r="AJ26" s="8" t="s">
        <v>23</v>
      </c>
      <c r="AM26" s="181"/>
    </row>
    <row r="27" spans="2:39" ht="30" customHeight="1" x14ac:dyDescent="0.2">
      <c r="B27" s="178"/>
      <c r="C27" s="11" t="s">
        <v>6</v>
      </c>
      <c r="D27" s="66">
        <v>1</v>
      </c>
      <c r="E27" s="66">
        <v>1</v>
      </c>
      <c r="F27" s="66">
        <v>1</v>
      </c>
      <c r="G27" s="66">
        <v>1</v>
      </c>
      <c r="H27" s="66">
        <v>1</v>
      </c>
      <c r="I27" s="66">
        <v>1</v>
      </c>
      <c r="J27" s="66">
        <v>1</v>
      </c>
      <c r="K27" s="66">
        <v>1</v>
      </c>
      <c r="L27" s="66">
        <v>1</v>
      </c>
      <c r="M27" s="66">
        <v>1</v>
      </c>
      <c r="N27" s="66">
        <v>1</v>
      </c>
      <c r="O27" s="66">
        <v>1</v>
      </c>
      <c r="P27" s="66">
        <v>1</v>
      </c>
      <c r="Q27" s="66">
        <v>1</v>
      </c>
      <c r="R27" s="66">
        <v>1</v>
      </c>
      <c r="S27" s="66">
        <v>1</v>
      </c>
      <c r="T27" s="66">
        <v>1</v>
      </c>
      <c r="U27" s="66">
        <v>1</v>
      </c>
      <c r="V27" s="66">
        <v>1</v>
      </c>
      <c r="W27" s="66">
        <v>1</v>
      </c>
      <c r="X27" s="66">
        <v>1</v>
      </c>
      <c r="Y27" s="66">
        <v>1</v>
      </c>
      <c r="Z27" s="66">
        <v>1</v>
      </c>
      <c r="AA27" s="66">
        <v>1</v>
      </c>
      <c r="AB27" s="66">
        <v>1</v>
      </c>
      <c r="AC27" s="66">
        <v>1</v>
      </c>
      <c r="AD27" s="66">
        <v>1</v>
      </c>
      <c r="AE27" s="66">
        <v>1</v>
      </c>
      <c r="AF27" s="66">
        <v>1</v>
      </c>
      <c r="AG27" s="66">
        <v>1</v>
      </c>
      <c r="AH27" s="66">
        <v>1</v>
      </c>
      <c r="AI27" s="7">
        <f t="shared" si="4"/>
        <v>31</v>
      </c>
      <c r="AJ27" s="8" t="s">
        <v>24</v>
      </c>
      <c r="AM27" s="181"/>
    </row>
    <row r="28" spans="2:39" ht="30" customHeight="1" thickBot="1" x14ac:dyDescent="0.25">
      <c r="B28" s="179"/>
      <c r="C28" s="12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7">
        <f t="shared" si="4"/>
        <v>0</v>
      </c>
      <c r="AJ28" s="8" t="s">
        <v>39</v>
      </c>
      <c r="AM28" s="182"/>
    </row>
    <row r="29" spans="2:39" ht="30" customHeight="1" thickBot="1" x14ac:dyDescent="0.25"/>
    <row r="30" spans="2:39" ht="36" customHeight="1" x14ac:dyDescent="0.2">
      <c r="B30" s="1" t="s">
        <v>4</v>
      </c>
      <c r="C30" s="2" t="s">
        <v>153</v>
      </c>
      <c r="D30" s="132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4" t="s">
        <v>21</v>
      </c>
      <c r="AJ30" s="5" t="s">
        <v>36</v>
      </c>
      <c r="AM30" s="180">
        <v>4</v>
      </c>
    </row>
    <row r="31" spans="2:39" ht="30" customHeight="1" x14ac:dyDescent="0.2">
      <c r="B31" s="177" t="s">
        <v>8</v>
      </c>
      <c r="C31" s="6" t="s">
        <v>38</v>
      </c>
      <c r="D31" s="66">
        <v>8</v>
      </c>
      <c r="E31" s="66">
        <v>8</v>
      </c>
      <c r="F31" s="66">
        <v>0</v>
      </c>
      <c r="G31" s="66">
        <v>0</v>
      </c>
      <c r="H31" s="66">
        <v>8</v>
      </c>
      <c r="I31" s="66">
        <v>8</v>
      </c>
      <c r="J31" s="66">
        <v>8</v>
      </c>
      <c r="K31" s="66">
        <v>8</v>
      </c>
      <c r="L31" s="66">
        <v>8</v>
      </c>
      <c r="M31" s="66">
        <v>0</v>
      </c>
      <c r="N31" s="66">
        <v>0</v>
      </c>
      <c r="O31" s="66">
        <v>8</v>
      </c>
      <c r="P31" s="66">
        <v>8</v>
      </c>
      <c r="Q31" s="66">
        <v>8</v>
      </c>
      <c r="R31" s="66">
        <v>8</v>
      </c>
      <c r="S31" s="66">
        <v>8</v>
      </c>
      <c r="T31" s="66">
        <v>0</v>
      </c>
      <c r="U31" s="66">
        <v>0</v>
      </c>
      <c r="V31" s="66">
        <v>8</v>
      </c>
      <c r="W31" s="66">
        <v>8</v>
      </c>
      <c r="X31" s="66">
        <v>8</v>
      </c>
      <c r="Y31" s="66">
        <v>8</v>
      </c>
      <c r="Z31" s="66">
        <v>8</v>
      </c>
      <c r="AA31" s="66">
        <v>0</v>
      </c>
      <c r="AB31" s="66">
        <v>0</v>
      </c>
      <c r="AC31" s="66">
        <v>8</v>
      </c>
      <c r="AD31" s="66">
        <v>8</v>
      </c>
      <c r="AE31" s="66">
        <v>8</v>
      </c>
      <c r="AF31" s="66">
        <v>8</v>
      </c>
      <c r="AG31" s="66">
        <v>8</v>
      </c>
      <c r="AH31" s="66">
        <v>0</v>
      </c>
      <c r="AI31" s="7">
        <f>SUM(D31:AH31)</f>
        <v>176</v>
      </c>
      <c r="AJ31" s="8" t="s">
        <v>16</v>
      </c>
      <c r="AM31" s="181"/>
    </row>
    <row r="32" spans="2:39" ht="30" customHeight="1" x14ac:dyDescent="0.2">
      <c r="B32" s="178"/>
      <c r="C32" s="9" t="s">
        <v>5</v>
      </c>
      <c r="D32" s="66">
        <v>8</v>
      </c>
      <c r="E32" s="66">
        <v>8</v>
      </c>
      <c r="F32" s="66">
        <v>0</v>
      </c>
      <c r="G32" s="66">
        <v>0</v>
      </c>
      <c r="H32" s="66">
        <v>8</v>
      </c>
      <c r="I32" s="66">
        <v>8</v>
      </c>
      <c r="J32" s="66">
        <v>8</v>
      </c>
      <c r="K32" s="66">
        <v>8</v>
      </c>
      <c r="L32" s="66">
        <v>8</v>
      </c>
      <c r="M32" s="66">
        <v>0</v>
      </c>
      <c r="N32" s="66">
        <v>0</v>
      </c>
      <c r="O32" s="66">
        <v>8</v>
      </c>
      <c r="P32" s="66">
        <v>8</v>
      </c>
      <c r="Q32" s="66">
        <v>8</v>
      </c>
      <c r="R32" s="66">
        <v>8</v>
      </c>
      <c r="S32" s="66">
        <v>8</v>
      </c>
      <c r="T32" s="66">
        <v>0</v>
      </c>
      <c r="U32" s="66">
        <v>0</v>
      </c>
      <c r="V32" s="66">
        <v>8</v>
      </c>
      <c r="W32" s="66">
        <v>8</v>
      </c>
      <c r="X32" s="66">
        <v>8</v>
      </c>
      <c r="Y32" s="66">
        <v>8</v>
      </c>
      <c r="Z32" s="66">
        <v>8</v>
      </c>
      <c r="AA32" s="66">
        <v>0</v>
      </c>
      <c r="AB32" s="66">
        <v>0</v>
      </c>
      <c r="AC32" s="66">
        <v>8</v>
      </c>
      <c r="AD32" s="66">
        <v>8</v>
      </c>
      <c r="AE32" s="66">
        <v>8</v>
      </c>
      <c r="AF32" s="66">
        <v>8</v>
      </c>
      <c r="AG32" s="66">
        <v>8</v>
      </c>
      <c r="AH32" s="66">
        <v>0</v>
      </c>
      <c r="AI32" s="7">
        <f t="shared" ref="AI32:AI35" si="5">SUM(D32:AH32)</f>
        <v>176</v>
      </c>
      <c r="AJ32" s="8" t="s">
        <v>22</v>
      </c>
      <c r="AM32" s="181"/>
    </row>
    <row r="33" spans="2:39" ht="30" customHeight="1" x14ac:dyDescent="0.2">
      <c r="B33" s="178"/>
      <c r="C33" s="10" t="s">
        <v>90</v>
      </c>
      <c r="D33" s="66">
        <v>8</v>
      </c>
      <c r="E33" s="66">
        <v>8</v>
      </c>
      <c r="F33" s="66">
        <v>0</v>
      </c>
      <c r="G33" s="66">
        <v>0</v>
      </c>
      <c r="H33" s="66">
        <v>8</v>
      </c>
      <c r="I33" s="66">
        <v>8</v>
      </c>
      <c r="J33" s="66">
        <v>8</v>
      </c>
      <c r="K33" s="66">
        <v>8</v>
      </c>
      <c r="L33" s="66">
        <v>8</v>
      </c>
      <c r="M33" s="66">
        <v>0</v>
      </c>
      <c r="N33" s="66">
        <v>0</v>
      </c>
      <c r="O33" s="66">
        <v>8</v>
      </c>
      <c r="P33" s="66">
        <v>8</v>
      </c>
      <c r="Q33" s="66">
        <v>8</v>
      </c>
      <c r="R33" s="66">
        <v>8</v>
      </c>
      <c r="S33" s="66">
        <v>8</v>
      </c>
      <c r="T33" s="66">
        <v>0</v>
      </c>
      <c r="U33" s="66">
        <v>0</v>
      </c>
      <c r="V33" s="66">
        <v>8</v>
      </c>
      <c r="W33" s="66">
        <v>8</v>
      </c>
      <c r="X33" s="66">
        <v>8</v>
      </c>
      <c r="Y33" s="66">
        <v>8</v>
      </c>
      <c r="Z33" s="66">
        <v>8</v>
      </c>
      <c r="AA33" s="66">
        <v>0</v>
      </c>
      <c r="AB33" s="66">
        <v>0</v>
      </c>
      <c r="AC33" s="66">
        <v>8</v>
      </c>
      <c r="AD33" s="66">
        <v>8</v>
      </c>
      <c r="AE33" s="66">
        <v>8</v>
      </c>
      <c r="AF33" s="66">
        <v>8</v>
      </c>
      <c r="AG33" s="66">
        <v>8</v>
      </c>
      <c r="AH33" s="66">
        <v>0</v>
      </c>
      <c r="AI33" s="7">
        <f t="shared" si="5"/>
        <v>176</v>
      </c>
      <c r="AJ33" s="8" t="s">
        <v>23</v>
      </c>
      <c r="AM33" s="181"/>
    </row>
    <row r="34" spans="2:39" ht="30" customHeight="1" x14ac:dyDescent="0.2">
      <c r="B34" s="178"/>
      <c r="C34" s="11" t="s">
        <v>6</v>
      </c>
      <c r="D34" s="66">
        <v>8</v>
      </c>
      <c r="E34" s="66">
        <v>8</v>
      </c>
      <c r="F34" s="66">
        <v>0</v>
      </c>
      <c r="G34" s="66">
        <v>0</v>
      </c>
      <c r="H34" s="66">
        <v>8</v>
      </c>
      <c r="I34" s="66">
        <v>8</v>
      </c>
      <c r="J34" s="66">
        <v>8</v>
      </c>
      <c r="K34" s="66">
        <v>8</v>
      </c>
      <c r="L34" s="66">
        <v>8</v>
      </c>
      <c r="M34" s="66">
        <v>0</v>
      </c>
      <c r="N34" s="66">
        <v>0</v>
      </c>
      <c r="O34" s="66">
        <v>8</v>
      </c>
      <c r="P34" s="66">
        <v>8</v>
      </c>
      <c r="Q34" s="66">
        <v>8</v>
      </c>
      <c r="R34" s="66">
        <v>8</v>
      </c>
      <c r="S34" s="66">
        <v>8</v>
      </c>
      <c r="T34" s="66">
        <v>0</v>
      </c>
      <c r="U34" s="66">
        <v>0</v>
      </c>
      <c r="V34" s="66">
        <v>8</v>
      </c>
      <c r="W34" s="66">
        <v>8</v>
      </c>
      <c r="X34" s="66">
        <v>8</v>
      </c>
      <c r="Y34" s="66">
        <v>8</v>
      </c>
      <c r="Z34" s="66">
        <v>8</v>
      </c>
      <c r="AA34" s="66">
        <v>0</v>
      </c>
      <c r="AB34" s="66">
        <v>0</v>
      </c>
      <c r="AC34" s="66">
        <v>8</v>
      </c>
      <c r="AD34" s="66">
        <v>8</v>
      </c>
      <c r="AE34" s="66">
        <v>8</v>
      </c>
      <c r="AF34" s="66">
        <v>8</v>
      </c>
      <c r="AG34" s="66">
        <v>8</v>
      </c>
      <c r="AH34" s="66">
        <v>0</v>
      </c>
      <c r="AI34" s="7">
        <f t="shared" si="5"/>
        <v>176</v>
      </c>
      <c r="AJ34" s="8" t="s">
        <v>24</v>
      </c>
      <c r="AM34" s="181"/>
    </row>
    <row r="35" spans="2:39" ht="30" customHeight="1" thickBot="1" x14ac:dyDescent="0.25">
      <c r="B35" s="179"/>
      <c r="C35" s="12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7">
        <f t="shared" si="5"/>
        <v>0</v>
      </c>
      <c r="AJ35" s="8" t="s">
        <v>39</v>
      </c>
      <c r="AM35" s="182"/>
    </row>
    <row r="36" spans="2:39" ht="30" customHeight="1" thickBot="1" x14ac:dyDescent="0.25"/>
    <row r="37" spans="2:39" ht="42" customHeight="1" x14ac:dyDescent="0.2">
      <c r="B37" s="1" t="s">
        <v>4</v>
      </c>
      <c r="C37" s="2" t="s">
        <v>154</v>
      </c>
      <c r="D37" s="174" t="s">
        <v>155</v>
      </c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6"/>
      <c r="AI37" s="4" t="s">
        <v>21</v>
      </c>
      <c r="AJ37" s="5" t="s">
        <v>36</v>
      </c>
      <c r="AM37" s="180">
        <v>5</v>
      </c>
    </row>
    <row r="38" spans="2:39" ht="30" customHeight="1" x14ac:dyDescent="0.2">
      <c r="B38" s="177" t="s">
        <v>8</v>
      </c>
      <c r="C38" s="6" t="s">
        <v>38</v>
      </c>
      <c r="D38" s="66">
        <v>8</v>
      </c>
      <c r="E38" s="66">
        <v>8</v>
      </c>
      <c r="F38" s="66">
        <v>0</v>
      </c>
      <c r="G38" s="66">
        <v>0</v>
      </c>
      <c r="H38" s="66">
        <v>8</v>
      </c>
      <c r="I38" s="66">
        <v>8</v>
      </c>
      <c r="J38" s="66">
        <v>8</v>
      </c>
      <c r="K38" s="66">
        <v>8</v>
      </c>
      <c r="L38" s="66">
        <v>8</v>
      </c>
      <c r="M38" s="66">
        <v>0</v>
      </c>
      <c r="N38" s="66">
        <v>0</v>
      </c>
      <c r="O38" s="66">
        <v>8</v>
      </c>
      <c r="P38" s="66">
        <v>8</v>
      </c>
      <c r="Q38" s="66">
        <v>8</v>
      </c>
      <c r="R38" s="66">
        <v>8</v>
      </c>
      <c r="S38" s="66">
        <v>8</v>
      </c>
      <c r="T38" s="66">
        <v>0</v>
      </c>
      <c r="U38" s="66">
        <v>0</v>
      </c>
      <c r="V38" s="66">
        <v>8</v>
      </c>
      <c r="W38" s="66">
        <v>8</v>
      </c>
      <c r="X38" s="66">
        <v>8</v>
      </c>
      <c r="Y38" s="66">
        <v>8</v>
      </c>
      <c r="Z38" s="66">
        <v>8</v>
      </c>
      <c r="AA38" s="66">
        <v>0</v>
      </c>
      <c r="AB38" s="66">
        <v>0</v>
      </c>
      <c r="AC38" s="66">
        <v>8</v>
      </c>
      <c r="AD38" s="66">
        <v>8</v>
      </c>
      <c r="AE38" s="66">
        <v>8</v>
      </c>
      <c r="AF38" s="66">
        <v>8</v>
      </c>
      <c r="AG38" s="66">
        <v>8</v>
      </c>
      <c r="AH38" s="66">
        <v>0</v>
      </c>
      <c r="AI38" s="7">
        <f>SUM(D38:AH38)</f>
        <v>176</v>
      </c>
      <c r="AJ38" s="8" t="s">
        <v>16</v>
      </c>
      <c r="AM38" s="181"/>
    </row>
    <row r="39" spans="2:39" ht="30" customHeight="1" x14ac:dyDescent="0.2">
      <c r="B39" s="178"/>
      <c r="C39" s="9" t="s">
        <v>5</v>
      </c>
      <c r="D39" s="66">
        <v>8</v>
      </c>
      <c r="E39" s="66">
        <v>8</v>
      </c>
      <c r="F39" s="66">
        <v>0</v>
      </c>
      <c r="G39" s="66">
        <v>0</v>
      </c>
      <c r="H39" s="66">
        <v>8</v>
      </c>
      <c r="I39" s="66">
        <v>8</v>
      </c>
      <c r="J39" s="66">
        <v>8</v>
      </c>
      <c r="K39" s="66">
        <v>8</v>
      </c>
      <c r="L39" s="66">
        <v>8</v>
      </c>
      <c r="M39" s="66">
        <v>0</v>
      </c>
      <c r="N39" s="66">
        <v>0</v>
      </c>
      <c r="O39" s="66">
        <v>8</v>
      </c>
      <c r="P39" s="66">
        <v>8</v>
      </c>
      <c r="Q39" s="66">
        <v>8</v>
      </c>
      <c r="R39" s="66">
        <v>8</v>
      </c>
      <c r="S39" s="66">
        <v>8</v>
      </c>
      <c r="T39" s="66">
        <v>0</v>
      </c>
      <c r="U39" s="66">
        <v>0</v>
      </c>
      <c r="V39" s="66">
        <v>8</v>
      </c>
      <c r="W39" s="66">
        <v>8</v>
      </c>
      <c r="X39" s="66">
        <v>8</v>
      </c>
      <c r="Y39" s="66">
        <v>8</v>
      </c>
      <c r="Z39" s="66">
        <v>8</v>
      </c>
      <c r="AA39" s="66">
        <v>0</v>
      </c>
      <c r="AB39" s="66">
        <v>0</v>
      </c>
      <c r="AC39" s="66">
        <v>8</v>
      </c>
      <c r="AD39" s="66">
        <v>8</v>
      </c>
      <c r="AE39" s="66">
        <v>8</v>
      </c>
      <c r="AF39" s="66">
        <v>8</v>
      </c>
      <c r="AG39" s="66">
        <v>8</v>
      </c>
      <c r="AH39" s="66">
        <v>0</v>
      </c>
      <c r="AI39" s="7">
        <f t="shared" ref="AI39:AI42" si="6">SUM(D39:AH39)</f>
        <v>176</v>
      </c>
      <c r="AJ39" s="8" t="s">
        <v>22</v>
      </c>
      <c r="AM39" s="181"/>
    </row>
    <row r="40" spans="2:39" ht="30" customHeight="1" x14ac:dyDescent="0.2">
      <c r="B40" s="178"/>
      <c r="C40" s="10" t="s">
        <v>90</v>
      </c>
      <c r="D40" s="66">
        <v>8</v>
      </c>
      <c r="E40" s="66">
        <v>8</v>
      </c>
      <c r="F40" s="66">
        <v>0</v>
      </c>
      <c r="G40" s="66">
        <v>0</v>
      </c>
      <c r="H40" s="66">
        <v>8</v>
      </c>
      <c r="I40" s="66">
        <v>8</v>
      </c>
      <c r="J40" s="66">
        <v>8</v>
      </c>
      <c r="K40" s="66">
        <v>8</v>
      </c>
      <c r="L40" s="66">
        <v>8</v>
      </c>
      <c r="M40" s="66">
        <v>0</v>
      </c>
      <c r="N40" s="66">
        <v>0</v>
      </c>
      <c r="O40" s="66">
        <v>8</v>
      </c>
      <c r="P40" s="66">
        <v>8</v>
      </c>
      <c r="Q40" s="66">
        <v>8</v>
      </c>
      <c r="R40" s="66">
        <v>8</v>
      </c>
      <c r="S40" s="66">
        <v>8</v>
      </c>
      <c r="T40" s="66">
        <v>0</v>
      </c>
      <c r="U40" s="66">
        <v>0</v>
      </c>
      <c r="V40" s="66">
        <v>8</v>
      </c>
      <c r="W40" s="66">
        <v>8</v>
      </c>
      <c r="X40" s="66">
        <v>8</v>
      </c>
      <c r="Y40" s="66">
        <v>8</v>
      </c>
      <c r="Z40" s="66">
        <v>8</v>
      </c>
      <c r="AA40" s="66">
        <v>0</v>
      </c>
      <c r="AB40" s="66">
        <v>0</v>
      </c>
      <c r="AC40" s="66">
        <v>8</v>
      </c>
      <c r="AD40" s="66">
        <v>8</v>
      </c>
      <c r="AE40" s="66">
        <v>8</v>
      </c>
      <c r="AF40" s="66">
        <v>8</v>
      </c>
      <c r="AG40" s="66">
        <v>8</v>
      </c>
      <c r="AH40" s="66">
        <v>0</v>
      </c>
      <c r="AI40" s="7">
        <f t="shared" si="6"/>
        <v>176</v>
      </c>
      <c r="AJ40" s="8" t="s">
        <v>23</v>
      </c>
      <c r="AM40" s="181"/>
    </row>
    <row r="41" spans="2:39" ht="30" customHeight="1" x14ac:dyDescent="0.2">
      <c r="B41" s="178"/>
      <c r="C41" s="11" t="s">
        <v>6</v>
      </c>
      <c r="D41" s="66">
        <v>8</v>
      </c>
      <c r="E41" s="66">
        <v>8</v>
      </c>
      <c r="F41" s="66">
        <v>0</v>
      </c>
      <c r="G41" s="66">
        <v>0</v>
      </c>
      <c r="H41" s="66">
        <v>8</v>
      </c>
      <c r="I41" s="66">
        <v>8</v>
      </c>
      <c r="J41" s="66">
        <v>8</v>
      </c>
      <c r="K41" s="66">
        <v>8</v>
      </c>
      <c r="L41" s="66">
        <v>8</v>
      </c>
      <c r="M41" s="66">
        <v>0</v>
      </c>
      <c r="N41" s="66">
        <v>0</v>
      </c>
      <c r="O41" s="66">
        <v>8</v>
      </c>
      <c r="P41" s="66">
        <v>8</v>
      </c>
      <c r="Q41" s="66">
        <v>8</v>
      </c>
      <c r="R41" s="66">
        <v>8</v>
      </c>
      <c r="S41" s="66">
        <v>8</v>
      </c>
      <c r="T41" s="66">
        <v>0</v>
      </c>
      <c r="U41" s="66">
        <v>0</v>
      </c>
      <c r="V41" s="66">
        <v>8</v>
      </c>
      <c r="W41" s="66">
        <v>8</v>
      </c>
      <c r="X41" s="66">
        <v>8</v>
      </c>
      <c r="Y41" s="66">
        <v>8</v>
      </c>
      <c r="Z41" s="66">
        <v>8</v>
      </c>
      <c r="AA41" s="66">
        <v>0</v>
      </c>
      <c r="AB41" s="66">
        <v>0</v>
      </c>
      <c r="AC41" s="66">
        <v>8</v>
      </c>
      <c r="AD41" s="66">
        <v>8</v>
      </c>
      <c r="AE41" s="66">
        <v>8</v>
      </c>
      <c r="AF41" s="66">
        <v>8</v>
      </c>
      <c r="AG41" s="66">
        <v>8</v>
      </c>
      <c r="AH41" s="66">
        <v>0</v>
      </c>
      <c r="AI41" s="7">
        <f t="shared" si="6"/>
        <v>176</v>
      </c>
      <c r="AJ41" s="8" t="s">
        <v>24</v>
      </c>
      <c r="AM41" s="181"/>
    </row>
    <row r="42" spans="2:39" ht="30" customHeight="1" thickBot="1" x14ac:dyDescent="0.25">
      <c r="B42" s="179"/>
      <c r="C42" s="12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7">
        <f t="shared" si="6"/>
        <v>0</v>
      </c>
      <c r="AJ42" s="8" t="s">
        <v>39</v>
      </c>
      <c r="AM42" s="182"/>
    </row>
    <row r="43" spans="2:39" ht="30" customHeight="1" thickBot="1" x14ac:dyDescent="0.25"/>
    <row r="44" spans="2:39" ht="36" customHeight="1" x14ac:dyDescent="0.2">
      <c r="B44" s="1" t="s">
        <v>4</v>
      </c>
      <c r="C44" s="2" t="s">
        <v>156</v>
      </c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4" t="s">
        <v>21</v>
      </c>
      <c r="AJ44" s="5" t="s">
        <v>36</v>
      </c>
      <c r="AM44" s="180">
        <v>6</v>
      </c>
    </row>
    <row r="45" spans="2:39" ht="30" customHeight="1" x14ac:dyDescent="0.2">
      <c r="B45" s="177" t="s">
        <v>8</v>
      </c>
      <c r="C45" s="6" t="s">
        <v>38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  <c r="U45" s="66">
        <v>0</v>
      </c>
      <c r="V45" s="66">
        <v>0</v>
      </c>
      <c r="W45" s="66">
        <v>0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  <c r="AC45" s="66">
        <v>0</v>
      </c>
      <c r="AD45" s="66">
        <v>0</v>
      </c>
      <c r="AE45" s="66">
        <v>0</v>
      </c>
      <c r="AF45" s="66">
        <v>0</v>
      </c>
      <c r="AG45" s="66">
        <v>0</v>
      </c>
      <c r="AH45" s="66">
        <v>0</v>
      </c>
      <c r="AI45" s="7">
        <f>SUM(D45:AH45)</f>
        <v>0</v>
      </c>
      <c r="AJ45" s="8" t="s">
        <v>16</v>
      </c>
      <c r="AM45" s="181"/>
    </row>
    <row r="46" spans="2:39" ht="30" customHeight="1" x14ac:dyDescent="0.2">
      <c r="B46" s="178"/>
      <c r="C46" s="9" t="s">
        <v>5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0</v>
      </c>
      <c r="S46" s="66">
        <v>0</v>
      </c>
      <c r="T46" s="66">
        <v>0</v>
      </c>
      <c r="U46" s="66"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  <c r="AC46" s="66">
        <v>0</v>
      </c>
      <c r="AD46" s="66">
        <v>0</v>
      </c>
      <c r="AE46" s="66">
        <v>0</v>
      </c>
      <c r="AF46" s="66">
        <v>0</v>
      </c>
      <c r="AG46" s="66">
        <v>0</v>
      </c>
      <c r="AH46" s="66">
        <v>0</v>
      </c>
      <c r="AI46" s="7">
        <f t="shared" ref="AI46:AI49" si="7">SUM(D46:AH46)</f>
        <v>0</v>
      </c>
      <c r="AJ46" s="8" t="s">
        <v>22</v>
      </c>
      <c r="AM46" s="181"/>
    </row>
    <row r="47" spans="2:39" ht="30" customHeight="1" x14ac:dyDescent="0.2">
      <c r="B47" s="178"/>
      <c r="C47" s="10" t="s">
        <v>90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66">
        <v>0</v>
      </c>
      <c r="Q47" s="66">
        <v>0</v>
      </c>
      <c r="R47" s="66">
        <v>0</v>
      </c>
      <c r="S47" s="66">
        <v>0</v>
      </c>
      <c r="T47" s="66">
        <v>0</v>
      </c>
      <c r="U47" s="66"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  <c r="AC47" s="66">
        <v>0</v>
      </c>
      <c r="AD47" s="66">
        <v>0</v>
      </c>
      <c r="AE47" s="66">
        <v>0</v>
      </c>
      <c r="AF47" s="66">
        <v>0</v>
      </c>
      <c r="AG47" s="66">
        <v>0</v>
      </c>
      <c r="AH47" s="66">
        <v>0</v>
      </c>
      <c r="AI47" s="7">
        <f t="shared" si="7"/>
        <v>0</v>
      </c>
      <c r="AJ47" s="8" t="s">
        <v>23</v>
      </c>
      <c r="AM47" s="181"/>
    </row>
    <row r="48" spans="2:39" ht="30" customHeight="1" x14ac:dyDescent="0.2">
      <c r="B48" s="178"/>
      <c r="C48" s="11" t="s">
        <v>6</v>
      </c>
      <c r="D48" s="66">
        <v>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0</v>
      </c>
      <c r="S48" s="66">
        <v>0</v>
      </c>
      <c r="T48" s="66">
        <v>0</v>
      </c>
      <c r="U48" s="66">
        <v>0</v>
      </c>
      <c r="V48" s="66">
        <v>0</v>
      </c>
      <c r="W48" s="66">
        <v>0</v>
      </c>
      <c r="X48" s="66">
        <v>0</v>
      </c>
      <c r="Y48" s="66">
        <v>0</v>
      </c>
      <c r="Z48" s="66">
        <v>0</v>
      </c>
      <c r="AA48" s="66">
        <v>0</v>
      </c>
      <c r="AB48" s="66">
        <v>0</v>
      </c>
      <c r="AC48" s="66">
        <v>0</v>
      </c>
      <c r="AD48" s="66">
        <v>0</v>
      </c>
      <c r="AE48" s="66">
        <v>0</v>
      </c>
      <c r="AF48" s="66">
        <v>0</v>
      </c>
      <c r="AG48" s="66">
        <v>0</v>
      </c>
      <c r="AH48" s="66">
        <v>0</v>
      </c>
      <c r="AI48" s="7">
        <f t="shared" si="7"/>
        <v>0</v>
      </c>
      <c r="AJ48" s="8" t="s">
        <v>24</v>
      </c>
      <c r="AM48" s="181"/>
    </row>
    <row r="49" spans="2:39" ht="30" customHeight="1" thickBot="1" x14ac:dyDescent="0.25">
      <c r="B49" s="179"/>
      <c r="C49" s="12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7">
        <f t="shared" si="7"/>
        <v>0</v>
      </c>
      <c r="AJ49" s="8" t="s">
        <v>39</v>
      </c>
      <c r="AM49" s="182"/>
    </row>
    <row r="50" spans="2:39" ht="30" customHeight="1" x14ac:dyDescent="0.2">
      <c r="B50" s="76"/>
      <c r="C50" s="88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7"/>
    </row>
    <row r="51" spans="2:39" ht="30" customHeight="1" x14ac:dyDescent="0.2">
      <c r="B51" s="172" t="s">
        <v>86</v>
      </c>
      <c r="C51" s="173"/>
      <c r="D51" s="69">
        <f t="shared" ref="D51:AH51" si="8">SUM(D10:D43)</f>
        <v>72</v>
      </c>
      <c r="E51" s="69">
        <f t="shared" si="8"/>
        <v>72</v>
      </c>
      <c r="F51" s="69">
        <f t="shared" si="8"/>
        <v>8</v>
      </c>
      <c r="G51" s="69">
        <f t="shared" si="8"/>
        <v>8</v>
      </c>
      <c r="H51" s="69">
        <f t="shared" si="8"/>
        <v>72</v>
      </c>
      <c r="I51" s="69">
        <f t="shared" si="8"/>
        <v>72</v>
      </c>
      <c r="J51" s="69">
        <f t="shared" si="8"/>
        <v>72</v>
      </c>
      <c r="K51" s="69">
        <f t="shared" si="8"/>
        <v>72</v>
      </c>
      <c r="L51" s="69">
        <f t="shared" si="8"/>
        <v>72</v>
      </c>
      <c r="M51" s="69">
        <f t="shared" si="8"/>
        <v>8</v>
      </c>
      <c r="N51" s="69">
        <f t="shared" si="8"/>
        <v>8</v>
      </c>
      <c r="O51" s="69">
        <f t="shared" si="8"/>
        <v>72</v>
      </c>
      <c r="P51" s="69">
        <f t="shared" si="8"/>
        <v>72</v>
      </c>
      <c r="Q51" s="69">
        <f t="shared" si="8"/>
        <v>72</v>
      </c>
      <c r="R51" s="69">
        <f t="shared" si="8"/>
        <v>72</v>
      </c>
      <c r="S51" s="69">
        <f t="shared" si="8"/>
        <v>72</v>
      </c>
      <c r="T51" s="69">
        <f t="shared" si="8"/>
        <v>8</v>
      </c>
      <c r="U51" s="69">
        <f t="shared" si="8"/>
        <v>8</v>
      </c>
      <c r="V51" s="69">
        <f t="shared" si="8"/>
        <v>72</v>
      </c>
      <c r="W51" s="69">
        <f t="shared" si="8"/>
        <v>72</v>
      </c>
      <c r="X51" s="69">
        <f t="shared" si="8"/>
        <v>72</v>
      </c>
      <c r="Y51" s="69">
        <f t="shared" si="8"/>
        <v>72</v>
      </c>
      <c r="Z51" s="69">
        <f t="shared" si="8"/>
        <v>72</v>
      </c>
      <c r="AA51" s="69">
        <f t="shared" si="8"/>
        <v>8</v>
      </c>
      <c r="AB51" s="69">
        <f t="shared" si="8"/>
        <v>8</v>
      </c>
      <c r="AC51" s="69">
        <f t="shared" si="8"/>
        <v>72</v>
      </c>
      <c r="AD51" s="69">
        <f t="shared" si="8"/>
        <v>72</v>
      </c>
      <c r="AE51" s="69">
        <f t="shared" si="8"/>
        <v>72</v>
      </c>
      <c r="AF51" s="69">
        <f t="shared" si="8"/>
        <v>72</v>
      </c>
      <c r="AG51" s="69">
        <f t="shared" si="8"/>
        <v>72</v>
      </c>
      <c r="AH51" s="69">
        <f t="shared" si="8"/>
        <v>8</v>
      </c>
    </row>
    <row r="52" spans="2:39" ht="30" customHeight="1" x14ac:dyDescent="0.25">
      <c r="B52" s="70" t="s">
        <v>87</v>
      </c>
      <c r="C52" s="71"/>
      <c r="D52" s="72">
        <v>26</v>
      </c>
      <c r="E52" s="72">
        <v>26</v>
      </c>
      <c r="F52" s="72">
        <v>26</v>
      </c>
      <c r="G52" s="72">
        <v>26</v>
      </c>
      <c r="H52" s="72">
        <v>26</v>
      </c>
      <c r="I52" s="72">
        <v>26</v>
      </c>
      <c r="J52" s="72">
        <v>26</v>
      </c>
      <c r="K52" s="72">
        <v>26</v>
      </c>
      <c r="L52" s="72">
        <v>26</v>
      </c>
      <c r="M52" s="72">
        <v>26</v>
      </c>
      <c r="N52" s="72">
        <v>26</v>
      </c>
      <c r="O52" s="72">
        <v>26</v>
      </c>
      <c r="P52" s="72">
        <v>26</v>
      </c>
      <c r="Q52" s="72">
        <v>26</v>
      </c>
      <c r="R52" s="72">
        <v>26</v>
      </c>
      <c r="S52" s="72">
        <v>26</v>
      </c>
      <c r="T52" s="72">
        <v>26</v>
      </c>
      <c r="U52" s="72">
        <v>26</v>
      </c>
      <c r="V52" s="72">
        <v>26</v>
      </c>
      <c r="W52" s="72">
        <v>26</v>
      </c>
      <c r="X52" s="72">
        <v>26</v>
      </c>
      <c r="Y52" s="72">
        <v>26</v>
      </c>
      <c r="Z52" s="72">
        <v>26</v>
      </c>
      <c r="AA52" s="72">
        <v>26</v>
      </c>
      <c r="AB52" s="72">
        <v>26</v>
      </c>
      <c r="AC52" s="72">
        <v>26</v>
      </c>
      <c r="AD52" s="72">
        <v>26</v>
      </c>
      <c r="AE52" s="72">
        <v>26</v>
      </c>
      <c r="AF52" s="72">
        <v>26</v>
      </c>
      <c r="AG52" s="72">
        <v>26</v>
      </c>
      <c r="AH52" s="72">
        <v>26</v>
      </c>
    </row>
    <row r="53" spans="2:39" ht="30" customHeight="1" x14ac:dyDescent="0.25">
      <c r="B53" s="70" t="s">
        <v>88</v>
      </c>
      <c r="C53" s="71"/>
      <c r="D53" s="72">
        <v>8</v>
      </c>
      <c r="E53" s="72">
        <v>8</v>
      </c>
      <c r="F53" s="72">
        <v>8</v>
      </c>
      <c r="G53" s="72">
        <v>8</v>
      </c>
      <c r="H53" s="72">
        <v>8</v>
      </c>
      <c r="I53" s="72">
        <v>8</v>
      </c>
      <c r="J53" s="72">
        <v>8</v>
      </c>
      <c r="K53" s="72">
        <v>8</v>
      </c>
      <c r="L53" s="72">
        <v>8</v>
      </c>
      <c r="M53" s="72">
        <v>8</v>
      </c>
      <c r="N53" s="72">
        <v>8</v>
      </c>
      <c r="O53" s="72">
        <v>8</v>
      </c>
      <c r="P53" s="72">
        <v>8</v>
      </c>
      <c r="Q53" s="72">
        <v>8</v>
      </c>
      <c r="R53" s="72">
        <v>8</v>
      </c>
      <c r="S53" s="72">
        <v>8</v>
      </c>
      <c r="T53" s="72">
        <v>8</v>
      </c>
      <c r="U53" s="72">
        <v>8</v>
      </c>
      <c r="V53" s="72">
        <v>8</v>
      </c>
      <c r="W53" s="72">
        <v>8</v>
      </c>
      <c r="X53" s="72">
        <v>8</v>
      </c>
      <c r="Y53" s="72">
        <v>8</v>
      </c>
      <c r="Z53" s="72">
        <v>8</v>
      </c>
      <c r="AA53" s="72">
        <v>8</v>
      </c>
      <c r="AB53" s="72">
        <v>8</v>
      </c>
      <c r="AC53" s="72">
        <v>8</v>
      </c>
      <c r="AD53" s="72">
        <v>8</v>
      </c>
      <c r="AE53" s="72">
        <v>8</v>
      </c>
      <c r="AF53" s="72">
        <v>8</v>
      </c>
      <c r="AG53" s="72">
        <v>8</v>
      </c>
      <c r="AH53" s="72">
        <v>8</v>
      </c>
    </row>
    <row r="54" spans="2:39" ht="30" customHeight="1" x14ac:dyDescent="0.2">
      <c r="B54" s="172" t="s">
        <v>70</v>
      </c>
      <c r="C54" s="173"/>
      <c r="D54" s="74">
        <f>D52*D53</f>
        <v>208</v>
      </c>
      <c r="E54" s="74">
        <f t="shared" ref="E54:AH54" si="9">E52*E53</f>
        <v>208</v>
      </c>
      <c r="F54" s="74">
        <f t="shared" si="9"/>
        <v>208</v>
      </c>
      <c r="G54" s="74">
        <f t="shared" si="9"/>
        <v>208</v>
      </c>
      <c r="H54" s="74">
        <f t="shared" si="9"/>
        <v>208</v>
      </c>
      <c r="I54" s="74">
        <f t="shared" si="9"/>
        <v>208</v>
      </c>
      <c r="J54" s="74">
        <f t="shared" si="9"/>
        <v>208</v>
      </c>
      <c r="K54" s="74">
        <f t="shared" si="9"/>
        <v>208</v>
      </c>
      <c r="L54" s="74">
        <f t="shared" si="9"/>
        <v>208</v>
      </c>
      <c r="M54" s="74">
        <f t="shared" si="9"/>
        <v>208</v>
      </c>
      <c r="N54" s="74">
        <f t="shared" si="9"/>
        <v>208</v>
      </c>
      <c r="O54" s="74">
        <f t="shared" si="9"/>
        <v>208</v>
      </c>
      <c r="P54" s="74">
        <f t="shared" si="9"/>
        <v>208</v>
      </c>
      <c r="Q54" s="74">
        <f t="shared" si="9"/>
        <v>208</v>
      </c>
      <c r="R54" s="74">
        <f t="shared" si="9"/>
        <v>208</v>
      </c>
      <c r="S54" s="74">
        <f t="shared" si="9"/>
        <v>208</v>
      </c>
      <c r="T54" s="74">
        <f t="shared" si="9"/>
        <v>208</v>
      </c>
      <c r="U54" s="74">
        <f t="shared" si="9"/>
        <v>208</v>
      </c>
      <c r="V54" s="74">
        <f t="shared" si="9"/>
        <v>208</v>
      </c>
      <c r="W54" s="74">
        <f t="shared" si="9"/>
        <v>208</v>
      </c>
      <c r="X54" s="74">
        <f t="shared" si="9"/>
        <v>208</v>
      </c>
      <c r="Y54" s="74">
        <f t="shared" si="9"/>
        <v>208</v>
      </c>
      <c r="Z54" s="74">
        <f t="shared" si="9"/>
        <v>208</v>
      </c>
      <c r="AA54" s="74">
        <f t="shared" si="9"/>
        <v>208</v>
      </c>
      <c r="AB54" s="74">
        <f t="shared" si="9"/>
        <v>208</v>
      </c>
      <c r="AC54" s="74">
        <f t="shared" si="9"/>
        <v>208</v>
      </c>
      <c r="AD54" s="74">
        <f t="shared" si="9"/>
        <v>208</v>
      </c>
      <c r="AE54" s="74">
        <f t="shared" si="9"/>
        <v>208</v>
      </c>
      <c r="AF54" s="74">
        <f t="shared" si="9"/>
        <v>208</v>
      </c>
      <c r="AG54" s="74">
        <f t="shared" si="9"/>
        <v>208</v>
      </c>
      <c r="AH54" s="74">
        <f t="shared" si="9"/>
        <v>208</v>
      </c>
    </row>
    <row r="55" spans="2:39" ht="30" customHeight="1" x14ac:dyDescent="0.25">
      <c r="B55" s="70" t="s">
        <v>89</v>
      </c>
      <c r="C55" s="71"/>
      <c r="D55" s="75">
        <f>D54/D51</f>
        <v>2.8888888888888888</v>
      </c>
      <c r="E55" s="75">
        <f>E54/E51</f>
        <v>2.8888888888888888</v>
      </c>
      <c r="F55" s="75">
        <f t="shared" ref="F55:AH55" si="10">F54/F51</f>
        <v>26</v>
      </c>
      <c r="G55" s="75">
        <f t="shared" si="10"/>
        <v>26</v>
      </c>
      <c r="H55" s="75">
        <f t="shared" si="10"/>
        <v>2.8888888888888888</v>
      </c>
      <c r="I55" s="75">
        <f t="shared" si="10"/>
        <v>2.8888888888888888</v>
      </c>
      <c r="J55" s="75">
        <f t="shared" si="10"/>
        <v>2.8888888888888888</v>
      </c>
      <c r="K55" s="75">
        <f t="shared" si="10"/>
        <v>2.8888888888888888</v>
      </c>
      <c r="L55" s="75">
        <f t="shared" si="10"/>
        <v>2.8888888888888888</v>
      </c>
      <c r="M55" s="75">
        <f t="shared" si="10"/>
        <v>26</v>
      </c>
      <c r="N55" s="75">
        <f t="shared" si="10"/>
        <v>26</v>
      </c>
      <c r="O55" s="75">
        <f t="shared" si="10"/>
        <v>2.8888888888888888</v>
      </c>
      <c r="P55" s="75">
        <f t="shared" si="10"/>
        <v>2.8888888888888888</v>
      </c>
      <c r="Q55" s="75">
        <f t="shared" si="10"/>
        <v>2.8888888888888888</v>
      </c>
      <c r="R55" s="75">
        <f t="shared" si="10"/>
        <v>2.8888888888888888</v>
      </c>
      <c r="S55" s="75">
        <f t="shared" si="10"/>
        <v>2.8888888888888888</v>
      </c>
      <c r="T55" s="75">
        <f t="shared" si="10"/>
        <v>26</v>
      </c>
      <c r="U55" s="75">
        <f t="shared" si="10"/>
        <v>26</v>
      </c>
      <c r="V55" s="75">
        <f t="shared" si="10"/>
        <v>2.8888888888888888</v>
      </c>
      <c r="W55" s="75">
        <f t="shared" si="10"/>
        <v>2.8888888888888888</v>
      </c>
      <c r="X55" s="75">
        <f t="shared" si="10"/>
        <v>2.8888888888888888</v>
      </c>
      <c r="Y55" s="75">
        <f t="shared" si="10"/>
        <v>2.8888888888888888</v>
      </c>
      <c r="Z55" s="75">
        <f t="shared" si="10"/>
        <v>2.8888888888888888</v>
      </c>
      <c r="AA55" s="75">
        <f t="shared" si="10"/>
        <v>26</v>
      </c>
      <c r="AB55" s="75">
        <f t="shared" si="10"/>
        <v>26</v>
      </c>
      <c r="AC55" s="75">
        <f t="shared" si="10"/>
        <v>2.8888888888888888</v>
      </c>
      <c r="AD55" s="75">
        <f t="shared" si="10"/>
        <v>2.8888888888888888</v>
      </c>
      <c r="AE55" s="75">
        <f t="shared" si="10"/>
        <v>2.8888888888888888</v>
      </c>
      <c r="AF55" s="75">
        <f t="shared" si="10"/>
        <v>2.8888888888888888</v>
      </c>
      <c r="AG55" s="75">
        <f t="shared" si="10"/>
        <v>2.8888888888888888</v>
      </c>
      <c r="AH55" s="75">
        <f t="shared" si="10"/>
        <v>26</v>
      </c>
    </row>
    <row r="61" spans="2:39" ht="30" customHeight="1" x14ac:dyDescent="0.2">
      <c r="Z61" s="29"/>
      <c r="AA61" s="29"/>
      <c r="AB61" s="29"/>
      <c r="AC61" s="29"/>
      <c r="AD61" s="29"/>
      <c r="AE61" s="30"/>
      <c r="AF61" s="30"/>
      <c r="AG61" s="30"/>
      <c r="AH61" s="30"/>
      <c r="AI61" s="31"/>
      <c r="AJ61" s="31"/>
    </row>
    <row r="62" spans="2:39" ht="30" customHeight="1" x14ac:dyDescent="0.2">
      <c r="Z62" s="29"/>
      <c r="AA62" s="29"/>
      <c r="AB62" s="29"/>
      <c r="AC62" s="29"/>
      <c r="AD62" s="29"/>
      <c r="AE62" s="30"/>
      <c r="AF62" s="30"/>
      <c r="AG62" s="30"/>
      <c r="AH62" s="30"/>
      <c r="AI62" s="31"/>
      <c r="AJ62" s="31"/>
    </row>
  </sheetData>
  <mergeCells count="23">
    <mergeCell ref="AM44:AM49"/>
    <mergeCell ref="AM9:AM14"/>
    <mergeCell ref="AM16:AM21"/>
    <mergeCell ref="AM23:AM28"/>
    <mergeCell ref="AM30:AM35"/>
    <mergeCell ref="AM37:AM42"/>
    <mergeCell ref="B54:C54"/>
    <mergeCell ref="B10:B14"/>
    <mergeCell ref="B17:B21"/>
    <mergeCell ref="B31:B35"/>
    <mergeCell ref="B38:B42"/>
    <mergeCell ref="B45:B49"/>
    <mergeCell ref="AI6:AJ8"/>
    <mergeCell ref="B7:C7"/>
    <mergeCell ref="B8:C8"/>
    <mergeCell ref="B51:C51"/>
    <mergeCell ref="D37:AH37"/>
    <mergeCell ref="B24:B28"/>
    <mergeCell ref="P4:S4"/>
    <mergeCell ref="U4:X4"/>
    <mergeCell ref="Z4:AB4"/>
    <mergeCell ref="G4:K4"/>
    <mergeCell ref="D6:AH6"/>
  </mergeCells>
  <conditionalFormatting sqref="C10:C11">
    <cfRule type="duplicateValues" dxfId="16" priority="28"/>
  </conditionalFormatting>
  <conditionalFormatting sqref="C17:C18">
    <cfRule type="duplicateValues" dxfId="15" priority="21"/>
  </conditionalFormatting>
  <conditionalFormatting sqref="C24:C25">
    <cfRule type="duplicateValues" dxfId="14" priority="9"/>
  </conditionalFormatting>
  <conditionalFormatting sqref="C31:C32">
    <cfRule type="duplicateValues" dxfId="13" priority="8"/>
  </conditionalFormatting>
  <conditionalFormatting sqref="C38:C39">
    <cfRule type="duplicateValues" dxfId="12" priority="10"/>
  </conditionalFormatting>
  <conditionalFormatting sqref="C45:C46">
    <cfRule type="duplicateValues" dxfId="11" priority="1"/>
  </conditionalFormatting>
  <conditionalFormatting sqref="D55:AH55">
    <cfRule type="cellIs" dxfId="10" priority="22" operator="lessThan">
      <formula>1</formula>
    </cfRule>
  </conditionalFormatting>
  <printOptions horizontalCentered="1"/>
  <pageMargins left="0.25" right="0.25" top="0.75" bottom="0.75" header="0.3" footer="0.3"/>
  <pageSetup paperSize="9" scale="29" orientation="landscape" cellComments="asDisplayed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8E1C0-A236-4760-A0DD-94EF341F2676}">
  <sheetPr>
    <pageSetUpPr fitToPage="1"/>
  </sheetPr>
  <dimension ref="B2:AL44"/>
  <sheetViews>
    <sheetView tabSelected="1" zoomScale="60" zoomScaleNormal="60" zoomScaleSheetLayoutView="85" workbookViewId="0">
      <pane ySplit="7" topLeftCell="A23" activePane="bottomLeft" state="frozen"/>
      <selection pane="bottomLeft" activeCell="N23" sqref="N23"/>
    </sheetView>
  </sheetViews>
  <sheetFormatPr defaultColWidth="3.77734375" defaultRowHeight="18" x14ac:dyDescent="0.25"/>
  <cols>
    <col min="1" max="1" width="3.77734375" style="49"/>
    <col min="2" max="2" width="10.21875" style="49" customWidth="1"/>
    <col min="3" max="3" width="13.6640625" style="49" bestFit="1" customWidth="1"/>
    <col min="4" max="4" width="57.109375" style="49" bestFit="1" customWidth="1"/>
    <col min="5" max="34" width="7" style="49" customWidth="1"/>
    <col min="35" max="35" width="36" style="49" bestFit="1" customWidth="1"/>
    <col min="36" max="36" width="3.77734375" style="49"/>
    <col min="37" max="37" width="10.21875" style="49" customWidth="1"/>
    <col min="38" max="38" width="30.21875" style="49" bestFit="1" customWidth="1"/>
    <col min="39" max="16384" width="3.77734375" style="49"/>
  </cols>
  <sheetData>
    <row r="2" spans="2:38" x14ac:dyDescent="0.25">
      <c r="B2" s="32" t="s">
        <v>102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</row>
    <row r="3" spans="2:38" x14ac:dyDescent="0.25">
      <c r="B3" s="34" t="s">
        <v>72</v>
      </c>
      <c r="C3" s="59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</row>
    <row r="4" spans="2:38" x14ac:dyDescent="0.25">
      <c r="B4" s="35">
        <f>'MH AVAILABLE'!B4</f>
        <v>45536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</row>
    <row r="5" spans="2:38" ht="18.75" thickBot="1" x14ac:dyDescent="0.3">
      <c r="B5" s="33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0"/>
      <c r="AJ5" s="60"/>
    </row>
    <row r="6" spans="2:38" x14ac:dyDescent="0.25">
      <c r="B6" s="183" t="s">
        <v>59</v>
      </c>
      <c r="C6" s="183" t="s">
        <v>51</v>
      </c>
      <c r="D6" s="183" t="s">
        <v>34</v>
      </c>
      <c r="E6" s="77">
        <f>B4</f>
        <v>45536</v>
      </c>
      <c r="F6" s="78">
        <f>E6+1</f>
        <v>45537</v>
      </c>
      <c r="G6" s="78">
        <f t="shared" ref="G6:AH6" si="0">F6+1</f>
        <v>45538</v>
      </c>
      <c r="H6" s="78">
        <f t="shared" si="0"/>
        <v>45539</v>
      </c>
      <c r="I6" s="78">
        <f t="shared" si="0"/>
        <v>45540</v>
      </c>
      <c r="J6" s="78">
        <f t="shared" si="0"/>
        <v>45541</v>
      </c>
      <c r="K6" s="78">
        <f t="shared" si="0"/>
        <v>45542</v>
      </c>
      <c r="L6" s="78">
        <f t="shared" si="0"/>
        <v>45543</v>
      </c>
      <c r="M6" s="78">
        <f t="shared" si="0"/>
        <v>45544</v>
      </c>
      <c r="N6" s="78">
        <f t="shared" si="0"/>
        <v>45545</v>
      </c>
      <c r="O6" s="78">
        <f t="shared" si="0"/>
        <v>45546</v>
      </c>
      <c r="P6" s="78">
        <f t="shared" si="0"/>
        <v>45547</v>
      </c>
      <c r="Q6" s="78">
        <f t="shared" si="0"/>
        <v>45548</v>
      </c>
      <c r="R6" s="78">
        <f t="shared" si="0"/>
        <v>45549</v>
      </c>
      <c r="S6" s="78">
        <f t="shared" si="0"/>
        <v>45550</v>
      </c>
      <c r="T6" s="78">
        <f t="shared" si="0"/>
        <v>45551</v>
      </c>
      <c r="U6" s="78">
        <f t="shared" si="0"/>
        <v>45552</v>
      </c>
      <c r="V6" s="78">
        <f t="shared" si="0"/>
        <v>45553</v>
      </c>
      <c r="W6" s="78">
        <f t="shared" si="0"/>
        <v>45554</v>
      </c>
      <c r="X6" s="78">
        <f t="shared" si="0"/>
        <v>45555</v>
      </c>
      <c r="Y6" s="78">
        <f t="shared" si="0"/>
        <v>45556</v>
      </c>
      <c r="Z6" s="78">
        <f t="shared" si="0"/>
        <v>45557</v>
      </c>
      <c r="AA6" s="78">
        <f t="shared" si="0"/>
        <v>45558</v>
      </c>
      <c r="AB6" s="78">
        <f t="shared" si="0"/>
        <v>45559</v>
      </c>
      <c r="AC6" s="78">
        <f t="shared" si="0"/>
        <v>45560</v>
      </c>
      <c r="AD6" s="78">
        <f t="shared" si="0"/>
        <v>45561</v>
      </c>
      <c r="AE6" s="78">
        <f>AD6+1</f>
        <v>45562</v>
      </c>
      <c r="AF6" s="78">
        <f>AE6+1</f>
        <v>45563</v>
      </c>
      <c r="AG6" s="78">
        <f t="shared" si="0"/>
        <v>45564</v>
      </c>
      <c r="AH6" s="133">
        <f t="shared" si="0"/>
        <v>45565</v>
      </c>
      <c r="AI6" s="183" t="s">
        <v>85</v>
      </c>
      <c r="AK6" s="64" t="s">
        <v>44</v>
      </c>
      <c r="AL6" s="59"/>
    </row>
    <row r="7" spans="2:38" ht="18.75" thickBot="1" x14ac:dyDescent="0.3">
      <c r="B7" s="184"/>
      <c r="C7" s="184"/>
      <c r="D7" s="184"/>
      <c r="E7" s="118" t="s">
        <v>149</v>
      </c>
      <c r="F7" s="118" t="s">
        <v>150</v>
      </c>
      <c r="G7" s="118" t="s">
        <v>151</v>
      </c>
      <c r="H7" s="118" t="s">
        <v>152</v>
      </c>
      <c r="I7" s="118" t="s">
        <v>146</v>
      </c>
      <c r="J7" s="118" t="s">
        <v>147</v>
      </c>
      <c r="K7" s="118" t="s">
        <v>148</v>
      </c>
      <c r="L7" s="118" t="s">
        <v>149</v>
      </c>
      <c r="M7" s="118" t="s">
        <v>150</v>
      </c>
      <c r="N7" s="118" t="s">
        <v>151</v>
      </c>
      <c r="O7" s="118" t="s">
        <v>152</v>
      </c>
      <c r="P7" s="118" t="s">
        <v>146</v>
      </c>
      <c r="Q7" s="118" t="s">
        <v>147</v>
      </c>
      <c r="R7" s="118" t="s">
        <v>148</v>
      </c>
      <c r="S7" s="118" t="s">
        <v>149</v>
      </c>
      <c r="T7" s="118" t="s">
        <v>150</v>
      </c>
      <c r="U7" s="118" t="s">
        <v>151</v>
      </c>
      <c r="V7" s="118" t="s">
        <v>152</v>
      </c>
      <c r="W7" s="118" t="s">
        <v>146</v>
      </c>
      <c r="X7" s="118" t="s">
        <v>147</v>
      </c>
      <c r="Y7" s="118" t="s">
        <v>148</v>
      </c>
      <c r="Z7" s="118" t="s">
        <v>149</v>
      </c>
      <c r="AA7" s="118" t="s">
        <v>150</v>
      </c>
      <c r="AB7" s="118" t="s">
        <v>151</v>
      </c>
      <c r="AC7" s="118" t="s">
        <v>152</v>
      </c>
      <c r="AD7" s="118" t="s">
        <v>146</v>
      </c>
      <c r="AE7" s="118" t="s">
        <v>147</v>
      </c>
      <c r="AF7" s="118" t="s">
        <v>148</v>
      </c>
      <c r="AG7" s="118" t="s">
        <v>149</v>
      </c>
      <c r="AH7" s="134" t="s">
        <v>150</v>
      </c>
      <c r="AI7" s="184"/>
      <c r="AK7" s="139">
        <v>45551</v>
      </c>
      <c r="AL7" s="140" t="s">
        <v>165</v>
      </c>
    </row>
    <row r="8" spans="2:38" x14ac:dyDescent="0.25">
      <c r="B8" s="112">
        <v>1</v>
      </c>
      <c r="C8" s="113">
        <v>8354</v>
      </c>
      <c r="D8" s="114" t="s">
        <v>107</v>
      </c>
      <c r="E8" s="185"/>
      <c r="F8" s="115" t="s">
        <v>43</v>
      </c>
      <c r="G8" s="115" t="s">
        <v>43</v>
      </c>
      <c r="H8" s="115" t="s">
        <v>43</v>
      </c>
      <c r="I8" s="115" t="s">
        <v>43</v>
      </c>
      <c r="J8" s="115" t="s">
        <v>43</v>
      </c>
      <c r="K8" s="116"/>
      <c r="L8" s="116"/>
      <c r="M8" s="115" t="s">
        <v>43</v>
      </c>
      <c r="N8" s="115" t="s">
        <v>43</v>
      </c>
      <c r="O8" s="115" t="s">
        <v>43</v>
      </c>
      <c r="P8" s="115" t="s">
        <v>43</v>
      </c>
      <c r="Q8" s="115" t="s">
        <v>43</v>
      </c>
      <c r="R8" s="116"/>
      <c r="S8" s="116"/>
      <c r="T8" s="136"/>
      <c r="U8" s="136"/>
      <c r="V8" s="115" t="s">
        <v>43</v>
      </c>
      <c r="W8" s="115" t="s">
        <v>43</v>
      </c>
      <c r="X8" s="115" t="s">
        <v>43</v>
      </c>
      <c r="Y8" s="116"/>
      <c r="Z8" s="116"/>
      <c r="AA8" s="115" t="s">
        <v>43</v>
      </c>
      <c r="AB8" s="115" t="s">
        <v>43</v>
      </c>
      <c r="AC8" s="115" t="s">
        <v>43</v>
      </c>
      <c r="AD8" s="115" t="s">
        <v>43</v>
      </c>
      <c r="AE8" s="115" t="s">
        <v>43</v>
      </c>
      <c r="AF8" s="116"/>
      <c r="AG8" s="116"/>
      <c r="AH8" s="115" t="s">
        <v>43</v>
      </c>
      <c r="AI8" s="117">
        <f>SUM(COUNTIF(E8:AH8, {"N","DT","WPH","M","E"}))</f>
        <v>19</v>
      </c>
      <c r="AK8" s="139">
        <v>45552</v>
      </c>
      <c r="AL8" s="140" t="s">
        <v>164</v>
      </c>
    </row>
    <row r="9" spans="2:38" x14ac:dyDescent="0.25">
      <c r="B9" s="41">
        <v>2</v>
      </c>
      <c r="C9" s="95">
        <v>8134</v>
      </c>
      <c r="D9" s="108" t="s">
        <v>110</v>
      </c>
      <c r="E9" s="186"/>
      <c r="F9" s="115" t="s">
        <v>43</v>
      </c>
      <c r="G9" s="115" t="s">
        <v>43</v>
      </c>
      <c r="H9" s="115" t="s">
        <v>43</v>
      </c>
      <c r="I9" s="90" t="s">
        <v>43</v>
      </c>
      <c r="J9" s="90" t="s">
        <v>43</v>
      </c>
      <c r="K9" s="94" t="s">
        <v>43</v>
      </c>
      <c r="L9" s="94"/>
      <c r="M9" s="90" t="s">
        <v>43</v>
      </c>
      <c r="N9" s="115" t="s">
        <v>43</v>
      </c>
      <c r="O9" s="115" t="s">
        <v>43</v>
      </c>
      <c r="P9" s="90" t="s">
        <v>43</v>
      </c>
      <c r="Q9" s="90" t="s">
        <v>43</v>
      </c>
      <c r="R9" s="94"/>
      <c r="S9" s="94"/>
      <c r="T9" s="136"/>
      <c r="U9" s="136"/>
      <c r="V9" s="115" t="s">
        <v>43</v>
      </c>
      <c r="W9" s="90" t="s">
        <v>43</v>
      </c>
      <c r="X9" s="90" t="s">
        <v>43</v>
      </c>
      <c r="Y9" s="94"/>
      <c r="Z9" s="94"/>
      <c r="AA9" s="90" t="s">
        <v>43</v>
      </c>
      <c r="AB9" s="115" t="s">
        <v>43</v>
      </c>
      <c r="AC9" s="115" t="s">
        <v>43</v>
      </c>
      <c r="AD9" s="90" t="s">
        <v>43</v>
      </c>
      <c r="AE9" s="90" t="s">
        <v>43</v>
      </c>
      <c r="AF9" s="94"/>
      <c r="AG9" s="94"/>
      <c r="AH9" s="90" t="s">
        <v>43</v>
      </c>
      <c r="AI9" s="89">
        <f>SUM(COUNTIF(E9:AH9, {"N","DT","WPH","M","E"}))</f>
        <v>20</v>
      </c>
    </row>
    <row r="10" spans="2:38" x14ac:dyDescent="0.25">
      <c r="B10" s="41">
        <v>3</v>
      </c>
      <c r="C10" s="95">
        <v>8366</v>
      </c>
      <c r="D10" s="109" t="s">
        <v>73</v>
      </c>
      <c r="E10" s="186"/>
      <c r="F10" s="115" t="s">
        <v>43</v>
      </c>
      <c r="G10" s="115" t="s">
        <v>43</v>
      </c>
      <c r="H10" s="115" t="s">
        <v>43</v>
      </c>
      <c r="I10" s="90" t="s">
        <v>43</v>
      </c>
      <c r="J10" s="90" t="s">
        <v>43</v>
      </c>
      <c r="K10" s="94"/>
      <c r="L10" s="94" t="s">
        <v>43</v>
      </c>
      <c r="M10" s="90" t="s">
        <v>43</v>
      </c>
      <c r="N10" s="115" t="s">
        <v>43</v>
      </c>
      <c r="O10" s="115" t="s">
        <v>43</v>
      </c>
      <c r="P10" s="90" t="s">
        <v>43</v>
      </c>
      <c r="Q10" s="90" t="s">
        <v>43</v>
      </c>
      <c r="R10" s="94"/>
      <c r="S10" s="94"/>
      <c r="T10" s="136"/>
      <c r="U10" s="136"/>
      <c r="V10" s="115" t="s">
        <v>43</v>
      </c>
      <c r="W10" s="90" t="s">
        <v>43</v>
      </c>
      <c r="X10" s="90" t="s">
        <v>43</v>
      </c>
      <c r="Y10" s="94"/>
      <c r="Z10" s="94"/>
      <c r="AA10" s="90" t="s">
        <v>43</v>
      </c>
      <c r="AB10" s="115" t="s">
        <v>43</v>
      </c>
      <c r="AC10" s="115" t="s">
        <v>43</v>
      </c>
      <c r="AD10" s="90" t="s">
        <v>43</v>
      </c>
      <c r="AE10" s="90" t="s">
        <v>43</v>
      </c>
      <c r="AF10" s="94"/>
      <c r="AG10" s="94"/>
      <c r="AH10" s="90" t="s">
        <v>43</v>
      </c>
      <c r="AI10" s="89">
        <f>SUM(COUNTIF(E10:AH10, {"N","DT","WPH","M","E"}))</f>
        <v>20</v>
      </c>
    </row>
    <row r="11" spans="2:38" x14ac:dyDescent="0.25">
      <c r="B11" s="112">
        <v>4</v>
      </c>
      <c r="C11" s="95">
        <v>8265</v>
      </c>
      <c r="D11" s="109" t="s">
        <v>99</v>
      </c>
      <c r="E11" s="186"/>
      <c r="F11" s="115" t="s">
        <v>43</v>
      </c>
      <c r="G11" s="115" t="s">
        <v>43</v>
      </c>
      <c r="H11" s="115" t="s">
        <v>43</v>
      </c>
      <c r="I11" s="90" t="s">
        <v>43</v>
      </c>
      <c r="J11" s="90" t="s">
        <v>43</v>
      </c>
      <c r="K11" s="94"/>
      <c r="L11" s="94"/>
      <c r="M11" s="90" t="s">
        <v>43</v>
      </c>
      <c r="N11" s="115" t="s">
        <v>43</v>
      </c>
      <c r="O11" s="115" t="s">
        <v>43</v>
      </c>
      <c r="P11" s="90" t="s">
        <v>43</v>
      </c>
      <c r="Q11" s="90" t="s">
        <v>43</v>
      </c>
      <c r="R11" s="94" t="s">
        <v>43</v>
      </c>
      <c r="S11" s="94"/>
      <c r="T11" s="136"/>
      <c r="U11" s="136"/>
      <c r="V11" s="115" t="s">
        <v>43</v>
      </c>
      <c r="W11" s="90" t="s">
        <v>43</v>
      </c>
      <c r="X11" s="90" t="s">
        <v>43</v>
      </c>
      <c r="Y11" s="94"/>
      <c r="Z11" s="94"/>
      <c r="AA11" s="90" t="s">
        <v>43</v>
      </c>
      <c r="AB11" s="115" t="s">
        <v>43</v>
      </c>
      <c r="AC11" s="115" t="s">
        <v>43</v>
      </c>
      <c r="AD11" s="90" t="s">
        <v>43</v>
      </c>
      <c r="AE11" s="90" t="s">
        <v>43</v>
      </c>
      <c r="AF11" s="94"/>
      <c r="AG11" s="94"/>
      <c r="AH11" s="90" t="s">
        <v>43</v>
      </c>
      <c r="AI11" s="89">
        <f>SUM(COUNTIF(E11:AH11, {"N","DT","WPH","M","E"}))</f>
        <v>20</v>
      </c>
    </row>
    <row r="12" spans="2:38" x14ac:dyDescent="0.25">
      <c r="B12" s="41">
        <v>5</v>
      </c>
      <c r="C12" s="96">
        <v>8106</v>
      </c>
      <c r="D12" s="108" t="s">
        <v>160</v>
      </c>
      <c r="E12" s="186"/>
      <c r="F12" s="115" t="s">
        <v>43</v>
      </c>
      <c r="G12" s="115" t="s">
        <v>43</v>
      </c>
      <c r="H12" s="115" t="s">
        <v>43</v>
      </c>
      <c r="I12" s="90" t="s">
        <v>43</v>
      </c>
      <c r="J12" s="90" t="s">
        <v>43</v>
      </c>
      <c r="K12" s="94"/>
      <c r="L12" s="94"/>
      <c r="M12" s="90" t="s">
        <v>43</v>
      </c>
      <c r="N12" s="115" t="s">
        <v>43</v>
      </c>
      <c r="O12" s="115" t="s">
        <v>43</v>
      </c>
      <c r="P12" s="90" t="s">
        <v>43</v>
      </c>
      <c r="Q12" s="90" t="s">
        <v>43</v>
      </c>
      <c r="R12" s="94"/>
      <c r="S12" s="94" t="s">
        <v>43</v>
      </c>
      <c r="T12" s="136"/>
      <c r="U12" s="136"/>
      <c r="V12" s="115" t="s">
        <v>43</v>
      </c>
      <c r="W12" s="90" t="s">
        <v>43</v>
      </c>
      <c r="X12" s="90" t="s">
        <v>43</v>
      </c>
      <c r="Y12" s="94"/>
      <c r="Z12" s="94"/>
      <c r="AA12" s="90" t="s">
        <v>43</v>
      </c>
      <c r="AB12" s="115" t="s">
        <v>43</v>
      </c>
      <c r="AC12" s="115" t="s">
        <v>43</v>
      </c>
      <c r="AD12" s="90" t="s">
        <v>43</v>
      </c>
      <c r="AE12" s="90" t="s">
        <v>43</v>
      </c>
      <c r="AF12" s="94"/>
      <c r="AG12" s="94"/>
      <c r="AH12" s="90" t="s">
        <v>43</v>
      </c>
      <c r="AI12" s="89">
        <f>SUM(COUNTIF(E12:AH12, {"N","DT","WPH","M","E"}))</f>
        <v>20</v>
      </c>
      <c r="AK12" s="52" t="s">
        <v>46</v>
      </c>
      <c r="AL12" s="52"/>
    </row>
    <row r="13" spans="2:38" x14ac:dyDescent="0.25">
      <c r="B13" s="41">
        <v>6</v>
      </c>
      <c r="C13" s="95">
        <v>8534</v>
      </c>
      <c r="D13" s="108" t="s">
        <v>114</v>
      </c>
      <c r="E13" s="186"/>
      <c r="F13" s="115" t="s">
        <v>43</v>
      </c>
      <c r="G13" s="115" t="s">
        <v>43</v>
      </c>
      <c r="H13" s="115" t="s">
        <v>43</v>
      </c>
      <c r="I13" s="90" t="s">
        <v>43</v>
      </c>
      <c r="J13" s="90" t="s">
        <v>43</v>
      </c>
      <c r="K13" s="94"/>
      <c r="L13" s="94"/>
      <c r="M13" s="90" t="s">
        <v>43</v>
      </c>
      <c r="N13" s="115" t="s">
        <v>43</v>
      </c>
      <c r="O13" s="115" t="s">
        <v>43</v>
      </c>
      <c r="P13" s="90" t="s">
        <v>43</v>
      </c>
      <c r="Q13" s="90" t="s">
        <v>43</v>
      </c>
      <c r="R13" s="94"/>
      <c r="S13" s="94"/>
      <c r="T13" s="136" t="s">
        <v>43</v>
      </c>
      <c r="U13" s="136"/>
      <c r="V13" s="115" t="s">
        <v>43</v>
      </c>
      <c r="W13" s="90" t="s">
        <v>43</v>
      </c>
      <c r="X13" s="90" t="s">
        <v>43</v>
      </c>
      <c r="Y13" s="94" t="s">
        <v>43</v>
      </c>
      <c r="Z13" s="94"/>
      <c r="AA13" s="90" t="s">
        <v>43</v>
      </c>
      <c r="AB13" s="115" t="s">
        <v>43</v>
      </c>
      <c r="AC13" s="115" t="s">
        <v>43</v>
      </c>
      <c r="AD13" s="90" t="s">
        <v>43</v>
      </c>
      <c r="AE13" s="90" t="s">
        <v>43</v>
      </c>
      <c r="AF13" s="94"/>
      <c r="AG13" s="94"/>
      <c r="AH13" s="90" t="s">
        <v>43</v>
      </c>
      <c r="AI13" s="89">
        <f>SUM(COUNTIF(E13:AH13, {"N","DT","WPH","M","E"}))</f>
        <v>21</v>
      </c>
      <c r="AK13" s="53" t="s">
        <v>43</v>
      </c>
      <c r="AL13" s="50" t="s">
        <v>45</v>
      </c>
    </row>
    <row r="14" spans="2:38" x14ac:dyDescent="0.25">
      <c r="B14" s="112">
        <v>7</v>
      </c>
      <c r="C14" s="95">
        <v>8159</v>
      </c>
      <c r="D14" s="110" t="s">
        <v>121</v>
      </c>
      <c r="E14" s="186"/>
      <c r="F14" s="115" t="s">
        <v>43</v>
      </c>
      <c r="G14" s="115" t="s">
        <v>43</v>
      </c>
      <c r="H14" s="115" t="s">
        <v>43</v>
      </c>
      <c r="I14" s="90" t="s">
        <v>43</v>
      </c>
      <c r="J14" s="90" t="s">
        <v>43</v>
      </c>
      <c r="K14" s="94"/>
      <c r="L14" s="94"/>
      <c r="M14" s="90" t="s">
        <v>43</v>
      </c>
      <c r="N14" s="115" t="s">
        <v>43</v>
      </c>
      <c r="O14" s="115" t="s">
        <v>43</v>
      </c>
      <c r="P14" s="90" t="s">
        <v>43</v>
      </c>
      <c r="Q14" s="90" t="s">
        <v>43</v>
      </c>
      <c r="R14" s="94"/>
      <c r="S14" s="94"/>
      <c r="T14" s="136"/>
      <c r="U14" s="136" t="s">
        <v>43</v>
      </c>
      <c r="V14" s="115" t="s">
        <v>43</v>
      </c>
      <c r="W14" s="90" t="s">
        <v>43</v>
      </c>
      <c r="X14" s="90" t="s">
        <v>43</v>
      </c>
      <c r="Y14" s="94"/>
      <c r="Z14" s="94" t="s">
        <v>43</v>
      </c>
      <c r="AA14" s="90" t="s">
        <v>43</v>
      </c>
      <c r="AB14" s="115" t="s">
        <v>43</v>
      </c>
      <c r="AC14" s="115" t="s">
        <v>43</v>
      </c>
      <c r="AD14" s="90" t="s">
        <v>43</v>
      </c>
      <c r="AE14" s="90" t="s">
        <v>43</v>
      </c>
      <c r="AF14" s="94"/>
      <c r="AG14" s="94"/>
      <c r="AH14" s="90" t="s">
        <v>43</v>
      </c>
      <c r="AI14" s="89">
        <f>SUM(COUNTIF(E14:AH14, {"N","DT","WPH","M","E"}))</f>
        <v>21</v>
      </c>
      <c r="AK14" s="65" t="s">
        <v>47</v>
      </c>
      <c r="AL14" s="50" t="s">
        <v>48</v>
      </c>
    </row>
    <row r="15" spans="2:38" x14ac:dyDescent="0.25">
      <c r="B15" s="41">
        <v>8</v>
      </c>
      <c r="C15" s="95">
        <v>8253</v>
      </c>
      <c r="D15" s="111" t="s">
        <v>77</v>
      </c>
      <c r="E15" s="186"/>
      <c r="F15" s="115" t="s">
        <v>43</v>
      </c>
      <c r="G15" s="115" t="s">
        <v>43</v>
      </c>
      <c r="H15" s="115" t="s">
        <v>43</v>
      </c>
      <c r="I15" s="90" t="s">
        <v>43</v>
      </c>
      <c r="J15" s="90" t="s">
        <v>43</v>
      </c>
      <c r="K15" s="94"/>
      <c r="L15" s="94"/>
      <c r="M15" s="90" t="s">
        <v>43</v>
      </c>
      <c r="N15" s="115" t="s">
        <v>43</v>
      </c>
      <c r="O15" s="115" t="s">
        <v>43</v>
      </c>
      <c r="P15" s="90" t="s">
        <v>43</v>
      </c>
      <c r="Q15" s="90" t="s">
        <v>43</v>
      </c>
      <c r="R15" s="94"/>
      <c r="S15" s="94"/>
      <c r="T15" s="136"/>
      <c r="U15" s="136"/>
      <c r="V15" s="115" t="s">
        <v>43</v>
      </c>
      <c r="W15" s="90" t="s">
        <v>43</v>
      </c>
      <c r="X15" s="90" t="s">
        <v>43</v>
      </c>
      <c r="Y15" s="94"/>
      <c r="Z15" s="94"/>
      <c r="AA15" s="90" t="s">
        <v>43</v>
      </c>
      <c r="AB15" s="115" t="s">
        <v>43</v>
      </c>
      <c r="AC15" s="115" t="s">
        <v>43</v>
      </c>
      <c r="AD15" s="90" t="s">
        <v>43</v>
      </c>
      <c r="AE15" s="90" t="s">
        <v>43</v>
      </c>
      <c r="AF15" s="94" t="s">
        <v>43</v>
      </c>
      <c r="AG15" s="94"/>
      <c r="AH15" s="90" t="s">
        <v>43</v>
      </c>
      <c r="AI15" s="89">
        <f>SUM(COUNTIF(E15:AH15, {"N","DT","WPH","M","E"}))</f>
        <v>20</v>
      </c>
      <c r="AK15" s="54" t="s">
        <v>42</v>
      </c>
      <c r="AL15" s="50" t="s">
        <v>53</v>
      </c>
    </row>
    <row r="16" spans="2:38" x14ac:dyDescent="0.25">
      <c r="B16" s="41">
        <v>9</v>
      </c>
      <c r="C16" s="95">
        <v>8107</v>
      </c>
      <c r="D16" s="108" t="s">
        <v>125</v>
      </c>
      <c r="E16" s="186"/>
      <c r="F16" s="115" t="s">
        <v>43</v>
      </c>
      <c r="G16" s="115" t="s">
        <v>43</v>
      </c>
      <c r="H16" s="115" t="s">
        <v>43</v>
      </c>
      <c r="I16" s="90" t="s">
        <v>43</v>
      </c>
      <c r="J16" s="90" t="s">
        <v>43</v>
      </c>
      <c r="K16" s="94"/>
      <c r="L16" s="94"/>
      <c r="M16" s="90" t="s">
        <v>43</v>
      </c>
      <c r="N16" s="115" t="s">
        <v>43</v>
      </c>
      <c r="O16" s="115" t="s">
        <v>43</v>
      </c>
      <c r="P16" s="90" t="s">
        <v>43</v>
      </c>
      <c r="Q16" s="90" t="s">
        <v>43</v>
      </c>
      <c r="R16" s="94"/>
      <c r="S16" s="94"/>
      <c r="T16" s="136"/>
      <c r="U16" s="136"/>
      <c r="V16" s="115" t="s">
        <v>43</v>
      </c>
      <c r="W16" s="90" t="s">
        <v>43</v>
      </c>
      <c r="X16" s="90" t="s">
        <v>43</v>
      </c>
      <c r="Y16" s="94"/>
      <c r="Z16" s="94"/>
      <c r="AA16" s="90" t="s">
        <v>43</v>
      </c>
      <c r="AB16" s="115" t="s">
        <v>43</v>
      </c>
      <c r="AC16" s="115" t="s">
        <v>43</v>
      </c>
      <c r="AD16" s="90" t="s">
        <v>43</v>
      </c>
      <c r="AE16" s="90" t="s">
        <v>43</v>
      </c>
      <c r="AF16" s="94"/>
      <c r="AG16" s="94" t="s">
        <v>43</v>
      </c>
      <c r="AH16" s="90" t="s">
        <v>43</v>
      </c>
      <c r="AI16" s="89">
        <f>SUM(COUNTIF(E16:AH16, {"N","DT","WPH","M","E"}))</f>
        <v>20</v>
      </c>
      <c r="AK16" s="83" t="s">
        <v>52</v>
      </c>
      <c r="AL16" s="50" t="s">
        <v>49</v>
      </c>
    </row>
    <row r="17" spans="2:38" x14ac:dyDescent="0.25">
      <c r="B17" s="112">
        <v>10</v>
      </c>
      <c r="C17" s="95">
        <v>8288</v>
      </c>
      <c r="D17" s="108" t="s">
        <v>127</v>
      </c>
      <c r="E17" s="186"/>
      <c r="F17" s="115" t="s">
        <v>43</v>
      </c>
      <c r="G17" s="115" t="s">
        <v>43</v>
      </c>
      <c r="H17" s="115" t="s">
        <v>43</v>
      </c>
      <c r="I17" s="90" t="s">
        <v>43</v>
      </c>
      <c r="J17" s="90" t="s">
        <v>43</v>
      </c>
      <c r="K17" s="94"/>
      <c r="L17" s="94"/>
      <c r="M17" s="90" t="s">
        <v>43</v>
      </c>
      <c r="N17" s="115" t="s">
        <v>43</v>
      </c>
      <c r="O17" s="115" t="s">
        <v>43</v>
      </c>
      <c r="P17" s="90" t="s">
        <v>43</v>
      </c>
      <c r="Q17" s="90" t="s">
        <v>43</v>
      </c>
      <c r="R17" s="94"/>
      <c r="S17" s="94"/>
      <c r="T17" s="136"/>
      <c r="U17" s="136"/>
      <c r="V17" s="115" t="s">
        <v>43</v>
      </c>
      <c r="W17" s="90" t="s">
        <v>43</v>
      </c>
      <c r="X17" s="90" t="s">
        <v>43</v>
      </c>
      <c r="Y17" s="94"/>
      <c r="Z17" s="94"/>
      <c r="AA17" s="90" t="s">
        <v>43</v>
      </c>
      <c r="AB17" s="115" t="s">
        <v>43</v>
      </c>
      <c r="AC17" s="115" t="s">
        <v>43</v>
      </c>
      <c r="AD17" s="90" t="s">
        <v>43</v>
      </c>
      <c r="AE17" s="90" t="s">
        <v>43</v>
      </c>
      <c r="AF17" s="94"/>
      <c r="AG17" s="94"/>
      <c r="AH17" s="90" t="s">
        <v>43</v>
      </c>
      <c r="AI17" s="89">
        <f>SUM(COUNTIF(E17:AH17, {"N","DT","WPH","M","E"}))</f>
        <v>19</v>
      </c>
      <c r="AK17" s="85" t="s">
        <v>97</v>
      </c>
      <c r="AL17" s="50" t="s">
        <v>98</v>
      </c>
    </row>
    <row r="18" spans="2:38" x14ac:dyDescent="0.25">
      <c r="B18" s="41">
        <v>11</v>
      </c>
      <c r="C18" s="95">
        <v>8350</v>
      </c>
      <c r="D18" s="109" t="s">
        <v>80</v>
      </c>
      <c r="E18" s="186" t="s">
        <v>43</v>
      </c>
      <c r="F18" s="115" t="s">
        <v>43</v>
      </c>
      <c r="G18" s="115" t="s">
        <v>43</v>
      </c>
      <c r="H18" s="115" t="s">
        <v>43</v>
      </c>
      <c r="I18" s="90" t="s">
        <v>43</v>
      </c>
      <c r="J18" s="90" t="s">
        <v>43</v>
      </c>
      <c r="K18" s="94"/>
      <c r="L18" s="94"/>
      <c r="M18" s="90" t="s">
        <v>43</v>
      </c>
      <c r="N18" s="115" t="s">
        <v>43</v>
      </c>
      <c r="O18" s="115" t="s">
        <v>43</v>
      </c>
      <c r="P18" s="90" t="s">
        <v>43</v>
      </c>
      <c r="Q18" s="90" t="s">
        <v>43</v>
      </c>
      <c r="R18" s="94"/>
      <c r="S18" s="94"/>
      <c r="T18" s="136"/>
      <c r="U18" s="136"/>
      <c r="V18" s="115" t="s">
        <v>43</v>
      </c>
      <c r="W18" s="90" t="s">
        <v>43</v>
      </c>
      <c r="X18" s="90" t="s">
        <v>43</v>
      </c>
      <c r="Y18" s="94"/>
      <c r="Z18" s="94"/>
      <c r="AA18" s="90" t="s">
        <v>43</v>
      </c>
      <c r="AB18" s="115" t="s">
        <v>43</v>
      </c>
      <c r="AC18" s="115" t="s">
        <v>43</v>
      </c>
      <c r="AD18" s="90" t="s">
        <v>43</v>
      </c>
      <c r="AE18" s="90" t="s">
        <v>43</v>
      </c>
      <c r="AF18" s="94"/>
      <c r="AG18" s="94"/>
      <c r="AH18" s="90" t="s">
        <v>43</v>
      </c>
      <c r="AI18" s="89">
        <f>SUM(COUNTIF(E18:AH18, {"N","DT","WPH","M","E"}))</f>
        <v>20</v>
      </c>
      <c r="AK18" s="51" t="s">
        <v>50</v>
      </c>
      <c r="AL18" s="50" t="s">
        <v>54</v>
      </c>
    </row>
    <row r="19" spans="2:38" x14ac:dyDescent="0.25">
      <c r="B19" s="41">
        <v>12</v>
      </c>
      <c r="C19" s="95">
        <v>8093</v>
      </c>
      <c r="D19" s="108" t="s">
        <v>81</v>
      </c>
      <c r="E19" s="186"/>
      <c r="F19" s="115" t="s">
        <v>43</v>
      </c>
      <c r="G19" s="115" t="s">
        <v>43</v>
      </c>
      <c r="H19" s="115" t="s">
        <v>43</v>
      </c>
      <c r="I19" s="90" t="s">
        <v>43</v>
      </c>
      <c r="J19" s="90" t="s">
        <v>43</v>
      </c>
      <c r="K19" s="94"/>
      <c r="L19" s="94"/>
      <c r="M19" s="90" t="s">
        <v>43</v>
      </c>
      <c r="N19" s="115" t="s">
        <v>43</v>
      </c>
      <c r="O19" s="115" t="s">
        <v>43</v>
      </c>
      <c r="P19" s="90" t="s">
        <v>43</v>
      </c>
      <c r="Q19" s="90" t="s">
        <v>43</v>
      </c>
      <c r="R19" s="94"/>
      <c r="S19" s="94"/>
      <c r="T19" s="136"/>
      <c r="U19" s="136"/>
      <c r="V19" s="115" t="s">
        <v>43</v>
      </c>
      <c r="W19" s="90" t="s">
        <v>43</v>
      </c>
      <c r="X19" s="90" t="s">
        <v>43</v>
      </c>
      <c r="Y19" s="94"/>
      <c r="Z19" s="94"/>
      <c r="AA19" s="90" t="s">
        <v>43</v>
      </c>
      <c r="AB19" s="115" t="s">
        <v>43</v>
      </c>
      <c r="AC19" s="115" t="s">
        <v>43</v>
      </c>
      <c r="AD19" s="90" t="s">
        <v>43</v>
      </c>
      <c r="AE19" s="90" t="s">
        <v>43</v>
      </c>
      <c r="AF19" s="94"/>
      <c r="AG19" s="94"/>
      <c r="AH19" s="90" t="s">
        <v>43</v>
      </c>
      <c r="AI19" s="89">
        <f>SUM(COUNTIF(E19:AH19, {"N","DT","WPH","M","E"}))</f>
        <v>19</v>
      </c>
      <c r="AK19" s="51" t="s">
        <v>58</v>
      </c>
      <c r="AL19" s="50" t="s">
        <v>55</v>
      </c>
    </row>
    <row r="20" spans="2:38" x14ac:dyDescent="0.25">
      <c r="B20" s="112">
        <v>13</v>
      </c>
      <c r="C20" s="95">
        <v>8183</v>
      </c>
      <c r="D20" s="120" t="s">
        <v>116</v>
      </c>
      <c r="E20" s="186"/>
      <c r="F20" s="115" t="s">
        <v>43</v>
      </c>
      <c r="G20" s="115" t="s">
        <v>43</v>
      </c>
      <c r="H20" s="115" t="s">
        <v>43</v>
      </c>
      <c r="I20" s="90" t="s">
        <v>43</v>
      </c>
      <c r="J20" s="90" t="s">
        <v>43</v>
      </c>
      <c r="K20" s="94" t="s">
        <v>43</v>
      </c>
      <c r="L20" s="94"/>
      <c r="M20" s="90" t="s">
        <v>43</v>
      </c>
      <c r="N20" s="115" t="s">
        <v>43</v>
      </c>
      <c r="O20" s="115" t="s">
        <v>43</v>
      </c>
      <c r="P20" s="90" t="s">
        <v>43</v>
      </c>
      <c r="Q20" s="90" t="s">
        <v>43</v>
      </c>
      <c r="R20" s="94"/>
      <c r="S20" s="94"/>
      <c r="T20" s="136"/>
      <c r="U20" s="136"/>
      <c r="V20" s="115" t="s">
        <v>43</v>
      </c>
      <c r="W20" s="90" t="s">
        <v>43</v>
      </c>
      <c r="X20" s="90" t="s">
        <v>43</v>
      </c>
      <c r="Y20" s="94"/>
      <c r="Z20" s="94"/>
      <c r="AA20" s="90" t="s">
        <v>43</v>
      </c>
      <c r="AB20" s="115" t="s">
        <v>43</v>
      </c>
      <c r="AC20" s="115" t="s">
        <v>43</v>
      </c>
      <c r="AD20" s="90" t="s">
        <v>43</v>
      </c>
      <c r="AE20" s="90" t="s">
        <v>43</v>
      </c>
      <c r="AF20" s="94" t="s">
        <v>43</v>
      </c>
      <c r="AG20" s="94"/>
      <c r="AH20" s="90" t="s">
        <v>43</v>
      </c>
      <c r="AI20" s="89">
        <f>SUM(COUNTIF(E20:AH20, {"N","DT","WPH","M","E"}))</f>
        <v>21</v>
      </c>
      <c r="AK20" s="79" t="s">
        <v>56</v>
      </c>
      <c r="AL20" s="56" t="s">
        <v>60</v>
      </c>
    </row>
    <row r="21" spans="2:38" x14ac:dyDescent="0.25">
      <c r="B21" s="41">
        <v>14</v>
      </c>
      <c r="C21" s="95">
        <v>8210</v>
      </c>
      <c r="D21" s="121" t="s">
        <v>118</v>
      </c>
      <c r="E21" s="186"/>
      <c r="F21" s="115" t="s">
        <v>43</v>
      </c>
      <c r="G21" s="115" t="s">
        <v>43</v>
      </c>
      <c r="H21" s="115" t="s">
        <v>43</v>
      </c>
      <c r="I21" s="90" t="s">
        <v>43</v>
      </c>
      <c r="J21" s="90" t="s">
        <v>43</v>
      </c>
      <c r="K21" s="94"/>
      <c r="L21" s="94" t="s">
        <v>43</v>
      </c>
      <c r="M21" s="90" t="s">
        <v>43</v>
      </c>
      <c r="N21" s="115" t="s">
        <v>43</v>
      </c>
      <c r="O21" s="115" t="s">
        <v>43</v>
      </c>
      <c r="P21" s="90" t="s">
        <v>43</v>
      </c>
      <c r="Q21" s="90" t="s">
        <v>43</v>
      </c>
      <c r="R21" s="94"/>
      <c r="S21" s="94"/>
      <c r="T21" s="136"/>
      <c r="U21" s="136"/>
      <c r="V21" s="115" t="s">
        <v>43</v>
      </c>
      <c r="W21" s="90" t="s">
        <v>43</v>
      </c>
      <c r="X21" s="90" t="s">
        <v>43</v>
      </c>
      <c r="Y21" s="94"/>
      <c r="Z21" s="94"/>
      <c r="AA21" s="90" t="s">
        <v>43</v>
      </c>
      <c r="AB21" s="115" t="s">
        <v>43</v>
      </c>
      <c r="AC21" s="115" t="s">
        <v>43</v>
      </c>
      <c r="AD21" s="90" t="s">
        <v>43</v>
      </c>
      <c r="AE21" s="90" t="s">
        <v>43</v>
      </c>
      <c r="AF21" s="94"/>
      <c r="AG21" s="94" t="s">
        <v>43</v>
      </c>
      <c r="AH21" s="90" t="s">
        <v>43</v>
      </c>
      <c r="AI21" s="89">
        <f>SUM(COUNTIF(E21:AH21, {"N","DT","WPH","M","E"}))</f>
        <v>21</v>
      </c>
      <c r="AK21" s="80" t="s">
        <v>61</v>
      </c>
      <c r="AL21" s="56" t="s">
        <v>62</v>
      </c>
    </row>
    <row r="22" spans="2:38" x14ac:dyDescent="0.25">
      <c r="B22" s="41">
        <v>15</v>
      </c>
      <c r="C22" s="95">
        <v>8129</v>
      </c>
      <c r="D22" s="121" t="s">
        <v>78</v>
      </c>
      <c r="E22" s="186"/>
      <c r="F22" s="115" t="s">
        <v>43</v>
      </c>
      <c r="G22" s="115" t="s">
        <v>43</v>
      </c>
      <c r="H22" s="115" t="s">
        <v>43</v>
      </c>
      <c r="I22" s="90" t="s">
        <v>43</v>
      </c>
      <c r="J22" s="90" t="s">
        <v>43</v>
      </c>
      <c r="K22" s="94"/>
      <c r="L22" s="94"/>
      <c r="M22" s="90" t="s">
        <v>43</v>
      </c>
      <c r="N22" s="115" t="s">
        <v>43</v>
      </c>
      <c r="O22" s="115" t="s">
        <v>43</v>
      </c>
      <c r="P22" s="90" t="s">
        <v>43</v>
      </c>
      <c r="Q22" s="90" t="s">
        <v>43</v>
      </c>
      <c r="R22" s="94" t="s">
        <v>43</v>
      </c>
      <c r="S22" s="94"/>
      <c r="T22" s="136"/>
      <c r="U22" s="136"/>
      <c r="V22" s="115" t="s">
        <v>43</v>
      </c>
      <c r="W22" s="90" t="s">
        <v>43</v>
      </c>
      <c r="X22" s="90" t="s">
        <v>43</v>
      </c>
      <c r="Y22" s="94"/>
      <c r="Z22" s="94"/>
      <c r="AA22" s="90" t="s">
        <v>43</v>
      </c>
      <c r="AB22" s="115" t="s">
        <v>43</v>
      </c>
      <c r="AC22" s="115" t="s">
        <v>43</v>
      </c>
      <c r="AD22" s="90" t="s">
        <v>43</v>
      </c>
      <c r="AE22" s="90" t="s">
        <v>43</v>
      </c>
      <c r="AF22" s="94"/>
      <c r="AG22" s="94"/>
      <c r="AH22" s="90" t="s">
        <v>43</v>
      </c>
      <c r="AI22" s="89">
        <f>SUM(COUNTIF(E22:AH22, {"N","DT","WPH","M","E"}))</f>
        <v>20</v>
      </c>
      <c r="AK22" s="55" t="s">
        <v>57</v>
      </c>
      <c r="AL22" s="56" t="s">
        <v>63</v>
      </c>
    </row>
    <row r="23" spans="2:38" x14ac:dyDescent="0.25">
      <c r="B23" s="112">
        <v>16</v>
      </c>
      <c r="C23" s="95">
        <v>8079</v>
      </c>
      <c r="D23" s="120" t="s">
        <v>130</v>
      </c>
      <c r="E23" s="186"/>
      <c r="F23" s="115" t="s">
        <v>43</v>
      </c>
      <c r="G23" s="115" t="s">
        <v>43</v>
      </c>
      <c r="H23" s="115" t="s">
        <v>43</v>
      </c>
      <c r="I23" s="90" t="s">
        <v>43</v>
      </c>
      <c r="J23" s="90" t="s">
        <v>43</v>
      </c>
      <c r="K23" s="94"/>
      <c r="L23" s="94"/>
      <c r="M23" s="90" t="s">
        <v>43</v>
      </c>
      <c r="N23" s="115" t="s">
        <v>43</v>
      </c>
      <c r="O23" s="115" t="s">
        <v>43</v>
      </c>
      <c r="P23" s="90" t="s">
        <v>43</v>
      </c>
      <c r="Q23" s="90" t="s">
        <v>43</v>
      </c>
      <c r="R23" s="94"/>
      <c r="S23" s="94" t="s">
        <v>43</v>
      </c>
      <c r="T23" s="136"/>
      <c r="U23" s="136"/>
      <c r="V23" s="115" t="s">
        <v>43</v>
      </c>
      <c r="W23" s="90" t="s">
        <v>43</v>
      </c>
      <c r="X23" s="90" t="s">
        <v>43</v>
      </c>
      <c r="Y23" s="94"/>
      <c r="Z23" s="94"/>
      <c r="AA23" s="90" t="s">
        <v>43</v>
      </c>
      <c r="AB23" s="115" t="s">
        <v>43</v>
      </c>
      <c r="AC23" s="115" t="s">
        <v>43</v>
      </c>
      <c r="AD23" s="90" t="s">
        <v>43</v>
      </c>
      <c r="AE23" s="90" t="s">
        <v>43</v>
      </c>
      <c r="AF23" s="94"/>
      <c r="AG23" s="94"/>
      <c r="AH23" s="90" t="s">
        <v>43</v>
      </c>
      <c r="AI23" s="89" cm="1">
        <f t="array" ref="AI23">SUM(COUNTIF(E23:AH23, {"N","DT","WPH","M","E"}))</f>
        <v>20</v>
      </c>
      <c r="AK23" s="81" t="s">
        <v>64</v>
      </c>
      <c r="AL23" s="56" t="s">
        <v>65</v>
      </c>
    </row>
    <row r="24" spans="2:38" x14ac:dyDescent="0.25">
      <c r="B24" s="41">
        <v>17</v>
      </c>
      <c r="C24" s="95">
        <v>8446</v>
      </c>
      <c r="D24" s="122" t="s">
        <v>101</v>
      </c>
      <c r="E24" s="186" t="s">
        <v>43</v>
      </c>
      <c r="F24" s="90" t="s">
        <v>43</v>
      </c>
      <c r="G24" s="115" t="s">
        <v>43</v>
      </c>
      <c r="H24" s="115" t="s">
        <v>43</v>
      </c>
      <c r="I24" s="90" t="s">
        <v>43</v>
      </c>
      <c r="J24" s="90" t="s">
        <v>43</v>
      </c>
      <c r="K24" s="94"/>
      <c r="L24" s="94"/>
      <c r="M24" s="90" t="s">
        <v>43</v>
      </c>
      <c r="N24" s="115" t="s">
        <v>43</v>
      </c>
      <c r="O24" s="115" t="s">
        <v>43</v>
      </c>
      <c r="P24" s="90" t="s">
        <v>43</v>
      </c>
      <c r="Q24" s="90" t="s">
        <v>43</v>
      </c>
      <c r="R24" s="94"/>
      <c r="S24" s="94"/>
      <c r="T24" s="136" t="s">
        <v>43</v>
      </c>
      <c r="U24" s="136"/>
      <c r="V24" s="115" t="s">
        <v>43</v>
      </c>
      <c r="W24" s="90" t="s">
        <v>43</v>
      </c>
      <c r="X24" s="90" t="s">
        <v>43</v>
      </c>
      <c r="Y24" s="94" t="s">
        <v>43</v>
      </c>
      <c r="Z24" s="94"/>
      <c r="AA24" s="90" t="s">
        <v>43</v>
      </c>
      <c r="AB24" s="115" t="s">
        <v>43</v>
      </c>
      <c r="AC24" s="115" t="s">
        <v>43</v>
      </c>
      <c r="AD24" s="90" t="s">
        <v>43</v>
      </c>
      <c r="AE24" s="90" t="s">
        <v>43</v>
      </c>
      <c r="AF24" s="94"/>
      <c r="AG24" s="94"/>
      <c r="AH24" s="90" t="s">
        <v>43</v>
      </c>
      <c r="AI24" s="89">
        <f>SUM(COUNTIF(E24:AH24, {"N","DT","WPH","M","E"}))</f>
        <v>22</v>
      </c>
      <c r="AK24" s="55" t="s">
        <v>66</v>
      </c>
      <c r="AL24" s="56" t="s">
        <v>75</v>
      </c>
    </row>
    <row r="25" spans="2:38" x14ac:dyDescent="0.25">
      <c r="B25" s="41">
        <v>18</v>
      </c>
      <c r="C25" s="97">
        <v>8324</v>
      </c>
      <c r="D25" s="122" t="s">
        <v>82</v>
      </c>
      <c r="E25" s="186"/>
      <c r="F25" s="90" t="s">
        <v>43</v>
      </c>
      <c r="G25" s="115" t="s">
        <v>43</v>
      </c>
      <c r="H25" s="115" t="s">
        <v>43</v>
      </c>
      <c r="I25" s="90" t="s">
        <v>43</v>
      </c>
      <c r="J25" s="90" t="s">
        <v>43</v>
      </c>
      <c r="K25" s="94"/>
      <c r="L25" s="94"/>
      <c r="M25" s="90" t="s">
        <v>43</v>
      </c>
      <c r="N25" s="115" t="s">
        <v>43</v>
      </c>
      <c r="O25" s="115" t="s">
        <v>43</v>
      </c>
      <c r="P25" s="90" t="s">
        <v>43</v>
      </c>
      <c r="Q25" s="90" t="s">
        <v>43</v>
      </c>
      <c r="R25" s="94"/>
      <c r="S25" s="94"/>
      <c r="T25" s="136"/>
      <c r="U25" s="136" t="s">
        <v>43</v>
      </c>
      <c r="V25" s="115" t="s">
        <v>43</v>
      </c>
      <c r="W25" s="90" t="s">
        <v>43</v>
      </c>
      <c r="X25" s="90" t="s">
        <v>43</v>
      </c>
      <c r="Y25" s="94"/>
      <c r="Z25" s="94" t="s">
        <v>43</v>
      </c>
      <c r="AA25" s="90" t="s">
        <v>43</v>
      </c>
      <c r="AB25" s="115" t="s">
        <v>43</v>
      </c>
      <c r="AC25" s="115" t="s">
        <v>43</v>
      </c>
      <c r="AD25" s="90" t="s">
        <v>43</v>
      </c>
      <c r="AE25" s="90" t="s">
        <v>43</v>
      </c>
      <c r="AF25" s="94"/>
      <c r="AG25" s="94"/>
      <c r="AH25" s="90" t="s">
        <v>43</v>
      </c>
      <c r="AI25" s="89">
        <f>SUM(COUNTIF(E25:AH25, {"N","DT","WPH","M","E"}))</f>
        <v>21</v>
      </c>
      <c r="AK25" s="82" t="s">
        <v>67</v>
      </c>
      <c r="AL25" s="56" t="s">
        <v>74</v>
      </c>
    </row>
    <row r="26" spans="2:38" x14ac:dyDescent="0.25">
      <c r="B26" s="112">
        <v>19</v>
      </c>
      <c r="C26" s="95">
        <v>8092</v>
      </c>
      <c r="D26" s="123" t="s">
        <v>41</v>
      </c>
      <c r="E26" s="186"/>
      <c r="F26" s="90" t="s">
        <v>43</v>
      </c>
      <c r="G26" s="115" t="s">
        <v>43</v>
      </c>
      <c r="H26" s="115" t="s">
        <v>43</v>
      </c>
      <c r="I26" s="90" t="s">
        <v>43</v>
      </c>
      <c r="J26" s="90" t="s">
        <v>43</v>
      </c>
      <c r="K26" s="94" t="s">
        <v>43</v>
      </c>
      <c r="L26" s="94"/>
      <c r="M26" s="90" t="s">
        <v>43</v>
      </c>
      <c r="N26" s="115" t="s">
        <v>43</v>
      </c>
      <c r="O26" s="115" t="s">
        <v>43</v>
      </c>
      <c r="P26" s="90" t="s">
        <v>43</v>
      </c>
      <c r="Q26" s="90" t="s">
        <v>43</v>
      </c>
      <c r="R26" s="94"/>
      <c r="S26" s="94"/>
      <c r="T26" s="136"/>
      <c r="U26" s="136"/>
      <c r="V26" s="115" t="s">
        <v>43</v>
      </c>
      <c r="W26" s="90" t="s">
        <v>43</v>
      </c>
      <c r="X26" s="90" t="s">
        <v>43</v>
      </c>
      <c r="Y26" s="94"/>
      <c r="Z26" s="94" t="s">
        <v>43</v>
      </c>
      <c r="AA26" s="90" t="s">
        <v>43</v>
      </c>
      <c r="AB26" s="115" t="s">
        <v>43</v>
      </c>
      <c r="AC26" s="115" t="s">
        <v>43</v>
      </c>
      <c r="AD26" s="90" t="s">
        <v>43</v>
      </c>
      <c r="AE26" s="90" t="s">
        <v>43</v>
      </c>
      <c r="AF26" s="94"/>
      <c r="AG26" s="94"/>
      <c r="AH26" s="90" t="s">
        <v>43</v>
      </c>
      <c r="AI26" s="89">
        <f>SUM(COUNTIF(E26:AH26, {"N","DT","WPH","M","E"}))</f>
        <v>21</v>
      </c>
    </row>
    <row r="27" spans="2:38" x14ac:dyDescent="0.25">
      <c r="B27" s="41">
        <v>20</v>
      </c>
      <c r="C27" s="95">
        <v>8121</v>
      </c>
      <c r="D27" s="124" t="s">
        <v>40</v>
      </c>
      <c r="E27" s="186"/>
      <c r="F27" s="90" t="s">
        <v>43</v>
      </c>
      <c r="G27" s="115" t="s">
        <v>43</v>
      </c>
      <c r="H27" s="115" t="s">
        <v>43</v>
      </c>
      <c r="I27" s="90" t="s">
        <v>43</v>
      </c>
      <c r="J27" s="90" t="s">
        <v>43</v>
      </c>
      <c r="K27" s="94"/>
      <c r="L27" s="94" t="s">
        <v>43</v>
      </c>
      <c r="M27" s="90" t="s">
        <v>43</v>
      </c>
      <c r="N27" s="115" t="s">
        <v>43</v>
      </c>
      <c r="O27" s="115" t="s">
        <v>43</v>
      </c>
      <c r="P27" s="90" t="s">
        <v>43</v>
      </c>
      <c r="Q27" s="90" t="s">
        <v>43</v>
      </c>
      <c r="R27" s="94"/>
      <c r="S27" s="94"/>
      <c r="T27" s="136"/>
      <c r="U27" s="136"/>
      <c r="V27" s="115" t="s">
        <v>43</v>
      </c>
      <c r="W27" s="90" t="s">
        <v>43</v>
      </c>
      <c r="X27" s="90" t="s">
        <v>43</v>
      </c>
      <c r="Y27" s="94"/>
      <c r="Z27" s="94"/>
      <c r="AA27" s="90" t="s">
        <v>43</v>
      </c>
      <c r="AB27" s="115" t="s">
        <v>43</v>
      </c>
      <c r="AC27" s="115" t="s">
        <v>43</v>
      </c>
      <c r="AD27" s="90" t="s">
        <v>43</v>
      </c>
      <c r="AE27" s="90" t="s">
        <v>43</v>
      </c>
      <c r="AF27" s="94" t="s">
        <v>43</v>
      </c>
      <c r="AG27" s="94"/>
      <c r="AH27" s="90" t="s">
        <v>43</v>
      </c>
      <c r="AI27" s="89">
        <f>SUM(COUNTIF(E27:AH27, {"N","DT","WPH","M","E"}))</f>
        <v>21</v>
      </c>
    </row>
    <row r="28" spans="2:38" x14ac:dyDescent="0.25">
      <c r="B28" s="41">
        <v>21</v>
      </c>
      <c r="C28" s="95">
        <v>8395</v>
      </c>
      <c r="D28" s="124" t="s">
        <v>120</v>
      </c>
      <c r="E28" s="186"/>
      <c r="F28" s="90" t="s">
        <v>43</v>
      </c>
      <c r="G28" s="115" t="s">
        <v>43</v>
      </c>
      <c r="H28" s="115" t="s">
        <v>43</v>
      </c>
      <c r="I28" s="90" t="s">
        <v>43</v>
      </c>
      <c r="J28" s="90" t="s">
        <v>43</v>
      </c>
      <c r="K28" s="94"/>
      <c r="L28" s="94"/>
      <c r="M28" s="90" t="s">
        <v>43</v>
      </c>
      <c r="N28" s="115" t="s">
        <v>43</v>
      </c>
      <c r="O28" s="115" t="s">
        <v>43</v>
      </c>
      <c r="P28" s="90" t="s">
        <v>43</v>
      </c>
      <c r="Q28" s="90" t="s">
        <v>43</v>
      </c>
      <c r="R28" s="94" t="s">
        <v>43</v>
      </c>
      <c r="S28" s="94"/>
      <c r="T28" s="136"/>
      <c r="U28" s="136"/>
      <c r="V28" s="115" t="s">
        <v>43</v>
      </c>
      <c r="W28" s="90" t="s">
        <v>43</v>
      </c>
      <c r="X28" s="90" t="s">
        <v>43</v>
      </c>
      <c r="Y28" s="94"/>
      <c r="Z28" s="94"/>
      <c r="AA28" s="90" t="s">
        <v>43</v>
      </c>
      <c r="AB28" s="115" t="s">
        <v>43</v>
      </c>
      <c r="AC28" s="115" t="s">
        <v>43</v>
      </c>
      <c r="AD28" s="90" t="s">
        <v>43</v>
      </c>
      <c r="AE28" s="90" t="s">
        <v>43</v>
      </c>
      <c r="AF28" s="94"/>
      <c r="AG28" s="94" t="s">
        <v>43</v>
      </c>
      <c r="AH28" s="90" t="s">
        <v>43</v>
      </c>
      <c r="AI28" s="89">
        <f>SUM(COUNTIF(E28:AH28, {"N","DT","WPH","M","E"}))</f>
        <v>21</v>
      </c>
    </row>
    <row r="29" spans="2:38" x14ac:dyDescent="0.25">
      <c r="B29" s="112">
        <v>22</v>
      </c>
      <c r="C29" s="97">
        <v>8351</v>
      </c>
      <c r="D29" s="124" t="s">
        <v>159</v>
      </c>
      <c r="E29" s="186"/>
      <c r="F29" s="90" t="s">
        <v>43</v>
      </c>
      <c r="G29" s="115" t="s">
        <v>43</v>
      </c>
      <c r="H29" s="115" t="s">
        <v>43</v>
      </c>
      <c r="I29" s="90" t="s">
        <v>43</v>
      </c>
      <c r="J29" s="90" t="s">
        <v>43</v>
      </c>
      <c r="K29" s="94"/>
      <c r="L29" s="94"/>
      <c r="M29" s="90" t="s">
        <v>43</v>
      </c>
      <c r="N29" s="115" t="s">
        <v>43</v>
      </c>
      <c r="O29" s="115" t="s">
        <v>43</v>
      </c>
      <c r="P29" s="90" t="s">
        <v>43</v>
      </c>
      <c r="Q29" s="90" t="s">
        <v>43</v>
      </c>
      <c r="R29" s="94"/>
      <c r="S29" s="94" t="s">
        <v>43</v>
      </c>
      <c r="T29" s="136"/>
      <c r="U29" s="136"/>
      <c r="V29" s="115" t="s">
        <v>43</v>
      </c>
      <c r="W29" s="90" t="s">
        <v>43</v>
      </c>
      <c r="X29" s="90" t="s">
        <v>43</v>
      </c>
      <c r="Y29" s="94"/>
      <c r="Z29" s="94"/>
      <c r="AA29" s="90" t="s">
        <v>43</v>
      </c>
      <c r="AB29" s="115" t="s">
        <v>43</v>
      </c>
      <c r="AC29" s="115" t="s">
        <v>43</v>
      </c>
      <c r="AD29" s="90" t="s">
        <v>43</v>
      </c>
      <c r="AE29" s="90" t="s">
        <v>43</v>
      </c>
      <c r="AF29" s="94"/>
      <c r="AG29" s="94"/>
      <c r="AH29" s="90" t="s">
        <v>43</v>
      </c>
      <c r="AI29" s="89">
        <f>SUM(COUNTIF(E29:AH29, {"N","DT","WPH","M","E"}))</f>
        <v>20</v>
      </c>
    </row>
    <row r="30" spans="2:38" x14ac:dyDescent="0.25">
      <c r="B30" s="41">
        <v>23</v>
      </c>
      <c r="C30" s="95">
        <v>8091</v>
      </c>
      <c r="D30" s="123" t="s">
        <v>79</v>
      </c>
      <c r="E30" s="186" t="s">
        <v>43</v>
      </c>
      <c r="F30" s="90" t="s">
        <v>43</v>
      </c>
      <c r="G30" s="115" t="s">
        <v>43</v>
      </c>
      <c r="H30" s="115" t="s">
        <v>43</v>
      </c>
      <c r="I30" s="90" t="s">
        <v>43</v>
      </c>
      <c r="J30" s="90" t="s">
        <v>43</v>
      </c>
      <c r="K30" s="94"/>
      <c r="L30" s="94"/>
      <c r="M30" s="90" t="s">
        <v>43</v>
      </c>
      <c r="N30" s="115" t="s">
        <v>43</v>
      </c>
      <c r="O30" s="115" t="s">
        <v>43</v>
      </c>
      <c r="P30" s="90" t="s">
        <v>43</v>
      </c>
      <c r="Q30" s="90" t="s">
        <v>43</v>
      </c>
      <c r="R30" s="94"/>
      <c r="S30" s="94"/>
      <c r="T30" s="136" t="s">
        <v>43</v>
      </c>
      <c r="U30" s="136"/>
      <c r="V30" s="115" t="s">
        <v>43</v>
      </c>
      <c r="W30" s="90" t="s">
        <v>43</v>
      </c>
      <c r="X30" s="90" t="s">
        <v>43</v>
      </c>
      <c r="Y30" s="94" t="s">
        <v>43</v>
      </c>
      <c r="Z30" s="94"/>
      <c r="AA30" s="90" t="s">
        <v>43</v>
      </c>
      <c r="AB30" s="115" t="s">
        <v>43</v>
      </c>
      <c r="AC30" s="115" t="s">
        <v>43</v>
      </c>
      <c r="AD30" s="90" t="s">
        <v>43</v>
      </c>
      <c r="AE30" s="90" t="s">
        <v>43</v>
      </c>
      <c r="AF30" s="94"/>
      <c r="AG30" s="94"/>
      <c r="AH30" s="90" t="s">
        <v>43</v>
      </c>
      <c r="AI30" s="89">
        <f>SUM(COUNTIF(E30:AH30, {"N","DT","WPH","M","E"}))</f>
        <v>22</v>
      </c>
    </row>
    <row r="31" spans="2:38" x14ac:dyDescent="0.25">
      <c r="B31" s="41">
        <v>24</v>
      </c>
      <c r="C31" s="95">
        <v>8142</v>
      </c>
      <c r="D31" s="123" t="s">
        <v>157</v>
      </c>
      <c r="E31" s="186"/>
      <c r="F31" s="90" t="s">
        <v>43</v>
      </c>
      <c r="G31" s="115" t="s">
        <v>43</v>
      </c>
      <c r="H31" s="115" t="s">
        <v>43</v>
      </c>
      <c r="I31" s="90" t="s">
        <v>43</v>
      </c>
      <c r="J31" s="90" t="s">
        <v>43</v>
      </c>
      <c r="K31" s="94"/>
      <c r="L31" s="94"/>
      <c r="M31" s="90" t="s">
        <v>43</v>
      </c>
      <c r="N31" s="115" t="s">
        <v>43</v>
      </c>
      <c r="O31" s="115" t="s">
        <v>43</v>
      </c>
      <c r="P31" s="90" t="s">
        <v>43</v>
      </c>
      <c r="Q31" s="90" t="s">
        <v>43</v>
      </c>
      <c r="R31" s="94"/>
      <c r="S31" s="94"/>
      <c r="T31" s="136"/>
      <c r="U31" s="136" t="s">
        <v>43</v>
      </c>
      <c r="V31" s="115" t="s">
        <v>43</v>
      </c>
      <c r="W31" s="90" t="s">
        <v>43</v>
      </c>
      <c r="X31" s="90" t="s">
        <v>43</v>
      </c>
      <c r="Y31" s="94"/>
      <c r="Z31" s="94"/>
      <c r="AA31" s="90" t="s">
        <v>43</v>
      </c>
      <c r="AB31" s="115" t="s">
        <v>43</v>
      </c>
      <c r="AC31" s="115" t="s">
        <v>43</v>
      </c>
      <c r="AD31" s="90" t="s">
        <v>43</v>
      </c>
      <c r="AE31" s="90" t="s">
        <v>43</v>
      </c>
      <c r="AF31" s="94"/>
      <c r="AG31" s="94"/>
      <c r="AH31" s="90" t="s">
        <v>43</v>
      </c>
      <c r="AI31" s="89">
        <f>SUM(COUNTIF(E31:AH31, {"N","DT","WPH","M","E"}))</f>
        <v>20</v>
      </c>
    </row>
    <row r="32" spans="2:38" x14ac:dyDescent="0.25">
      <c r="B32" s="112">
        <v>25</v>
      </c>
      <c r="C32" s="95">
        <v>8464</v>
      </c>
      <c r="D32" s="135" t="s">
        <v>133</v>
      </c>
      <c r="E32" s="186"/>
      <c r="F32" s="90" t="s">
        <v>43</v>
      </c>
      <c r="G32" s="115" t="s">
        <v>43</v>
      </c>
      <c r="H32" s="115" t="s">
        <v>43</v>
      </c>
      <c r="I32" s="90" t="s">
        <v>43</v>
      </c>
      <c r="J32" s="90" t="s">
        <v>43</v>
      </c>
      <c r="K32" s="94" t="s">
        <v>43</v>
      </c>
      <c r="L32" s="94" t="s">
        <v>43</v>
      </c>
      <c r="M32" s="90" t="s">
        <v>43</v>
      </c>
      <c r="N32" s="115" t="s">
        <v>43</v>
      </c>
      <c r="O32" s="115" t="s">
        <v>43</v>
      </c>
      <c r="P32" s="90" t="s">
        <v>43</v>
      </c>
      <c r="Q32" s="90" t="s">
        <v>43</v>
      </c>
      <c r="R32" s="94"/>
      <c r="S32" s="94"/>
      <c r="T32" s="136"/>
      <c r="U32" s="136"/>
      <c r="V32" s="115" t="s">
        <v>43</v>
      </c>
      <c r="W32" s="90" t="s">
        <v>43</v>
      </c>
      <c r="X32" s="90" t="s">
        <v>43</v>
      </c>
      <c r="Y32" s="94" t="s">
        <v>43</v>
      </c>
      <c r="Z32" s="94" t="s">
        <v>43</v>
      </c>
      <c r="AA32" s="90" t="s">
        <v>43</v>
      </c>
      <c r="AB32" s="115" t="s">
        <v>43</v>
      </c>
      <c r="AC32" s="115" t="s">
        <v>43</v>
      </c>
      <c r="AD32" s="90" t="s">
        <v>43</v>
      </c>
      <c r="AE32" s="90" t="s">
        <v>43</v>
      </c>
      <c r="AF32" s="94"/>
      <c r="AG32" s="94"/>
      <c r="AH32" s="90" t="s">
        <v>43</v>
      </c>
      <c r="AI32" s="89">
        <f>SUM(COUNTIF(E32:AH32, {"N","DT","WPH","M","E"}))</f>
        <v>23</v>
      </c>
      <c r="AK32" s="84"/>
    </row>
    <row r="33" spans="2:38" x14ac:dyDescent="0.25">
      <c r="B33" s="41">
        <v>26</v>
      </c>
      <c r="C33" s="95">
        <v>8425</v>
      </c>
      <c r="D33" s="125" t="s">
        <v>100</v>
      </c>
      <c r="E33" s="186"/>
      <c r="F33" s="90" t="s">
        <v>43</v>
      </c>
      <c r="G33" s="115" t="s">
        <v>43</v>
      </c>
      <c r="H33" s="115" t="s">
        <v>43</v>
      </c>
      <c r="I33" s="90" t="s">
        <v>43</v>
      </c>
      <c r="J33" s="90" t="s">
        <v>43</v>
      </c>
      <c r="K33" s="94"/>
      <c r="L33" s="94"/>
      <c r="M33" s="90" t="s">
        <v>43</v>
      </c>
      <c r="N33" s="115" t="s">
        <v>43</v>
      </c>
      <c r="O33" s="115" t="s">
        <v>43</v>
      </c>
      <c r="P33" s="90" t="s">
        <v>43</v>
      </c>
      <c r="Q33" s="90" t="s">
        <v>43</v>
      </c>
      <c r="R33" s="94" t="s">
        <v>43</v>
      </c>
      <c r="S33" s="94" t="s">
        <v>43</v>
      </c>
      <c r="T33" s="136"/>
      <c r="U33" s="136"/>
      <c r="V33" s="115" t="s">
        <v>43</v>
      </c>
      <c r="W33" s="90" t="s">
        <v>43</v>
      </c>
      <c r="X33" s="90" t="s">
        <v>43</v>
      </c>
      <c r="Y33" s="94"/>
      <c r="Z33" s="94"/>
      <c r="AA33" s="90" t="s">
        <v>43</v>
      </c>
      <c r="AB33" s="115" t="s">
        <v>43</v>
      </c>
      <c r="AC33" s="115" t="s">
        <v>43</v>
      </c>
      <c r="AD33" s="90" t="s">
        <v>43</v>
      </c>
      <c r="AE33" s="90" t="s">
        <v>43</v>
      </c>
      <c r="AF33" s="94" t="s">
        <v>43</v>
      </c>
      <c r="AG33" s="94" t="s">
        <v>43</v>
      </c>
      <c r="AH33" s="90" t="s">
        <v>43</v>
      </c>
      <c r="AI33" s="89">
        <f>SUM(COUNTIF(E33:AH33, {"N","DT","WPH","M","E"}))</f>
        <v>23</v>
      </c>
    </row>
    <row r="34" spans="2:38" x14ac:dyDescent="0.25">
      <c r="B34" s="112">
        <v>27</v>
      </c>
      <c r="C34" s="95" t="s">
        <v>163</v>
      </c>
      <c r="D34" s="125" t="s">
        <v>162</v>
      </c>
      <c r="E34" s="186" t="s">
        <v>43</v>
      </c>
      <c r="F34" s="90" t="s">
        <v>43</v>
      </c>
      <c r="G34" s="115" t="s">
        <v>43</v>
      </c>
      <c r="H34" s="115" t="s">
        <v>43</v>
      </c>
      <c r="I34" s="90" t="s">
        <v>43</v>
      </c>
      <c r="J34" s="90" t="s">
        <v>43</v>
      </c>
      <c r="K34" s="94"/>
      <c r="L34" s="94"/>
      <c r="M34" s="90" t="s">
        <v>43</v>
      </c>
      <c r="N34" s="115" t="s">
        <v>43</v>
      </c>
      <c r="O34" s="115" t="s">
        <v>43</v>
      </c>
      <c r="P34" s="90" t="s">
        <v>43</v>
      </c>
      <c r="Q34" s="90" t="s">
        <v>43</v>
      </c>
      <c r="R34" s="94"/>
      <c r="S34" s="94"/>
      <c r="T34" s="136" t="s">
        <v>43</v>
      </c>
      <c r="U34" s="136" t="s">
        <v>43</v>
      </c>
      <c r="V34" s="115" t="s">
        <v>43</v>
      </c>
      <c r="W34" s="90" t="s">
        <v>43</v>
      </c>
      <c r="X34" s="90" t="s">
        <v>43</v>
      </c>
      <c r="Y34" s="94"/>
      <c r="Z34" s="94"/>
      <c r="AA34" s="90" t="s">
        <v>43</v>
      </c>
      <c r="AB34" s="115" t="s">
        <v>43</v>
      </c>
      <c r="AC34" s="115" t="s">
        <v>43</v>
      </c>
      <c r="AD34" s="90" t="s">
        <v>43</v>
      </c>
      <c r="AE34" s="90" t="s">
        <v>43</v>
      </c>
      <c r="AF34" s="94"/>
      <c r="AG34" s="94"/>
      <c r="AH34" s="90" t="s">
        <v>43</v>
      </c>
      <c r="AI34" s="89">
        <f>SUM(COUNTIF(E34:AH34, {"N","DT","WPH","M","E"}))</f>
        <v>22</v>
      </c>
    </row>
    <row r="35" spans="2:38" x14ac:dyDescent="0.25">
      <c r="B35" s="41">
        <v>28</v>
      </c>
      <c r="C35" s="95">
        <v>8321</v>
      </c>
      <c r="D35" s="126" t="s">
        <v>134</v>
      </c>
      <c r="E35" s="186"/>
      <c r="F35" s="90" t="s">
        <v>43</v>
      </c>
      <c r="G35" s="115" t="s">
        <v>43</v>
      </c>
      <c r="H35" s="115" t="s">
        <v>43</v>
      </c>
      <c r="I35" s="90" t="s">
        <v>43</v>
      </c>
      <c r="J35" s="90" t="s">
        <v>43</v>
      </c>
      <c r="K35" s="94"/>
      <c r="L35" s="94"/>
      <c r="M35" s="90" t="s">
        <v>43</v>
      </c>
      <c r="N35" s="115" t="s">
        <v>43</v>
      </c>
      <c r="O35" s="115" t="s">
        <v>43</v>
      </c>
      <c r="P35" s="90" t="s">
        <v>43</v>
      </c>
      <c r="Q35" s="90" t="s">
        <v>43</v>
      </c>
      <c r="R35" s="94"/>
      <c r="S35" s="94"/>
      <c r="T35" s="136"/>
      <c r="U35" s="136"/>
      <c r="V35" s="115" t="s">
        <v>43</v>
      </c>
      <c r="W35" s="90" t="s">
        <v>43</v>
      </c>
      <c r="X35" s="90" t="s">
        <v>43</v>
      </c>
      <c r="Y35" s="94"/>
      <c r="Z35" s="94"/>
      <c r="AA35" s="90" t="s">
        <v>43</v>
      </c>
      <c r="AB35" s="115" t="s">
        <v>43</v>
      </c>
      <c r="AC35" s="115" t="s">
        <v>43</v>
      </c>
      <c r="AD35" s="90" t="s">
        <v>43</v>
      </c>
      <c r="AE35" s="90" t="s">
        <v>43</v>
      </c>
      <c r="AF35" s="94"/>
      <c r="AG35" s="94"/>
      <c r="AH35" s="90" t="s">
        <v>43</v>
      </c>
      <c r="AI35" s="89">
        <f>SUM(COUNTIF(E35:AH35, {"N","DT","WPH","M","E"}))</f>
        <v>19</v>
      </c>
    </row>
    <row r="36" spans="2:38" x14ac:dyDescent="0.25">
      <c r="B36" s="112">
        <v>29</v>
      </c>
      <c r="C36" s="95">
        <v>8475</v>
      </c>
      <c r="D36" s="127" t="s">
        <v>103</v>
      </c>
      <c r="E36" s="186"/>
      <c r="F36" s="90" t="s">
        <v>43</v>
      </c>
      <c r="G36" s="115" t="s">
        <v>43</v>
      </c>
      <c r="H36" s="115" t="s">
        <v>43</v>
      </c>
      <c r="I36" s="90" t="s">
        <v>43</v>
      </c>
      <c r="J36" s="90" t="s">
        <v>43</v>
      </c>
      <c r="K36" s="94"/>
      <c r="L36" s="94"/>
      <c r="M36" s="90" t="s">
        <v>43</v>
      </c>
      <c r="N36" s="115" t="s">
        <v>43</v>
      </c>
      <c r="O36" s="115" t="s">
        <v>43</v>
      </c>
      <c r="P36" s="90" t="s">
        <v>43</v>
      </c>
      <c r="Q36" s="90" t="s">
        <v>43</v>
      </c>
      <c r="R36" s="94"/>
      <c r="S36" s="94"/>
      <c r="T36" s="136"/>
      <c r="U36" s="136"/>
      <c r="V36" s="115" t="s">
        <v>43</v>
      </c>
      <c r="W36" s="90" t="s">
        <v>43</v>
      </c>
      <c r="X36" s="90" t="s">
        <v>43</v>
      </c>
      <c r="Y36" s="94"/>
      <c r="Z36" s="94"/>
      <c r="AA36" s="90" t="s">
        <v>43</v>
      </c>
      <c r="AB36" s="115" t="s">
        <v>43</v>
      </c>
      <c r="AC36" s="115" t="s">
        <v>43</v>
      </c>
      <c r="AD36" s="90" t="s">
        <v>43</v>
      </c>
      <c r="AE36" s="90" t="s">
        <v>43</v>
      </c>
      <c r="AF36" s="94"/>
      <c r="AG36" s="94"/>
      <c r="AH36" s="90" t="s">
        <v>43</v>
      </c>
      <c r="AI36" s="89">
        <f>SUM(COUNTIF(E36:AH36, {"N","DT","WPH","M","E"}))</f>
        <v>19</v>
      </c>
    </row>
    <row r="37" spans="2:38" x14ac:dyDescent="0.25">
      <c r="B37" s="41">
        <v>30</v>
      </c>
      <c r="C37" s="95">
        <v>8481</v>
      </c>
      <c r="D37" s="127" t="s">
        <v>136</v>
      </c>
      <c r="E37" s="186"/>
      <c r="F37" s="90" t="s">
        <v>43</v>
      </c>
      <c r="G37" s="115" t="s">
        <v>43</v>
      </c>
      <c r="H37" s="115" t="s">
        <v>43</v>
      </c>
      <c r="I37" s="90" t="s">
        <v>43</v>
      </c>
      <c r="J37" s="90" t="s">
        <v>43</v>
      </c>
      <c r="K37" s="94"/>
      <c r="L37" s="94"/>
      <c r="M37" s="90" t="s">
        <v>43</v>
      </c>
      <c r="N37" s="115" t="s">
        <v>43</v>
      </c>
      <c r="O37" s="115" t="s">
        <v>43</v>
      </c>
      <c r="P37" s="90" t="s">
        <v>43</v>
      </c>
      <c r="Q37" s="90" t="s">
        <v>43</v>
      </c>
      <c r="R37" s="94"/>
      <c r="S37" s="94"/>
      <c r="T37" s="136"/>
      <c r="U37" s="136"/>
      <c r="V37" s="115" t="s">
        <v>43</v>
      </c>
      <c r="W37" s="90" t="s">
        <v>43</v>
      </c>
      <c r="X37" s="90" t="s">
        <v>43</v>
      </c>
      <c r="Y37" s="94"/>
      <c r="Z37" s="94"/>
      <c r="AA37" s="90" t="s">
        <v>43</v>
      </c>
      <c r="AB37" s="115" t="s">
        <v>43</v>
      </c>
      <c r="AC37" s="115" t="s">
        <v>43</v>
      </c>
      <c r="AD37" s="90" t="s">
        <v>43</v>
      </c>
      <c r="AE37" s="90" t="s">
        <v>43</v>
      </c>
      <c r="AF37" s="94"/>
      <c r="AG37" s="94"/>
      <c r="AH37" s="90" t="s">
        <v>43</v>
      </c>
      <c r="AI37" s="89">
        <f>SUM(COUNTIF(E37:AH37, {"N","DT","WPH","M","E"}))</f>
        <v>19</v>
      </c>
      <c r="AK37" s="50"/>
      <c r="AL37" s="50"/>
    </row>
    <row r="38" spans="2:38" x14ac:dyDescent="0.25">
      <c r="B38" s="112">
        <v>31</v>
      </c>
      <c r="C38" s="95">
        <v>8482</v>
      </c>
      <c r="D38" s="127" t="s">
        <v>104</v>
      </c>
      <c r="E38" s="186"/>
      <c r="F38" s="90" t="s">
        <v>43</v>
      </c>
      <c r="G38" s="115" t="s">
        <v>43</v>
      </c>
      <c r="H38" s="137"/>
      <c r="I38" s="138"/>
      <c r="J38" s="138"/>
      <c r="K38" s="138"/>
      <c r="L38" s="138"/>
      <c r="M38" s="138"/>
      <c r="N38" s="137"/>
      <c r="O38" s="137"/>
      <c r="P38" s="138"/>
      <c r="Q38" s="138"/>
      <c r="R38" s="138"/>
      <c r="S38" s="138"/>
      <c r="T38" s="137"/>
      <c r="U38" s="137"/>
      <c r="V38" s="137"/>
      <c r="W38" s="138"/>
      <c r="X38" s="138"/>
      <c r="Y38" s="138"/>
      <c r="Z38" s="138"/>
      <c r="AA38" s="138"/>
      <c r="AB38" s="137"/>
      <c r="AC38" s="137"/>
      <c r="AD38" s="138"/>
      <c r="AE38" s="138"/>
      <c r="AF38" s="138"/>
      <c r="AG38" s="138"/>
      <c r="AH38" s="138"/>
      <c r="AI38" s="89">
        <f>SUM(COUNTIF(E38:AH38, {"N","DT","WPH","M","E"}))</f>
        <v>2</v>
      </c>
      <c r="AK38" s="50"/>
      <c r="AL38" s="50"/>
    </row>
    <row r="39" spans="2:38" x14ac:dyDescent="0.25">
      <c r="B39" s="41">
        <v>32</v>
      </c>
      <c r="C39" s="95">
        <v>8483</v>
      </c>
      <c r="D39" s="127" t="s">
        <v>105</v>
      </c>
      <c r="E39" s="186"/>
      <c r="F39" s="90" t="s">
        <v>43</v>
      </c>
      <c r="G39" s="115" t="s">
        <v>43</v>
      </c>
      <c r="H39" s="115" t="s">
        <v>43</v>
      </c>
      <c r="I39" s="90" t="s">
        <v>43</v>
      </c>
      <c r="J39" s="90" t="s">
        <v>43</v>
      </c>
      <c r="K39" s="94"/>
      <c r="L39" s="94"/>
      <c r="M39" s="90" t="s">
        <v>43</v>
      </c>
      <c r="N39" s="115" t="s">
        <v>43</v>
      </c>
      <c r="O39" s="115" t="s">
        <v>43</v>
      </c>
      <c r="P39" s="90" t="s">
        <v>43</v>
      </c>
      <c r="Q39" s="90" t="s">
        <v>43</v>
      </c>
      <c r="R39" s="94"/>
      <c r="S39" s="94"/>
      <c r="T39" s="136"/>
      <c r="U39" s="136"/>
      <c r="V39" s="115" t="s">
        <v>43</v>
      </c>
      <c r="W39" s="90" t="s">
        <v>43</v>
      </c>
      <c r="X39" s="90" t="s">
        <v>43</v>
      </c>
      <c r="Y39" s="94"/>
      <c r="Z39" s="94"/>
      <c r="AA39" s="90" t="s">
        <v>43</v>
      </c>
      <c r="AB39" s="115" t="s">
        <v>43</v>
      </c>
      <c r="AC39" s="115" t="s">
        <v>43</v>
      </c>
      <c r="AD39" s="90" t="s">
        <v>43</v>
      </c>
      <c r="AE39" s="90" t="s">
        <v>43</v>
      </c>
      <c r="AF39" s="94"/>
      <c r="AG39" s="94"/>
      <c r="AH39" s="90" t="s">
        <v>43</v>
      </c>
      <c r="AI39" s="89">
        <f>SUM(COUNTIF(E39:AH39, {"N","DT","WPH","M","E"}))</f>
        <v>19</v>
      </c>
      <c r="AK39" s="50"/>
      <c r="AL39" s="50"/>
    </row>
    <row r="40" spans="2:38" x14ac:dyDescent="0.25">
      <c r="B40" s="112">
        <v>33</v>
      </c>
      <c r="C40" s="95">
        <v>8488</v>
      </c>
      <c r="D40" s="127" t="s">
        <v>137</v>
      </c>
      <c r="E40" s="186"/>
      <c r="F40" s="90" t="s">
        <v>43</v>
      </c>
      <c r="G40" s="115" t="s">
        <v>43</v>
      </c>
      <c r="H40" s="115" t="s">
        <v>43</v>
      </c>
      <c r="I40" s="90" t="s">
        <v>43</v>
      </c>
      <c r="J40" s="90" t="s">
        <v>43</v>
      </c>
      <c r="K40" s="94"/>
      <c r="L40" s="94"/>
      <c r="M40" s="90" t="s">
        <v>43</v>
      </c>
      <c r="N40" s="115" t="s">
        <v>43</v>
      </c>
      <c r="O40" s="115" t="s">
        <v>43</v>
      </c>
      <c r="P40" s="90" t="s">
        <v>43</v>
      </c>
      <c r="Q40" s="90" t="s">
        <v>43</v>
      </c>
      <c r="R40" s="94"/>
      <c r="S40" s="94"/>
      <c r="T40" s="136"/>
      <c r="U40" s="136"/>
      <c r="V40" s="115" t="s">
        <v>43</v>
      </c>
      <c r="W40" s="90" t="s">
        <v>43</v>
      </c>
      <c r="X40" s="90" t="s">
        <v>43</v>
      </c>
      <c r="Y40" s="94"/>
      <c r="Z40" s="94"/>
      <c r="AA40" s="90" t="s">
        <v>43</v>
      </c>
      <c r="AB40" s="115" t="s">
        <v>43</v>
      </c>
      <c r="AC40" s="115" t="s">
        <v>43</v>
      </c>
      <c r="AD40" s="90" t="s">
        <v>43</v>
      </c>
      <c r="AE40" s="90" t="s">
        <v>43</v>
      </c>
      <c r="AF40" s="94"/>
      <c r="AG40" s="94"/>
      <c r="AH40" s="90" t="s">
        <v>43</v>
      </c>
      <c r="AI40" s="89">
        <f>SUM(COUNTIF(E40:AH40, {"N","DT","WPH","M","E"}))</f>
        <v>19</v>
      </c>
    </row>
    <row r="41" spans="2:38" x14ac:dyDescent="0.25">
      <c r="B41" s="41">
        <v>34</v>
      </c>
      <c r="C41" s="95">
        <v>8491</v>
      </c>
      <c r="D41" s="127" t="s">
        <v>106</v>
      </c>
      <c r="E41" s="186"/>
      <c r="F41" s="90" t="s">
        <v>43</v>
      </c>
      <c r="G41" s="115" t="s">
        <v>43</v>
      </c>
      <c r="H41" s="115" t="s">
        <v>43</v>
      </c>
      <c r="I41" s="90" t="s">
        <v>43</v>
      </c>
      <c r="J41" s="90" t="s">
        <v>43</v>
      </c>
      <c r="K41" s="94"/>
      <c r="L41" s="94"/>
      <c r="M41" s="90" t="s">
        <v>43</v>
      </c>
      <c r="N41" s="115" t="s">
        <v>43</v>
      </c>
      <c r="O41" s="115" t="s">
        <v>43</v>
      </c>
      <c r="P41" s="90" t="s">
        <v>43</v>
      </c>
      <c r="Q41" s="90" t="s">
        <v>43</v>
      </c>
      <c r="R41" s="94"/>
      <c r="S41" s="94"/>
      <c r="T41" s="136"/>
      <c r="U41" s="136"/>
      <c r="V41" s="115" t="s">
        <v>43</v>
      </c>
      <c r="W41" s="90" t="s">
        <v>43</v>
      </c>
      <c r="X41" s="90" t="s">
        <v>43</v>
      </c>
      <c r="Y41" s="94"/>
      <c r="Z41" s="94"/>
      <c r="AA41" s="90" t="s">
        <v>43</v>
      </c>
      <c r="AB41" s="115" t="s">
        <v>43</v>
      </c>
      <c r="AC41" s="115" t="s">
        <v>43</v>
      </c>
      <c r="AD41" s="90" t="s">
        <v>43</v>
      </c>
      <c r="AE41" s="90" t="s">
        <v>43</v>
      </c>
      <c r="AF41" s="94"/>
      <c r="AG41" s="94"/>
      <c r="AH41" s="90" t="s">
        <v>43</v>
      </c>
      <c r="AI41" s="89">
        <f>COUNTIF(E41:AH41,"N")+COUNTIF(E41:AH41,"DT")+COUNTIF(E41:AH41,"W/PH")+COUNTIF(E41:AH41,"O/C")+COUNTIF(E41:AH41,"OT")</f>
        <v>19</v>
      </c>
    </row>
    <row r="42" spans="2:38" x14ac:dyDescent="0.25">
      <c r="B42" s="112">
        <v>35</v>
      </c>
      <c r="C42" s="95">
        <v>8495</v>
      </c>
      <c r="D42" s="127" t="s">
        <v>138</v>
      </c>
      <c r="E42" s="186"/>
      <c r="F42" s="90" t="s">
        <v>43</v>
      </c>
      <c r="G42" s="115" t="s">
        <v>43</v>
      </c>
      <c r="H42" s="115" t="s">
        <v>43</v>
      </c>
      <c r="I42" s="90" t="s">
        <v>43</v>
      </c>
      <c r="J42" s="90" t="s">
        <v>43</v>
      </c>
      <c r="K42" s="94"/>
      <c r="L42" s="94"/>
      <c r="M42" s="90" t="s">
        <v>43</v>
      </c>
      <c r="N42" s="115" t="s">
        <v>43</v>
      </c>
      <c r="O42" s="115" t="s">
        <v>43</v>
      </c>
      <c r="P42" s="90" t="s">
        <v>43</v>
      </c>
      <c r="Q42" s="90" t="s">
        <v>43</v>
      </c>
      <c r="R42" s="94"/>
      <c r="S42" s="94"/>
      <c r="T42" s="136"/>
      <c r="U42" s="136"/>
      <c r="V42" s="115" t="s">
        <v>43</v>
      </c>
      <c r="W42" s="90" t="s">
        <v>43</v>
      </c>
      <c r="X42" s="90" t="s">
        <v>43</v>
      </c>
      <c r="Y42" s="94"/>
      <c r="Z42" s="94"/>
      <c r="AA42" s="90" t="s">
        <v>43</v>
      </c>
      <c r="AB42" s="115" t="s">
        <v>43</v>
      </c>
      <c r="AC42" s="115" t="s">
        <v>43</v>
      </c>
      <c r="AD42" s="90" t="s">
        <v>43</v>
      </c>
      <c r="AE42" s="90" t="s">
        <v>43</v>
      </c>
      <c r="AF42" s="94"/>
      <c r="AG42" s="94"/>
      <c r="AH42" s="90" t="s">
        <v>43</v>
      </c>
      <c r="AI42" s="89">
        <f>COUNTIF(E42:AH42,"N")+COUNTIF(E42:AH42,"DT")+COUNTIF(E42:AH42,"W/PH")+COUNTIF(E42:AH42,"O/C")+COUNTIF(E42:AH42,"OT")</f>
        <v>19</v>
      </c>
    </row>
    <row r="44" spans="2:38" x14ac:dyDescent="0.25">
      <c r="D44" s="91" t="s">
        <v>87</v>
      </c>
      <c r="E44" s="128" cm="1">
        <f t="array" ref="E44">SUM(COUNTIF(E8:E42, {"N","DT","WPH","M","E"}))</f>
        <v>4</v>
      </c>
      <c r="F44" s="128" cm="1">
        <f t="array" ref="F44">SUM(COUNTIF(F8:F42, {"N","DT","WPH","M","E"}))</f>
        <v>35</v>
      </c>
      <c r="G44" s="128" cm="1">
        <f t="array" ref="G44">SUM(COUNTIF(G8:G42, {"N","DT","WPH","M","E"}))</f>
        <v>35</v>
      </c>
      <c r="H44" s="128" cm="1">
        <f t="array" ref="H44">SUM(COUNTIF(H8:H42, {"N","DT","WPH","M","E"}))</f>
        <v>34</v>
      </c>
      <c r="I44" s="128" cm="1">
        <f t="array" ref="I44">SUM(COUNTIF(I8:I42, {"N","DT","WPH","M","E"}))</f>
        <v>34</v>
      </c>
      <c r="J44" s="128" cm="1">
        <f t="array" ref="J44">SUM(COUNTIF(J8:J42, {"N","DT","WPH","M","E"}))</f>
        <v>34</v>
      </c>
      <c r="K44" s="128" cm="1">
        <f t="array" ref="K44">SUM(COUNTIF(K8:K42, {"N","DT","WPH","M","E"}))</f>
        <v>4</v>
      </c>
      <c r="L44" s="128" cm="1">
        <f t="array" ref="L44">SUM(COUNTIF(L8:L42, {"N","DT","WPH","M","E"}))</f>
        <v>4</v>
      </c>
      <c r="M44" s="128" cm="1">
        <f t="array" ref="M44">SUM(COUNTIF(M8:M42, {"N","DT","WPH","M","E"}))</f>
        <v>34</v>
      </c>
      <c r="N44" s="128" cm="1">
        <f t="array" ref="N44">SUM(COUNTIF(N8:N42, {"N","DT","WPH","M","E"}))</f>
        <v>34</v>
      </c>
      <c r="O44" s="128" cm="1">
        <f t="array" ref="O44">SUM(COUNTIF(O8:O42, {"N","DT","WPH","M","E"}))</f>
        <v>34</v>
      </c>
      <c r="P44" s="128" cm="1">
        <f t="array" ref="P44">SUM(COUNTIF(P8:P42, {"N","DT","WPH","M","E"}))</f>
        <v>34</v>
      </c>
      <c r="Q44" s="128" cm="1">
        <f t="array" ref="Q44">SUM(COUNTIF(Q8:Q42, {"N","DT","WPH","M","E"}))</f>
        <v>34</v>
      </c>
      <c r="R44" s="128" cm="1">
        <f t="array" ref="R44">SUM(COUNTIF(R8:R42, {"N","DT","WPH","M","E"}))</f>
        <v>4</v>
      </c>
      <c r="S44" s="128" cm="1">
        <f t="array" ref="S44">SUM(COUNTIF(S8:S42, {"N","DT","WPH","M","E"}))</f>
        <v>4</v>
      </c>
      <c r="T44" s="128" cm="1">
        <f t="array" ref="T44">SUM(COUNTIF(T8:T42, {"N","DT","WPH","M","E"}))</f>
        <v>4</v>
      </c>
      <c r="U44" s="128" cm="1">
        <f t="array" ref="U44">SUM(COUNTIF(U8:U42, {"N","DT","WPH","M","E"}))</f>
        <v>4</v>
      </c>
      <c r="V44" s="128" cm="1">
        <f t="array" ref="V44">SUM(COUNTIF(V8:V42, {"N","DT","WPH","M","E"}))</f>
        <v>34</v>
      </c>
      <c r="W44" s="128" cm="1">
        <f t="array" ref="W44">SUM(COUNTIF(W8:W42, {"N","DT","WPH","M","E"}))</f>
        <v>34</v>
      </c>
      <c r="X44" s="128" cm="1">
        <f t="array" ref="X44">SUM(COUNTIF(X8:X42, {"N","DT","WPH","M","E"}))</f>
        <v>34</v>
      </c>
      <c r="Y44" s="128" cm="1">
        <f t="array" ref="Y44">SUM(COUNTIF(Y8:Y42, {"N","DT","WPH","M","E"}))</f>
        <v>4</v>
      </c>
      <c r="Z44" s="128" cm="1">
        <f t="array" ref="Z44">SUM(COUNTIF(Z8:Z42, {"N","DT","WPH","M","E"}))</f>
        <v>4</v>
      </c>
      <c r="AA44" s="128" cm="1">
        <f t="array" ref="AA44">SUM(COUNTIF(AA8:AA42, {"N","DT","WPH","M","E"}))</f>
        <v>34</v>
      </c>
      <c r="AB44" s="128" cm="1">
        <f t="array" ref="AB44">SUM(COUNTIF(AB8:AB42, {"N","DT","WPH","M","E"}))</f>
        <v>34</v>
      </c>
      <c r="AC44" s="128" cm="1">
        <f t="array" ref="AC44">SUM(COUNTIF(AC8:AC42, {"N","DT","WPH","M","E"}))</f>
        <v>34</v>
      </c>
      <c r="AD44" s="128" cm="1">
        <f t="array" ref="AD44">SUM(COUNTIF(AD8:AD42, {"N","DT","WPH","M","E"}))</f>
        <v>34</v>
      </c>
      <c r="AE44" s="128" cm="1">
        <f t="array" ref="AE44">SUM(COUNTIF(AE8:AE42, {"N","DT","WPH","M","E"}))</f>
        <v>34</v>
      </c>
      <c r="AF44" s="128" cm="1">
        <f t="array" ref="AF44">SUM(COUNTIF(AF8:AF42, {"N","DT","WPH","M","E"}))</f>
        <v>4</v>
      </c>
      <c r="AG44" s="128" cm="1">
        <f t="array" ref="AG44">SUM(COUNTIF(AG8:AG42, {"N","DT","WPH","M","E"}))</f>
        <v>4</v>
      </c>
      <c r="AH44" s="128" cm="1">
        <f t="array" ref="AH44">SUM(COUNTIF(AH8:AH42, {"N","DT","WPH","M","E"}))</f>
        <v>34</v>
      </c>
    </row>
  </sheetData>
  <mergeCells count="4">
    <mergeCell ref="B6:B7"/>
    <mergeCell ref="C6:C7"/>
    <mergeCell ref="D6:D7"/>
    <mergeCell ref="AI6:AI7"/>
  </mergeCells>
  <phoneticPr fontId="10" type="noConversion"/>
  <conditionalFormatting sqref="C8:C22 C24:C41">
    <cfRule type="duplicateValues" dxfId="9" priority="13"/>
  </conditionalFormatting>
  <conditionalFormatting sqref="C19">
    <cfRule type="duplicateValues" dxfId="8" priority="11"/>
  </conditionalFormatting>
  <conditionalFormatting sqref="C42">
    <cfRule type="duplicateValues" dxfId="7" priority="10"/>
  </conditionalFormatting>
  <conditionalFormatting sqref="C42:D42">
    <cfRule type="duplicateValues" dxfId="6" priority="8"/>
    <cfRule type="duplicateValues" dxfId="5" priority="8"/>
  </conditionalFormatting>
  <conditionalFormatting sqref="D9">
    <cfRule type="duplicateValues" dxfId="4" priority="7"/>
  </conditionalFormatting>
  <conditionalFormatting sqref="D19">
    <cfRule type="duplicateValues" dxfId="3" priority="6"/>
  </conditionalFormatting>
  <conditionalFormatting sqref="D20:D22 D8:D18 D24:D35">
    <cfRule type="duplicateValues" dxfId="2" priority="14"/>
  </conditionalFormatting>
  <conditionalFormatting sqref="D28">
    <cfRule type="iconSet" priority="5">
      <iconSet>
        <cfvo type="percent" val="0"/>
        <cfvo type="percent" val="33"/>
        <cfvo type="percent" val="67"/>
      </iconSet>
    </cfRule>
  </conditionalFormatting>
  <conditionalFormatting sqref="D36:D41 C8:C22 C24:C41">
    <cfRule type="duplicateValues" dxfId="1" priority="12"/>
  </conditionalFormatting>
  <conditionalFormatting sqref="D36:D41 C20:C22 C8:C18 C24:C41">
    <cfRule type="duplicateValues" dxfId="0" priority="9"/>
  </conditionalFormatting>
  <pageMargins left="0" right="0" top="1.1811023622047245" bottom="0" header="0" footer="0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MH AVAILABLE</vt:lpstr>
      <vt:lpstr>MH REQUIRED</vt:lpstr>
      <vt:lpstr>DUTY ROSTER</vt:lpstr>
      <vt:lpstr>'DUTY ROSTER'!Print_Area</vt:lpstr>
      <vt:lpstr>'MH AVAILABLE'!Print_Area</vt:lpstr>
      <vt:lpstr>'MH REQUIRED'!Print_Area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AMO Eng Team</cp:lastModifiedBy>
  <cp:lastPrinted>2024-01-23T03:52:17Z</cp:lastPrinted>
  <dcterms:created xsi:type="dcterms:W3CDTF">2011-03-18T02:51:05Z</dcterms:created>
  <dcterms:modified xsi:type="dcterms:W3CDTF">2024-09-06T04:16:45Z</dcterms:modified>
</cp:coreProperties>
</file>