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MHP2024\"/>
    </mc:Choice>
  </mc:AlternateContent>
  <xr:revisionPtr revIDLastSave="0" documentId="13_ncr:1_{CD90C4FB-0220-4BA7-9550-F96199BDA7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UTY ROSTER" sheetId="1" r:id="rId1"/>
    <sheet name="MH AVAILABLE" sheetId="2" r:id="rId2"/>
    <sheet name="MH REQUIRED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2" l="1"/>
  <c r="J19" i="2"/>
  <c r="E49" i="2"/>
  <c r="I33" i="2"/>
  <c r="G33" i="2"/>
  <c r="I32" i="2"/>
  <c r="G32" i="2"/>
  <c r="I31" i="2"/>
  <c r="G31" i="2"/>
  <c r="I38" i="2"/>
  <c r="G38" i="2"/>
  <c r="AH44" i="1"/>
  <c r="AH48" i="1"/>
  <c r="AH12" i="1"/>
  <c r="G19" i="2" s="1"/>
  <c r="D50" i="2"/>
  <c r="D51" i="2"/>
  <c r="D52" i="2"/>
  <c r="L47" i="3" l="1"/>
  <c r="AH45" i="3"/>
  <c r="AH47" i="3" s="1"/>
  <c r="AG45" i="3"/>
  <c r="AG47" i="3" s="1"/>
  <c r="AF45" i="3"/>
  <c r="AF47" i="3" s="1"/>
  <c r="AF48" i="3" s="1"/>
  <c r="AE45" i="3"/>
  <c r="AE47" i="3" s="1"/>
  <c r="AD45" i="3"/>
  <c r="AD47" i="3" s="1"/>
  <c r="AC45" i="3"/>
  <c r="AC47" i="3" s="1"/>
  <c r="AB45" i="3"/>
  <c r="AB47" i="3" s="1"/>
  <c r="AA45" i="3"/>
  <c r="AA47" i="3" s="1"/>
  <c r="Z45" i="3"/>
  <c r="Z47" i="3" s="1"/>
  <c r="Y45" i="3"/>
  <c r="Y47" i="3" s="1"/>
  <c r="X45" i="3"/>
  <c r="X47" i="3" s="1"/>
  <c r="X48" i="3" s="1"/>
  <c r="W45" i="3"/>
  <c r="W47" i="3" s="1"/>
  <c r="V45" i="3"/>
  <c r="V47" i="3" s="1"/>
  <c r="U45" i="3"/>
  <c r="U47" i="3" s="1"/>
  <c r="T45" i="3"/>
  <c r="T47" i="3" s="1"/>
  <c r="S45" i="3"/>
  <c r="S47" i="3" s="1"/>
  <c r="R45" i="3"/>
  <c r="R47" i="3" s="1"/>
  <c r="Q45" i="3"/>
  <c r="Q47" i="3" s="1"/>
  <c r="P45" i="3"/>
  <c r="P47" i="3" s="1"/>
  <c r="P48" i="3" s="1"/>
  <c r="O45" i="3"/>
  <c r="O47" i="3" s="1"/>
  <c r="N45" i="3"/>
  <c r="N47" i="3" s="1"/>
  <c r="M45" i="3"/>
  <c r="M47" i="3" s="1"/>
  <c r="L45" i="3"/>
  <c r="K45" i="3"/>
  <c r="K47" i="3" s="1"/>
  <c r="J45" i="3"/>
  <c r="J47" i="3" s="1"/>
  <c r="I45" i="3"/>
  <c r="I47" i="3" s="1"/>
  <c r="H45" i="3"/>
  <c r="H47" i="3" s="1"/>
  <c r="G45" i="3"/>
  <c r="G47" i="3" s="1"/>
  <c r="F45" i="3"/>
  <c r="F47" i="3" s="1"/>
  <c r="E45" i="3"/>
  <c r="E47" i="3" s="1"/>
  <c r="D45" i="3"/>
  <c r="D47" i="3" s="1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I42" i="3"/>
  <c r="AI41" i="3"/>
  <c r="AI40" i="3"/>
  <c r="AI39" i="3"/>
  <c r="AI38" i="3"/>
  <c r="AI35" i="3"/>
  <c r="AI34" i="3"/>
  <c r="AI33" i="3"/>
  <c r="AI32" i="3"/>
  <c r="AI31" i="3"/>
  <c r="AI28" i="3"/>
  <c r="AI27" i="3"/>
  <c r="AI26" i="3"/>
  <c r="AI25" i="3"/>
  <c r="AI24" i="3"/>
  <c r="AI21" i="3"/>
  <c r="AI20" i="3"/>
  <c r="AI19" i="3"/>
  <c r="AI18" i="3"/>
  <c r="AI17" i="3"/>
  <c r="AI14" i="3"/>
  <c r="AI13" i="3"/>
  <c r="AI12" i="3"/>
  <c r="AI11" i="3"/>
  <c r="AI10" i="3"/>
  <c r="D8" i="3"/>
  <c r="E8" i="3" s="1"/>
  <c r="D7" i="3"/>
  <c r="G28" i="2"/>
  <c r="I28" i="2" s="1"/>
  <c r="I19" i="2"/>
  <c r="AG50" i="1"/>
  <c r="AH47" i="1"/>
  <c r="G43" i="2" s="1"/>
  <c r="I43" i="2" s="1"/>
  <c r="AH46" i="1"/>
  <c r="G42" i="2" s="1"/>
  <c r="I42" i="2" s="1"/>
  <c r="AH45" i="1"/>
  <c r="G41" i="2" s="1"/>
  <c r="I41" i="2" s="1"/>
  <c r="AH43" i="1"/>
  <c r="G26" i="2" s="1"/>
  <c r="I26" i="2" s="1"/>
  <c r="AH42" i="1"/>
  <c r="G11" i="2" s="1"/>
  <c r="I11" i="2" s="1"/>
  <c r="AH41" i="1"/>
  <c r="G16" i="2" s="1"/>
  <c r="I17" i="2" s="1"/>
  <c r="AH40" i="1"/>
  <c r="G9" i="2" s="1"/>
  <c r="I9" i="2" s="1"/>
  <c r="AH39" i="1"/>
  <c r="G8" i="2" s="1"/>
  <c r="I8" i="2" s="1"/>
  <c r="AH34" i="1"/>
  <c r="G36" i="2" s="1"/>
  <c r="I36" i="2" s="1"/>
  <c r="AH33" i="1"/>
  <c r="G30" i="2" s="1"/>
  <c r="I30" i="2" s="1"/>
  <c r="AH32" i="1"/>
  <c r="G29" i="2" s="1"/>
  <c r="I29" i="2" s="1"/>
  <c r="AH31" i="1"/>
  <c r="G23" i="2" s="1"/>
  <c r="I23" i="2" s="1"/>
  <c r="AH30" i="1"/>
  <c r="G39" i="2" s="1"/>
  <c r="I39" i="2" s="1"/>
  <c r="AH29" i="1"/>
  <c r="G22" i="2" s="1"/>
  <c r="I22" i="2" s="1"/>
  <c r="AH28" i="1"/>
  <c r="G21" i="2" s="1"/>
  <c r="I21" i="2" s="1"/>
  <c r="AH27" i="1"/>
  <c r="G25" i="2" s="1"/>
  <c r="I25" i="2" s="1"/>
  <c r="AH26" i="1"/>
  <c r="AH25" i="1"/>
  <c r="G17" i="2" s="1"/>
  <c r="AH24" i="1"/>
  <c r="G13" i="2" s="1"/>
  <c r="I13" i="2" s="1"/>
  <c r="AH23" i="1"/>
  <c r="G10" i="2" s="1"/>
  <c r="I10" i="2" s="1"/>
  <c r="AH19" i="1"/>
  <c r="AH18" i="1"/>
  <c r="G37" i="2" s="1"/>
  <c r="I37" i="2" s="1"/>
  <c r="AH17" i="1"/>
  <c r="G35" i="2" s="1"/>
  <c r="I35" i="2" s="1"/>
  <c r="AH16" i="1"/>
  <c r="AH15" i="1"/>
  <c r="AH14" i="1"/>
  <c r="G27" i="2" s="1"/>
  <c r="I27" i="2" s="1"/>
  <c r="AH13" i="1"/>
  <c r="G20" i="2" s="1"/>
  <c r="I20" i="2" s="1"/>
  <c r="AH11" i="1"/>
  <c r="AH10" i="1"/>
  <c r="G15" i="2" s="1"/>
  <c r="I15" i="2" s="1"/>
  <c r="AH9" i="1"/>
  <c r="G14" i="2" s="1"/>
  <c r="I14" i="2" s="1"/>
  <c r="AH8" i="1"/>
  <c r="G12" i="2" s="1"/>
  <c r="I12" i="2" s="1"/>
  <c r="C7" i="1"/>
  <c r="C6" i="1" s="1"/>
  <c r="C21" i="1" s="1"/>
  <c r="D49" i="2" l="1"/>
  <c r="D48" i="2"/>
  <c r="J41" i="2"/>
  <c r="E52" i="2" s="1"/>
  <c r="G52" i="2" s="1"/>
  <c r="AC48" i="3"/>
  <c r="Q48" i="3"/>
  <c r="AG48" i="3"/>
  <c r="T48" i="3"/>
  <c r="AB48" i="3"/>
  <c r="N48" i="3"/>
  <c r="V48" i="3"/>
  <c r="AD48" i="3"/>
  <c r="Z48" i="3"/>
  <c r="AH48" i="3"/>
  <c r="I48" i="3"/>
  <c r="J48" i="3"/>
  <c r="E48" i="3"/>
  <c r="M48" i="3"/>
  <c r="D48" i="3"/>
  <c r="H48" i="3"/>
  <c r="R48" i="3"/>
  <c r="F48" i="3"/>
  <c r="S48" i="3"/>
  <c r="G48" i="3"/>
  <c r="O48" i="3"/>
  <c r="W48" i="3"/>
  <c r="AE48" i="3"/>
  <c r="Y48" i="3"/>
  <c r="K48" i="3"/>
  <c r="AA48" i="3"/>
  <c r="L48" i="3"/>
  <c r="U48" i="3"/>
  <c r="E50" i="2"/>
  <c r="G50" i="2" s="1"/>
  <c r="F8" i="3"/>
  <c r="E7" i="3"/>
  <c r="J35" i="2"/>
  <c r="E51" i="2" s="1"/>
  <c r="I16" i="2"/>
  <c r="J8" i="2" s="1"/>
  <c r="E48" i="2" s="1"/>
  <c r="D7" i="1"/>
  <c r="C37" i="1"/>
  <c r="C50" i="1"/>
  <c r="C22" i="1"/>
  <c r="C38" i="1" s="1"/>
  <c r="F52" i="2" l="1"/>
  <c r="I52" i="2"/>
  <c r="I50" i="2"/>
  <c r="F50" i="2"/>
  <c r="F7" i="3"/>
  <c r="G8" i="3"/>
  <c r="I48" i="2"/>
  <c r="G48" i="2"/>
  <c r="F48" i="2"/>
  <c r="H52" i="2"/>
  <c r="J52" i="2"/>
  <c r="G51" i="2"/>
  <c r="F51" i="2"/>
  <c r="I51" i="2"/>
  <c r="F49" i="2"/>
  <c r="G49" i="2"/>
  <c r="I49" i="2"/>
  <c r="H50" i="2"/>
  <c r="J50" i="2"/>
  <c r="E7" i="1"/>
  <c r="D6" i="1"/>
  <c r="D21" i="1" s="1"/>
  <c r="D22" i="1"/>
  <c r="D38" i="1" s="1"/>
  <c r="H8" i="3" l="1"/>
  <c r="G7" i="3"/>
  <c r="H51" i="2"/>
  <c r="J51" i="2"/>
  <c r="J49" i="2"/>
  <c r="H49" i="2"/>
  <c r="J48" i="2"/>
  <c r="H48" i="2"/>
  <c r="E6" i="1"/>
  <c r="E21" i="1" s="1"/>
  <c r="F7" i="1"/>
  <c r="E22" i="1"/>
  <c r="E38" i="1" s="1"/>
  <c r="D37" i="1"/>
  <c r="D50" i="1" s="1"/>
  <c r="E50" i="1" l="1"/>
  <c r="I8" i="3"/>
  <c r="H7" i="3"/>
  <c r="E37" i="1"/>
  <c r="F6" i="1"/>
  <c r="F21" i="1" s="1"/>
  <c r="F22" i="1"/>
  <c r="F38" i="1" s="1"/>
  <c r="G7" i="1"/>
  <c r="F50" i="1" l="1"/>
  <c r="I7" i="3"/>
  <c r="J8" i="3"/>
  <c r="H7" i="1"/>
  <c r="G22" i="1"/>
  <c r="G38" i="1" s="1"/>
  <c r="G6" i="1"/>
  <c r="G21" i="1" s="1"/>
  <c r="F37" i="1"/>
  <c r="J7" i="3" l="1"/>
  <c r="K8" i="3"/>
  <c r="G37" i="1"/>
  <c r="G50" i="1" s="1"/>
  <c r="H22" i="1"/>
  <c r="H38" i="1" s="1"/>
  <c r="I7" i="1"/>
  <c r="H6" i="1"/>
  <c r="H21" i="1" s="1"/>
  <c r="K7" i="3" l="1"/>
  <c r="L8" i="3"/>
  <c r="H50" i="1"/>
  <c r="H37" i="1"/>
  <c r="I6" i="1"/>
  <c r="I21" i="1" s="1"/>
  <c r="J7" i="1"/>
  <c r="I22" i="1"/>
  <c r="I38" i="1" s="1"/>
  <c r="L7" i="3" l="1"/>
  <c r="M8" i="3"/>
  <c r="I50" i="1"/>
  <c r="I37" i="1"/>
  <c r="K7" i="1"/>
  <c r="J6" i="1"/>
  <c r="J21" i="1" s="1"/>
  <c r="J22" i="1"/>
  <c r="J38" i="1" s="1"/>
  <c r="N8" i="3" l="1"/>
  <c r="M7" i="3"/>
  <c r="K6" i="1"/>
  <c r="K21" i="1" s="1"/>
  <c r="K37" i="1" s="1"/>
  <c r="K22" i="1"/>
  <c r="K38" i="1" s="1"/>
  <c r="L7" i="1"/>
  <c r="J50" i="1"/>
  <c r="J37" i="1"/>
  <c r="N7" i="3" l="1"/>
  <c r="O8" i="3"/>
  <c r="M7" i="1"/>
  <c r="L6" i="1"/>
  <c r="L21" i="1" s="1"/>
  <c r="L37" i="1" s="1"/>
  <c r="L22" i="1"/>
  <c r="L38" i="1" s="1"/>
  <c r="K50" i="1"/>
  <c r="P8" i="3" l="1"/>
  <c r="O7" i="3"/>
  <c r="L50" i="1"/>
  <c r="M22" i="1"/>
  <c r="M38" i="1" s="1"/>
  <c r="N7" i="1"/>
  <c r="M6" i="1"/>
  <c r="M21" i="1" s="1"/>
  <c r="Q8" i="3" l="1"/>
  <c r="P7" i="3"/>
  <c r="M37" i="1"/>
  <c r="M50" i="1" s="1"/>
  <c r="O7" i="1"/>
  <c r="N6" i="1"/>
  <c r="N21" i="1" s="1"/>
  <c r="N22" i="1"/>
  <c r="N38" i="1" s="1"/>
  <c r="Q7" i="3" l="1"/>
  <c r="R8" i="3"/>
  <c r="N37" i="1"/>
  <c r="N50" i="1" s="1"/>
  <c r="O6" i="1"/>
  <c r="O21" i="1" s="1"/>
  <c r="P7" i="1"/>
  <c r="O22" i="1"/>
  <c r="O38" i="1" s="1"/>
  <c r="R7" i="3" l="1"/>
  <c r="S8" i="3"/>
  <c r="Q7" i="1"/>
  <c r="P6" i="1"/>
  <c r="P21" i="1" s="1"/>
  <c r="P22" i="1"/>
  <c r="P38" i="1" s="1"/>
  <c r="O50" i="1"/>
  <c r="O37" i="1"/>
  <c r="S7" i="3" l="1"/>
  <c r="T8" i="3"/>
  <c r="P37" i="1"/>
  <c r="P50" i="1" s="1"/>
  <c r="R7" i="1"/>
  <c r="Q22" i="1"/>
  <c r="Q38" i="1" s="1"/>
  <c r="Q6" i="1"/>
  <c r="Q21" i="1" s="1"/>
  <c r="T7" i="3" l="1"/>
  <c r="U8" i="3"/>
  <c r="Q37" i="1"/>
  <c r="Q50" i="1" s="1"/>
  <c r="R6" i="1"/>
  <c r="R21" i="1" s="1"/>
  <c r="S7" i="1"/>
  <c r="R22" i="1"/>
  <c r="R38" i="1" s="1"/>
  <c r="V8" i="3" l="1"/>
  <c r="U7" i="3"/>
  <c r="S6" i="1"/>
  <c r="S21" i="1" s="1"/>
  <c r="T7" i="1"/>
  <c r="S22" i="1"/>
  <c r="S38" i="1" s="1"/>
  <c r="R50" i="1"/>
  <c r="R37" i="1"/>
  <c r="W8" i="3" l="1"/>
  <c r="V7" i="3"/>
  <c r="U7" i="1"/>
  <c r="T22" i="1"/>
  <c r="T38" i="1" s="1"/>
  <c r="T6" i="1"/>
  <c r="T21" i="1" s="1"/>
  <c r="S50" i="1"/>
  <c r="S37" i="1"/>
  <c r="W7" i="3" l="1"/>
  <c r="X8" i="3"/>
  <c r="T37" i="1"/>
  <c r="T50" i="1"/>
  <c r="U22" i="1"/>
  <c r="U38" i="1" s="1"/>
  <c r="U6" i="1"/>
  <c r="U21" i="1" s="1"/>
  <c r="V7" i="1"/>
  <c r="X7" i="3" l="1"/>
  <c r="Y8" i="3"/>
  <c r="U37" i="1"/>
  <c r="U50" i="1"/>
  <c r="V6" i="1"/>
  <c r="V21" i="1" s="1"/>
  <c r="V37" i="1" s="1"/>
  <c r="W7" i="1"/>
  <c r="V22" i="1"/>
  <c r="V38" i="1" s="1"/>
  <c r="V50" i="1" l="1"/>
  <c r="Y7" i="3"/>
  <c r="Z8" i="3"/>
  <c r="W6" i="1"/>
  <c r="W21" i="1" s="1"/>
  <c r="W22" i="1"/>
  <c r="W38" i="1" s="1"/>
  <c r="X7" i="1"/>
  <c r="Z7" i="3" l="1"/>
  <c r="AA8" i="3"/>
  <c r="X22" i="1"/>
  <c r="X38" i="1" s="1"/>
  <c r="Y7" i="1"/>
  <c r="X6" i="1"/>
  <c r="X21" i="1" s="1"/>
  <c r="X37" i="1" s="1"/>
  <c r="X50" i="1" s="1"/>
  <c r="W50" i="1"/>
  <c r="W37" i="1"/>
  <c r="AA7" i="3" l="1"/>
  <c r="AB8" i="3"/>
  <c r="Y22" i="1"/>
  <c r="Y38" i="1" s="1"/>
  <c r="Z7" i="1"/>
  <c r="Y6" i="1"/>
  <c r="Y21" i="1" s="1"/>
  <c r="AB7" i="3" l="1"/>
  <c r="AC8" i="3"/>
  <c r="Y37" i="1"/>
  <c r="Y50" i="1"/>
  <c r="Z6" i="1"/>
  <c r="Z21" i="1" s="1"/>
  <c r="AA7" i="1"/>
  <c r="Z22" i="1"/>
  <c r="Z38" i="1" s="1"/>
  <c r="AD8" i="3" l="1"/>
  <c r="AC7" i="3"/>
  <c r="Z37" i="1"/>
  <c r="Z50" i="1"/>
  <c r="AA6" i="1"/>
  <c r="AA21" i="1" s="1"/>
  <c r="AB7" i="1"/>
  <c r="AA22" i="1"/>
  <c r="AA38" i="1" s="1"/>
  <c r="AE8" i="3" l="1"/>
  <c r="AD7" i="3"/>
  <c r="AC7" i="1"/>
  <c r="AB22" i="1"/>
  <c r="AB38" i="1" s="1"/>
  <c r="AB6" i="1"/>
  <c r="AB21" i="1" s="1"/>
  <c r="AA37" i="1"/>
  <c r="AA50" i="1"/>
  <c r="AF8" i="3" l="1"/>
  <c r="AE7" i="3"/>
  <c r="AB37" i="1"/>
  <c r="AB50" i="1"/>
  <c r="AD7" i="1"/>
  <c r="AC22" i="1"/>
  <c r="AC38" i="1" s="1"/>
  <c r="AC6" i="1"/>
  <c r="AC21" i="1" s="1"/>
  <c r="AG8" i="3" l="1"/>
  <c r="AG7" i="3" s="1"/>
  <c r="AF7" i="3"/>
  <c r="AC37" i="1"/>
  <c r="AC50" i="1" s="1"/>
  <c r="AD6" i="1"/>
  <c r="AD21" i="1" s="1"/>
  <c r="AD37" i="1" s="1"/>
  <c r="AD22" i="1"/>
  <c r="AD38" i="1" s="1"/>
  <c r="AE7" i="1"/>
  <c r="AD50" i="1" l="1"/>
  <c r="AE6" i="1"/>
  <c r="AE21" i="1" s="1"/>
  <c r="AE22" i="1"/>
  <c r="AE38" i="1" s="1"/>
  <c r="AF7" i="1"/>
  <c r="AF6" i="1" l="1"/>
  <c r="AF21" i="1" s="1"/>
  <c r="AF22" i="1"/>
  <c r="AF38" i="1" s="1"/>
  <c r="AE37" i="1"/>
  <c r="AE50" i="1"/>
  <c r="AF37" i="1" l="1"/>
  <c r="AF50" i="1" s="1"/>
</calcChain>
</file>

<file path=xl/sharedStrings.xml><?xml version="1.0" encoding="utf-8"?>
<sst xmlns="http://schemas.openxmlformats.org/spreadsheetml/2006/main" count="1356" uniqueCount="202">
  <si>
    <t>PGU SUBANG / AW139</t>
  </si>
  <si>
    <t>MONTHLY ROSTER</t>
  </si>
  <si>
    <t>SHIFT A</t>
  </si>
  <si>
    <t>TOTAL WORKING DAYS</t>
  </si>
  <si>
    <t>PUBLIC HOLIDAY:-</t>
  </si>
  <si>
    <t>LAE TG AHMAD (B1)</t>
  </si>
  <si>
    <t>OD</t>
  </si>
  <si>
    <t>W</t>
  </si>
  <si>
    <t>DT</t>
  </si>
  <si>
    <t>RD</t>
  </si>
  <si>
    <t>LAE FARIS (B1)</t>
  </si>
  <si>
    <t>MC</t>
  </si>
  <si>
    <t>LAE ANAS (B1)</t>
  </si>
  <si>
    <t>LAE IKHWAN (B1)</t>
  </si>
  <si>
    <t xml:space="preserve"> LAE HAIRUL (B2)</t>
  </si>
  <si>
    <t>N</t>
  </si>
  <si>
    <t>NORMAL (8 HOURS)</t>
  </si>
  <si>
    <t xml:space="preserve"> LAE FAZIL (B2)</t>
  </si>
  <si>
    <t>ROTATING (12 HOURS)</t>
  </si>
  <si>
    <t>MECH A.SHAFIQ (B1)</t>
  </si>
  <si>
    <t>REST DAY</t>
  </si>
  <si>
    <t xml:space="preserve"> MECH ZULFITHRI (B1)</t>
  </si>
  <si>
    <t>DETACHMENT</t>
  </si>
  <si>
    <t>MECH MUHD FIRDAUS</t>
  </si>
  <si>
    <t>QT</t>
  </si>
  <si>
    <t>FAIDOLLAH (AVIO)</t>
  </si>
  <si>
    <t>T</t>
  </si>
  <si>
    <t>TRAINING</t>
  </si>
  <si>
    <t>KAMARUL (AVIO)</t>
  </si>
  <si>
    <t>IL</t>
  </si>
  <si>
    <t>PH</t>
  </si>
  <si>
    <t>PUBLIC HOLIDAY</t>
  </si>
  <si>
    <t>AHMAD ZAYD (AVIO)</t>
  </si>
  <si>
    <t>WPH</t>
  </si>
  <si>
    <t>WORKING ON PH</t>
  </si>
  <si>
    <t>TC</t>
  </si>
  <si>
    <t>TYPE COURSE</t>
  </si>
  <si>
    <t>SHIFT B</t>
  </si>
  <si>
    <t>QUARANTINE LEAVE</t>
  </si>
  <si>
    <t>AL</t>
  </si>
  <si>
    <t>ANNUAL LEAVE</t>
  </si>
  <si>
    <t>LAE MUHAMMAD (B1)</t>
  </si>
  <si>
    <t>MEDICAL LEAVE</t>
  </si>
  <si>
    <t>LAE ZHAFRAN (B1)</t>
  </si>
  <si>
    <t>EL</t>
  </si>
  <si>
    <t>EMERGENCY LEAVE</t>
  </si>
  <si>
    <t>LAE MUHD DANISH (B1)</t>
  </si>
  <si>
    <t>IN-LIEU LEAVE</t>
  </si>
  <si>
    <t>MECH HAFIZ MALIK (A3)</t>
  </si>
  <si>
    <t>KCH</t>
  </si>
  <si>
    <t>DET KUCH</t>
  </si>
  <si>
    <t xml:space="preserve"> LAE FARIS (B2)</t>
  </si>
  <si>
    <t>CL</t>
  </si>
  <si>
    <t>COMPASSIONATE LEAVE</t>
  </si>
  <si>
    <t>LAE KUMARESAN (B2)</t>
  </si>
  <si>
    <t>LAE IKRAM (B2)</t>
  </si>
  <si>
    <t>LAE MUHD FARUQ (B2)</t>
  </si>
  <si>
    <t xml:space="preserve"> MECH AMRI (B1)</t>
  </si>
  <si>
    <t>MECH FAZREEN (B1)</t>
  </si>
  <si>
    <t>MECH FAZRUL (B2)</t>
  </si>
  <si>
    <t>NORMAL</t>
  </si>
  <si>
    <t>IBRAHIM (B1-PIC)</t>
  </si>
  <si>
    <t>AINUDIN (B1-EIC)</t>
  </si>
  <si>
    <t>SUKUMAR (B1)</t>
  </si>
  <si>
    <t>LAE JAGETHSON (B1)</t>
  </si>
  <si>
    <t>EZRA EZWAN (A3)</t>
  </si>
  <si>
    <t>AMIRUL (PLANNER)</t>
  </si>
  <si>
    <t>NABILAH (PLANNER)</t>
  </si>
  <si>
    <t>NAJMI (PLANNER)</t>
  </si>
  <si>
    <t>WORKING DAYS</t>
  </si>
  <si>
    <t>MAN-HOUR AVAILABLE</t>
  </si>
  <si>
    <t>LIST OF STAFF AVAILABLE</t>
  </si>
  <si>
    <t>MAN-HOUR AVAILABILITY</t>
  </si>
  <si>
    <t>NOS</t>
  </si>
  <si>
    <t>STAFF NO.</t>
  </si>
  <si>
    <t>NAME</t>
  </si>
  <si>
    <t>POSITION</t>
  </si>
  <si>
    <t>APPROVAL</t>
  </si>
  <si>
    <t xml:space="preserve">NO OF DAY/MTH </t>
  </si>
  <si>
    <t>HR/DAY</t>
  </si>
  <si>
    <t>HR/MTH</t>
  </si>
  <si>
    <t>TOTAL</t>
  </si>
  <si>
    <t xml:space="preserve">VARIABLES NO. </t>
  </si>
  <si>
    <t>IBRAHIM HAZLY BIN MOHAMAD YUSOF</t>
  </si>
  <si>
    <t>B1.3 (PIC)</t>
  </si>
  <si>
    <t>AW139</t>
  </si>
  <si>
    <t>S1</t>
  </si>
  <si>
    <t>AINUDIN FAZRIN BIN ANUAR</t>
  </si>
  <si>
    <t>B1.3 (EIC)</t>
  </si>
  <si>
    <t>MOHD ZHAFRAN BIN MOHD RASOL</t>
  </si>
  <si>
    <t>B1.3</t>
  </si>
  <si>
    <t>JAGETHESON SONNY AL S GANESON</t>
  </si>
  <si>
    <t>TENGKU AHMAD SAFWAN BIN MOHD YUSOF</t>
  </si>
  <si>
    <t>MUHAMMAD BIN AHMAD SUHAIMI</t>
  </si>
  <si>
    <t>FARIS BIN MOHD HIZAM</t>
  </si>
  <si>
    <t>ANAS NAILI FAHMI BIN HOSNI</t>
  </si>
  <si>
    <t>SUKUMAR PONNUDURAI</t>
  </si>
  <si>
    <t>B2</t>
  </si>
  <si>
    <t>S2</t>
  </si>
  <si>
    <t>HAIRUL HANAFI BIN HASSAN</t>
  </si>
  <si>
    <t>MOHAMED FAZIL BIN NOORUL AMEEN</t>
  </si>
  <si>
    <t>MOHD FARIS BIN AZIZ JAAFAR</t>
  </si>
  <si>
    <t>KUMARESAN</t>
  </si>
  <si>
    <t>MUHD FARUQ</t>
  </si>
  <si>
    <t>B3</t>
  </si>
  <si>
    <t>MUHAMAD HAFIZ BIN MALIK</t>
  </si>
  <si>
    <t>A3</t>
  </si>
  <si>
    <t>S3</t>
  </si>
  <si>
    <t>EZRA EZWAN</t>
  </si>
  <si>
    <t>AHMAD SHAFIQ BIN NORSHAM</t>
  </si>
  <si>
    <t>TECHNICIAN B1</t>
  </si>
  <si>
    <t>MOHD ZULFITHRI BIN ABDUL BASHIR</t>
  </si>
  <si>
    <t>MUHAMAD SHAFRIL AMRI BIN ABD JAMIL</t>
  </si>
  <si>
    <t>MUHAMMAD FAZREEN BIN RAMLEE</t>
  </si>
  <si>
    <t>HARITH FAIDOLLAH BIN KHALID</t>
  </si>
  <si>
    <t>TECHNICIAN B2</t>
  </si>
  <si>
    <t>S4</t>
  </si>
  <si>
    <t xml:space="preserve">FAZRUL ANIF BIN BAHARIM </t>
  </si>
  <si>
    <t>SLIM209</t>
  </si>
  <si>
    <t>KAMARUL</t>
  </si>
  <si>
    <t>NOR IKRAM</t>
  </si>
  <si>
    <t>AMIRUL ASYRAF BIN SAM</t>
  </si>
  <si>
    <t>PLANNER</t>
  </si>
  <si>
    <t>S5</t>
  </si>
  <si>
    <t>SLIM238</t>
  </si>
  <si>
    <t>NABILAH</t>
  </si>
  <si>
    <t>SLIM198</t>
  </si>
  <si>
    <t>NAJMI</t>
  </si>
  <si>
    <t xml:space="preserve">MONTHLY SUMMARY </t>
  </si>
  <si>
    <t>MANPOWER TYPE</t>
  </si>
  <si>
    <t xml:space="preserve">MH REQUIRED </t>
  </si>
  <si>
    <t>MH AVAILABLE</t>
  </si>
  <si>
    <t>EXCESS/ DEFISIT</t>
  </si>
  <si>
    <t>% EXCESS/     DEFISIT</t>
  </si>
  <si>
    <t>% EXCESS/     DEFISIT W/ (PRODUCTIVITY FACTOR 80%)</t>
  </si>
  <si>
    <t>CONDITION WITHOUT PRODUCTIVITY FACTOR</t>
  </si>
  <si>
    <t>ACTION REQUIRED (NOTIFY AT &lt; 75%)</t>
  </si>
  <si>
    <t>LAE B1</t>
  </si>
  <si>
    <t>LAE B2</t>
  </si>
  <si>
    <t>MECH A1 B1</t>
  </si>
  <si>
    <t>TECH B2</t>
  </si>
  <si>
    <t>IF MH AVAILABLE MORE THAN MH REQUIIRED = SATIS</t>
  </si>
  <si>
    <t>IF MH AVAILABLE LESS  THAN MH REQUIIRED = UNSATIS</t>
  </si>
  <si>
    <t>MAN HOURS REQUIRED</t>
  </si>
  <si>
    <t xml:space="preserve"> </t>
  </si>
  <si>
    <t>SERVICEABLE AIRCRAFT</t>
  </si>
  <si>
    <t>SMI</t>
  </si>
  <si>
    <t>UNSERVICEABLE</t>
  </si>
  <si>
    <t>COMPONENT DUE</t>
  </si>
  <si>
    <t xml:space="preserve">DAY </t>
  </si>
  <si>
    <t>Sun</t>
  </si>
  <si>
    <t>DATE</t>
  </si>
  <si>
    <t>AIRCRAFT</t>
  </si>
  <si>
    <t>9M-PMB</t>
  </si>
  <si>
    <t xml:space="preserve">TOTAL MH REQUIRED </t>
  </si>
  <si>
    <t>VAR NO.</t>
  </si>
  <si>
    <t>MANHOURS REQUIRED</t>
  </si>
  <si>
    <t>B1</t>
  </si>
  <si>
    <t>B4</t>
  </si>
  <si>
    <t>B5</t>
  </si>
  <si>
    <t>9M-PMD</t>
  </si>
  <si>
    <t>C1</t>
  </si>
  <si>
    <t>C2</t>
  </si>
  <si>
    <t>C3</t>
  </si>
  <si>
    <t>C4</t>
  </si>
  <si>
    <t>C5</t>
  </si>
  <si>
    <t>9M-PME</t>
  </si>
  <si>
    <t>D1</t>
  </si>
  <si>
    <t>D2</t>
  </si>
  <si>
    <t>D3</t>
  </si>
  <si>
    <t>D4</t>
  </si>
  <si>
    <t>D5</t>
  </si>
  <si>
    <t>9M-PMF</t>
  </si>
  <si>
    <t>PGU SUBANG 4 years,2400fh/4yr,1500fh/2yr,300fh,300fh/1yr,1yr,500fh/1yr,600fh/1yr,900fh/1yr,1yr ccp</t>
  </si>
  <si>
    <t>E1</t>
  </si>
  <si>
    <t>E2</t>
  </si>
  <si>
    <t>E3</t>
  </si>
  <si>
    <t>E4</t>
  </si>
  <si>
    <t>E5</t>
  </si>
  <si>
    <t>9M-JPM</t>
  </si>
  <si>
    <t>F1</t>
  </si>
  <si>
    <t>F2</t>
  </si>
  <si>
    <t>F3</t>
  </si>
  <si>
    <t>F4</t>
  </si>
  <si>
    <t>F5</t>
  </si>
  <si>
    <t>MH REQUIRED</t>
  </si>
  <si>
    <t>WORKING HOURS</t>
  </si>
  <si>
    <t>EXCESS / DEFICIT</t>
  </si>
  <si>
    <t>LAE NOR SYAHIDAH (B1)</t>
  </si>
  <si>
    <t>NOR SYAHIDA</t>
  </si>
  <si>
    <t>8Y/4Y/2Y/1Y</t>
  </si>
  <si>
    <t>1Y/2Y/4Y</t>
  </si>
  <si>
    <t>EXL</t>
  </si>
  <si>
    <t>CFL</t>
  </si>
  <si>
    <t>CASSANDRA(PALNNER)</t>
  </si>
  <si>
    <t>WAN AMIR(B1)</t>
  </si>
  <si>
    <t>MUHD DANISH</t>
  </si>
  <si>
    <t>IKHWAN NAZIFI</t>
  </si>
  <si>
    <t>WAN MOHD AMIR</t>
  </si>
  <si>
    <t>LAE</t>
  </si>
  <si>
    <t>CASSANDRA</t>
  </si>
  <si>
    <t>TECHNICIAN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</si>
</sst>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d"/>
    <numFmt numFmtId="166" formatCode="[h]:mm"/>
    <numFmt numFmtId="167" formatCode="[$-1009]d\-mmm\-yy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rgb="FF000000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1F1F1F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8496B0"/>
        <bgColor rgb="FF8496B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EE9C9C"/>
        <bgColor rgb="FFEE9C9C"/>
      </patternFill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theme="9"/>
      </patternFill>
    </fill>
    <fill>
      <patternFill patternType="solid">
        <fgColor rgb="FFDBE5F1"/>
        <bgColor rgb="FFDBE5F1"/>
      </patternFill>
    </fill>
    <fill>
      <patternFill patternType="solid">
        <fgColor rgb="FFD9E2F3"/>
        <bgColor rgb="FFD9E2F3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00B0F0"/>
        <bgColor rgb="FF00B0F0"/>
      </patternFill>
    </fill>
    <fill>
      <patternFill patternType="solid">
        <fgColor rgb="FFB2A1C7"/>
        <bgColor rgb="FFB2A1C7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D9D9D9"/>
      </patternFill>
    </fill>
    <fill>
      <patternFill patternType="solid">
        <fgColor theme="2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8496B0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9.9978637043366805E-2"/>
        <bgColor rgb="FFD6E3BC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8496B0"/>
      </patternFill>
    </fill>
    <fill>
      <patternFill patternType="solid">
        <fgColor rgb="FFFF0000"/>
        <bgColor theme="0"/>
      </patternFill>
    </fill>
    <fill>
      <patternFill patternType="solid">
        <fgColor theme="4" tint="0.39997558519241921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17" fontId="2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/>
    <xf numFmtId="17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4" xfId="0" applyFont="1" applyFill="1" applyBorder="1" applyAlignment="1">
      <alignment horizontal="center"/>
    </xf>
    <xf numFmtId="0" fontId="1" fillId="13" borderId="4" xfId="0" applyFont="1" applyFill="1" applyBorder="1"/>
    <xf numFmtId="0" fontId="1" fillId="17" borderId="4" xfId="0" applyFont="1" applyFill="1" applyBorder="1" applyAlignment="1">
      <alignment horizontal="left" vertical="center"/>
    </xf>
    <xf numFmtId="0" fontId="1" fillId="18" borderId="2" xfId="0" applyFont="1" applyFill="1" applyBorder="1"/>
    <xf numFmtId="0" fontId="4" fillId="0" borderId="0" xfId="0" applyFont="1" applyAlignment="1">
      <alignment horizontal="center" vertical="center"/>
    </xf>
    <xf numFmtId="0" fontId="1" fillId="19" borderId="2" xfId="0" applyFont="1" applyFill="1" applyBorder="1" applyAlignment="1">
      <alignment horizontal="center"/>
    </xf>
    <xf numFmtId="0" fontId="1" fillId="19" borderId="6" xfId="0" applyFont="1" applyFill="1" applyBorder="1" applyAlignment="1">
      <alignment horizontal="center"/>
    </xf>
    <xf numFmtId="0" fontId="1" fillId="20" borderId="2" xfId="0" applyFont="1" applyFill="1" applyBorder="1"/>
    <xf numFmtId="0" fontId="4" fillId="21" borderId="2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2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167" fontId="4" fillId="9" borderId="12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167" fontId="4" fillId="23" borderId="12" xfId="0" applyNumberFormat="1" applyFont="1" applyFill="1" applyBorder="1" applyAlignment="1">
      <alignment horizontal="center" vertical="center"/>
    </xf>
    <xf numFmtId="167" fontId="4" fillId="24" borderId="12" xfId="0" applyNumberFormat="1" applyFont="1" applyFill="1" applyBorder="1" applyAlignment="1">
      <alignment horizontal="center" vertical="center"/>
    </xf>
    <xf numFmtId="0" fontId="9" fillId="25" borderId="3" xfId="0" applyFont="1" applyFill="1" applyBorder="1"/>
    <xf numFmtId="0" fontId="10" fillId="25" borderId="9" xfId="0" applyFont="1" applyFill="1" applyBorder="1"/>
    <xf numFmtId="0" fontId="6" fillId="27" borderId="13" xfId="0" applyFont="1" applyFill="1" applyBorder="1"/>
    <xf numFmtId="164" fontId="1" fillId="0" borderId="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0" xfId="0" applyNumberFormat="1" applyFont="1" applyFill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9" fillId="28" borderId="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9" fontId="9" fillId="22" borderId="8" xfId="0" applyNumberFormat="1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/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0" fontId="7" fillId="3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6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4" fillId="21" borderId="3" xfId="0" applyFont="1" applyFill="1" applyBorder="1" applyAlignment="1">
      <alignment horizontal="center" vertical="center"/>
    </xf>
    <xf numFmtId="0" fontId="6" fillId="0" borderId="8" xfId="0" applyFont="1" applyBorder="1"/>
    <xf numFmtId="0" fontId="4" fillId="21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Border="1"/>
    <xf numFmtId="0" fontId="4" fillId="15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31" borderId="4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 wrapText="1"/>
    </xf>
    <xf numFmtId="0" fontId="6" fillId="27" borderId="8" xfId="0" applyFont="1" applyFill="1" applyBorder="1"/>
    <xf numFmtId="0" fontId="9" fillId="25" borderId="11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6" fillId="0" borderId="15" xfId="0" applyFont="1" applyBorder="1"/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33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49" fontId="9" fillId="29" borderId="16" xfId="0" applyNumberFormat="1" applyFont="1" applyFill="1" applyBorder="1" applyAlignment="1">
      <alignment horizontal="center" vertical="center"/>
    </xf>
    <xf numFmtId="49" fontId="9" fillId="29" borderId="17" xfId="0" applyNumberFormat="1" applyFont="1" applyFill="1" applyBorder="1" applyAlignment="1">
      <alignment horizontal="center" vertical="center"/>
    </xf>
    <xf numFmtId="49" fontId="9" fillId="29" borderId="18" xfId="0" applyNumberFormat="1" applyFont="1" applyFill="1" applyBorder="1" applyAlignment="1">
      <alignment horizontal="center" vertical="center"/>
    </xf>
    <xf numFmtId="49" fontId="11" fillId="30" borderId="16" xfId="0" applyNumberFormat="1" applyFont="1" applyFill="1" applyBorder="1" applyAlignment="1">
      <alignment horizontal="center"/>
    </xf>
    <xf numFmtId="49" fontId="11" fillId="30" borderId="17" xfId="0" applyNumberFormat="1" applyFont="1" applyFill="1" applyBorder="1" applyAlignment="1">
      <alignment horizontal="center"/>
    </xf>
    <xf numFmtId="49" fontId="11" fillId="30" borderId="18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17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/>
    </xf>
    <xf numFmtId="0" fontId="1" fillId="35" borderId="6" xfId="0" applyFont="1" applyFill="1" applyBorder="1" applyAlignment="1">
      <alignment horizontal="center"/>
    </xf>
    <xf numFmtId="0" fontId="1" fillId="35" borderId="2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4" borderId="6" xfId="0" applyFont="1" applyFill="1" applyBorder="1" applyAlignment="1">
      <alignment horizontal="center" wrapText="1"/>
    </xf>
    <xf numFmtId="0" fontId="1" fillId="35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6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20" borderId="1" xfId="0" applyFont="1" applyFill="1" applyBorder="1"/>
    <xf numFmtId="0" fontId="1" fillId="20" borderId="4" xfId="0" applyFont="1" applyFill="1" applyBorder="1"/>
    <xf numFmtId="0" fontId="6" fillId="0" borderId="4" xfId="0" applyFont="1" applyBorder="1"/>
    <xf numFmtId="0" fontId="1" fillId="38" borderId="4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AB4F3CD3-CB6B-4D9C-A13C-64C7468E50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87900" y="333375"/>
          <a:ext cx="291465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27</xdr:col>
      <xdr:colOff>276225</xdr:colOff>
      <xdr:row>1</xdr:row>
      <xdr:rowOff>104775</xdr:rowOff>
    </xdr:from>
    <xdr:ext cx="2914650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ACD3A291-0212-4D9C-8316-C6440910EC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87900" y="333375"/>
          <a:ext cx="29146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1</xdr:row>
      <xdr:rowOff>95250</xdr:rowOff>
    </xdr:from>
    <xdr:ext cx="320992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68464125-2B02-4A99-8929-783428761E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91975" y="323850"/>
          <a:ext cx="3209925" cy="704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142875</xdr:colOff>
      <xdr:row>1</xdr:row>
      <xdr:rowOff>123825</xdr:rowOff>
    </xdr:from>
    <xdr:ext cx="5343525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1B64A261-2A49-4DBC-9D3C-E8D0510C6B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9775" y="323850"/>
          <a:ext cx="5343525" cy="11715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MHP2024\MHP-JAN24.xlsx" TargetMode="External"/><Relationship Id="rId1" Type="http://schemas.openxmlformats.org/officeDocument/2006/relationships/externalLinkPath" Target="MHP-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UTY ROSTER"/>
      <sheetName val="MH REQUIRED"/>
      <sheetName val="MH AVAILABLE"/>
    </sheetNames>
    <sheetDataSet>
      <sheetData sheetId="0">
        <row r="12">
          <cell r="AH12">
            <v>14</v>
          </cell>
        </row>
        <row r="15">
          <cell r="AH15">
            <v>15</v>
          </cell>
        </row>
        <row r="49">
          <cell r="C49">
            <v>3</v>
          </cell>
          <cell r="D49">
            <v>19</v>
          </cell>
          <cell r="E49">
            <v>19</v>
          </cell>
          <cell r="F49">
            <v>19</v>
          </cell>
          <cell r="G49">
            <v>21</v>
          </cell>
          <cell r="H49">
            <v>15</v>
          </cell>
          <cell r="I49">
            <v>15</v>
          </cell>
          <cell r="J49">
            <v>20</v>
          </cell>
          <cell r="K49">
            <v>19</v>
          </cell>
          <cell r="L49">
            <v>19</v>
          </cell>
          <cell r="M49">
            <v>19</v>
          </cell>
          <cell r="N49">
            <v>20</v>
          </cell>
          <cell r="O49">
            <v>15</v>
          </cell>
          <cell r="P49">
            <v>14</v>
          </cell>
          <cell r="Q49">
            <v>20</v>
          </cell>
          <cell r="R49">
            <v>20</v>
          </cell>
          <cell r="S49">
            <v>18</v>
          </cell>
          <cell r="T49">
            <v>18</v>
          </cell>
          <cell r="U49">
            <v>19</v>
          </cell>
          <cell r="V49">
            <v>16</v>
          </cell>
          <cell r="W49">
            <v>16</v>
          </cell>
          <cell r="X49">
            <v>21</v>
          </cell>
          <cell r="Y49">
            <v>20</v>
          </cell>
          <cell r="Z49">
            <v>20</v>
          </cell>
          <cell r="AA49">
            <v>16</v>
          </cell>
          <cell r="AB49">
            <v>20</v>
          </cell>
          <cell r="AC49">
            <v>14</v>
          </cell>
          <cell r="AD49">
            <v>14</v>
          </cell>
          <cell r="AE49">
            <v>17</v>
          </cell>
          <cell r="AF49">
            <v>19</v>
          </cell>
          <cell r="AG49">
            <v>19</v>
          </cell>
        </row>
      </sheetData>
      <sheetData sheetId="1">
        <row r="10">
          <cell r="AI10">
            <v>248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tabSelected="1" zoomScale="66" zoomScaleNormal="66" workbookViewId="0">
      <selection activeCell="H4" sqref="H4"/>
    </sheetView>
  </sheetViews>
  <sheetFormatPr defaultRowHeight="15" x14ac:dyDescent="0.25"/>
  <cols>
    <col min="2" max="2" width="32.42578125" customWidth="1"/>
    <col min="3" max="33" width="7.28515625" customWidth="1"/>
    <col min="34" max="34" width="16.140625" customWidth="1"/>
    <col min="35" max="36" width="7.28515625" customWidth="1"/>
  </cols>
  <sheetData>
    <row r="1" spans="1:37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x14ac:dyDescent="0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"/>
      <c r="AJ2" s="1"/>
      <c r="AK2" s="1"/>
    </row>
    <row r="3" spans="1:37" ht="18" x14ac:dyDescent="0.25">
      <c r="A3" s="1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  <c r="AK3" s="1"/>
    </row>
    <row r="4" spans="1:37" ht="18" x14ac:dyDescent="0.25">
      <c r="A4" s="1"/>
      <c r="B4" s="5">
        <v>45352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  <c r="AI4" s="1"/>
      <c r="AJ4" s="1"/>
      <c r="AK4" s="1"/>
    </row>
    <row r="5" spans="1:37" ht="18" x14ac:dyDescent="0.25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/>
      <c r="AI5" s="1"/>
      <c r="AJ5" s="1"/>
      <c r="AK5" s="1"/>
    </row>
    <row r="6" spans="1:37" ht="18" x14ac:dyDescent="0.25">
      <c r="A6" s="1"/>
      <c r="B6" s="159" t="s">
        <v>2</v>
      </c>
      <c r="C6" s="8">
        <f t="shared" ref="C6:AF6" si="0">C7</f>
        <v>45352</v>
      </c>
      <c r="D6" s="8">
        <f t="shared" si="0"/>
        <v>45353</v>
      </c>
      <c r="E6" s="8">
        <f t="shared" si="0"/>
        <v>45354</v>
      </c>
      <c r="F6" s="8">
        <f t="shared" si="0"/>
        <v>45355</v>
      </c>
      <c r="G6" s="8">
        <f t="shared" si="0"/>
        <v>45356</v>
      </c>
      <c r="H6" s="8">
        <f t="shared" si="0"/>
        <v>45357</v>
      </c>
      <c r="I6" s="8">
        <f t="shared" si="0"/>
        <v>45358</v>
      </c>
      <c r="J6" s="8">
        <f t="shared" si="0"/>
        <v>45359</v>
      </c>
      <c r="K6" s="8">
        <f t="shared" si="0"/>
        <v>45360</v>
      </c>
      <c r="L6" s="8">
        <f t="shared" si="0"/>
        <v>45361</v>
      </c>
      <c r="M6" s="8">
        <f t="shared" si="0"/>
        <v>45362</v>
      </c>
      <c r="N6" s="8">
        <f t="shared" si="0"/>
        <v>45363</v>
      </c>
      <c r="O6" s="8">
        <f t="shared" si="0"/>
        <v>45364</v>
      </c>
      <c r="P6" s="8">
        <f t="shared" si="0"/>
        <v>45365</v>
      </c>
      <c r="Q6" s="8">
        <f t="shared" si="0"/>
        <v>45366</v>
      </c>
      <c r="R6" s="8">
        <f t="shared" si="0"/>
        <v>45367</v>
      </c>
      <c r="S6" s="8">
        <f t="shared" si="0"/>
        <v>45368</v>
      </c>
      <c r="T6" s="8">
        <f t="shared" si="0"/>
        <v>45369</v>
      </c>
      <c r="U6" s="8">
        <f t="shared" si="0"/>
        <v>45370</v>
      </c>
      <c r="V6" s="8">
        <f t="shared" si="0"/>
        <v>45371</v>
      </c>
      <c r="W6" s="8">
        <f t="shared" si="0"/>
        <v>45372</v>
      </c>
      <c r="X6" s="8">
        <f t="shared" si="0"/>
        <v>45373</v>
      </c>
      <c r="Y6" s="8">
        <f t="shared" si="0"/>
        <v>45374</v>
      </c>
      <c r="Z6" s="8">
        <f t="shared" si="0"/>
        <v>45375</v>
      </c>
      <c r="AA6" s="8">
        <f t="shared" si="0"/>
        <v>45376</v>
      </c>
      <c r="AB6" s="8">
        <f t="shared" si="0"/>
        <v>45377</v>
      </c>
      <c r="AC6" s="8">
        <f t="shared" si="0"/>
        <v>45378</v>
      </c>
      <c r="AD6" s="8">
        <f t="shared" si="0"/>
        <v>45379</v>
      </c>
      <c r="AE6" s="8">
        <f t="shared" si="0"/>
        <v>45380</v>
      </c>
      <c r="AF6" s="9">
        <f t="shared" si="0"/>
        <v>45381</v>
      </c>
      <c r="AG6" s="10" t="s">
        <v>150</v>
      </c>
      <c r="AH6" s="161" t="s">
        <v>3</v>
      </c>
      <c r="AI6" s="1"/>
      <c r="AJ6" s="11" t="s">
        <v>4</v>
      </c>
      <c r="AK6" s="1"/>
    </row>
    <row r="7" spans="1:37" ht="18" x14ac:dyDescent="0.25">
      <c r="A7" s="1"/>
      <c r="B7" s="160"/>
      <c r="C7" s="12">
        <f>B4</f>
        <v>45352</v>
      </c>
      <c r="D7" s="12">
        <f t="shared" ref="D7:AE7" si="1">C7+1</f>
        <v>45353</v>
      </c>
      <c r="E7" s="12">
        <f t="shared" si="1"/>
        <v>45354</v>
      </c>
      <c r="F7" s="12">
        <f t="shared" si="1"/>
        <v>45355</v>
      </c>
      <c r="G7" s="12">
        <f t="shared" si="1"/>
        <v>45356</v>
      </c>
      <c r="H7" s="12">
        <f t="shared" si="1"/>
        <v>45357</v>
      </c>
      <c r="I7" s="12">
        <f t="shared" si="1"/>
        <v>45358</v>
      </c>
      <c r="J7" s="12">
        <f t="shared" si="1"/>
        <v>45359</v>
      </c>
      <c r="K7" s="12">
        <f t="shared" si="1"/>
        <v>45360</v>
      </c>
      <c r="L7" s="12">
        <f t="shared" si="1"/>
        <v>45361</v>
      </c>
      <c r="M7" s="12">
        <f t="shared" si="1"/>
        <v>45362</v>
      </c>
      <c r="N7" s="12">
        <f t="shared" si="1"/>
        <v>45363</v>
      </c>
      <c r="O7" s="12">
        <f t="shared" si="1"/>
        <v>45364</v>
      </c>
      <c r="P7" s="12">
        <f t="shared" si="1"/>
        <v>45365</v>
      </c>
      <c r="Q7" s="12">
        <f t="shared" si="1"/>
        <v>45366</v>
      </c>
      <c r="R7" s="12">
        <f t="shared" si="1"/>
        <v>45367</v>
      </c>
      <c r="S7" s="12">
        <f t="shared" si="1"/>
        <v>45368</v>
      </c>
      <c r="T7" s="12">
        <f t="shared" si="1"/>
        <v>45369</v>
      </c>
      <c r="U7" s="12">
        <f t="shared" si="1"/>
        <v>45370</v>
      </c>
      <c r="V7" s="12">
        <f t="shared" si="1"/>
        <v>45371</v>
      </c>
      <c r="W7" s="12">
        <f t="shared" si="1"/>
        <v>45372</v>
      </c>
      <c r="X7" s="12">
        <f t="shared" si="1"/>
        <v>45373</v>
      </c>
      <c r="Y7" s="12">
        <f t="shared" si="1"/>
        <v>45374</v>
      </c>
      <c r="Z7" s="12">
        <f t="shared" si="1"/>
        <v>45375</v>
      </c>
      <c r="AA7" s="12">
        <f t="shared" si="1"/>
        <v>45376</v>
      </c>
      <c r="AB7" s="12">
        <f t="shared" si="1"/>
        <v>45377</v>
      </c>
      <c r="AC7" s="12">
        <f t="shared" si="1"/>
        <v>45378</v>
      </c>
      <c r="AD7" s="12">
        <f t="shared" si="1"/>
        <v>45379</v>
      </c>
      <c r="AE7" s="12">
        <f t="shared" si="1"/>
        <v>45380</v>
      </c>
      <c r="AF7" s="13">
        <f>AE7+1</f>
        <v>45381</v>
      </c>
      <c r="AG7" s="14">
        <v>31</v>
      </c>
      <c r="AH7" s="162"/>
      <c r="AI7" s="1"/>
      <c r="AJ7" s="1"/>
      <c r="AK7" s="1"/>
    </row>
    <row r="8" spans="1:37" ht="18" x14ac:dyDescent="0.25">
      <c r="A8" s="1"/>
      <c r="B8" s="15" t="s">
        <v>5</v>
      </c>
      <c r="C8" s="16" t="s">
        <v>6</v>
      </c>
      <c r="D8" s="16" t="s">
        <v>9</v>
      </c>
      <c r="E8" s="17" t="s">
        <v>7</v>
      </c>
      <c r="F8" s="17" t="s">
        <v>7</v>
      </c>
      <c r="G8" s="16" t="s">
        <v>6</v>
      </c>
      <c r="H8" s="16" t="s">
        <v>9</v>
      </c>
      <c r="I8" s="17" t="s">
        <v>7</v>
      </c>
      <c r="J8" s="17" t="s">
        <v>7</v>
      </c>
      <c r="K8" s="16" t="s">
        <v>6</v>
      </c>
      <c r="L8" s="16" t="s">
        <v>9</v>
      </c>
      <c r="M8" s="17" t="s">
        <v>7</v>
      </c>
      <c r="N8" s="17" t="s">
        <v>7</v>
      </c>
      <c r="O8" s="16" t="s">
        <v>6</v>
      </c>
      <c r="P8" s="16" t="s">
        <v>6</v>
      </c>
      <c r="Q8" s="17" t="s">
        <v>7</v>
      </c>
      <c r="R8" s="17" t="s">
        <v>7</v>
      </c>
      <c r="S8" s="16" t="s">
        <v>9</v>
      </c>
      <c r="T8" s="16" t="s">
        <v>6</v>
      </c>
      <c r="U8" s="17" t="s">
        <v>7</v>
      </c>
      <c r="V8" s="17" t="s">
        <v>7</v>
      </c>
      <c r="W8" s="16" t="s">
        <v>6</v>
      </c>
      <c r="X8" s="16" t="s">
        <v>9</v>
      </c>
      <c r="Y8" s="202" t="s">
        <v>39</v>
      </c>
      <c r="Z8" s="202" t="s">
        <v>39</v>
      </c>
      <c r="AA8" s="16" t="s">
        <v>6</v>
      </c>
      <c r="AB8" s="16" t="s">
        <v>6</v>
      </c>
      <c r="AC8" s="17" t="s">
        <v>7</v>
      </c>
      <c r="AD8" s="17" t="s">
        <v>7</v>
      </c>
      <c r="AE8" s="16" t="s">
        <v>6</v>
      </c>
      <c r="AF8" s="16" t="s">
        <v>9</v>
      </c>
      <c r="AG8" s="17" t="s">
        <v>7</v>
      </c>
      <c r="AH8" s="18">
        <f t="shared" ref="AH8:AH19" si="2">COUNTIF(C8:AF8,"W")+COUNTIF(C8:AF8,"AM")+COUNTIF(C8:AF8,"PM")+COUNTIF(C8:AF8,"N")+COUNTIF(C8:AF8,"DT")+COUNTIF(C8:AF8,"OC")+COUNTIF(C8:AF8,"WPH")</f>
        <v>12</v>
      </c>
      <c r="AI8" s="1"/>
      <c r="AJ8" s="1"/>
      <c r="AK8" s="1"/>
    </row>
    <row r="9" spans="1:37" ht="18" x14ac:dyDescent="0.25">
      <c r="A9" s="1"/>
      <c r="B9" s="19" t="s">
        <v>10</v>
      </c>
      <c r="C9" s="22" t="s">
        <v>15</v>
      </c>
      <c r="D9" s="16" t="s">
        <v>6</v>
      </c>
      <c r="E9" s="16" t="s">
        <v>9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  <c r="K9" s="16" t="s">
        <v>6</v>
      </c>
      <c r="L9" s="16" t="s">
        <v>9</v>
      </c>
      <c r="M9" s="205" t="s">
        <v>11</v>
      </c>
      <c r="N9" s="22" t="s">
        <v>15</v>
      </c>
      <c r="O9" s="22" t="s">
        <v>15</v>
      </c>
      <c r="P9" s="22" t="s">
        <v>15</v>
      </c>
      <c r="Q9" s="22" t="s">
        <v>15</v>
      </c>
      <c r="R9" s="16" t="s">
        <v>6</v>
      </c>
      <c r="S9" s="16" t="s">
        <v>9</v>
      </c>
      <c r="T9" s="22" t="s">
        <v>15</v>
      </c>
      <c r="U9" s="22" t="s">
        <v>15</v>
      </c>
      <c r="V9" s="202" t="s">
        <v>39</v>
      </c>
      <c r="W9" s="202" t="s">
        <v>39</v>
      </c>
      <c r="X9" s="22" t="s">
        <v>15</v>
      </c>
      <c r="Y9" s="16" t="s">
        <v>6</v>
      </c>
      <c r="Z9" s="16" t="s">
        <v>9</v>
      </c>
      <c r="AA9" s="22" t="s">
        <v>15</v>
      </c>
      <c r="AB9" s="22" t="s">
        <v>15</v>
      </c>
      <c r="AC9" s="22" t="s">
        <v>15</v>
      </c>
      <c r="AD9" s="22" t="s">
        <v>15</v>
      </c>
      <c r="AE9" s="22" t="s">
        <v>15</v>
      </c>
      <c r="AF9" s="16" t="s">
        <v>6</v>
      </c>
      <c r="AG9" s="16" t="s">
        <v>9</v>
      </c>
      <c r="AH9" s="20">
        <f t="shared" si="2"/>
        <v>18</v>
      </c>
      <c r="AI9" s="1"/>
      <c r="AJ9" s="1"/>
      <c r="AK9" s="1"/>
    </row>
    <row r="10" spans="1:37" ht="18" x14ac:dyDescent="0.25">
      <c r="A10" s="1"/>
      <c r="B10" s="19" t="s">
        <v>12</v>
      </c>
      <c r="C10" s="16" t="s">
        <v>6</v>
      </c>
      <c r="D10" s="16" t="s">
        <v>9</v>
      </c>
      <c r="E10" s="202" t="s">
        <v>193</v>
      </c>
      <c r="F10" s="202" t="s">
        <v>193</v>
      </c>
      <c r="G10" s="16" t="s">
        <v>6</v>
      </c>
      <c r="H10" s="16" t="s">
        <v>9</v>
      </c>
      <c r="I10" s="17" t="s">
        <v>7</v>
      </c>
      <c r="J10" s="17" t="s">
        <v>7</v>
      </c>
      <c r="K10" s="16" t="s">
        <v>6</v>
      </c>
      <c r="L10" s="16" t="s">
        <v>9</v>
      </c>
      <c r="M10" s="17" t="s">
        <v>7</v>
      </c>
      <c r="N10" s="17" t="s">
        <v>7</v>
      </c>
      <c r="O10" s="16" t="s">
        <v>6</v>
      </c>
      <c r="P10" s="16" t="s">
        <v>6</v>
      </c>
      <c r="Q10" s="17" t="s">
        <v>7</v>
      </c>
      <c r="R10" s="17" t="s">
        <v>7</v>
      </c>
      <c r="S10" s="16" t="s">
        <v>9</v>
      </c>
      <c r="T10" s="16" t="s">
        <v>6</v>
      </c>
      <c r="U10" s="17" t="s">
        <v>7</v>
      </c>
      <c r="V10" s="17" t="s">
        <v>7</v>
      </c>
      <c r="W10" s="16" t="s">
        <v>6</v>
      </c>
      <c r="X10" s="16" t="s">
        <v>9</v>
      </c>
      <c r="Y10" s="17" t="s">
        <v>7</v>
      </c>
      <c r="Z10" s="17" t="s">
        <v>7</v>
      </c>
      <c r="AA10" s="16" t="s">
        <v>6</v>
      </c>
      <c r="AB10" s="16" t="s">
        <v>6</v>
      </c>
      <c r="AC10" s="17" t="s">
        <v>7</v>
      </c>
      <c r="AD10" s="17" t="s">
        <v>7</v>
      </c>
      <c r="AE10" s="16" t="s">
        <v>6</v>
      </c>
      <c r="AF10" s="16" t="s">
        <v>9</v>
      </c>
      <c r="AG10" s="17" t="s">
        <v>7</v>
      </c>
      <c r="AH10" s="20">
        <f t="shared" si="2"/>
        <v>12</v>
      </c>
      <c r="AI10" s="1"/>
      <c r="AJ10" s="1"/>
      <c r="AK10" s="1"/>
    </row>
    <row r="11" spans="1:37" ht="18" x14ac:dyDescent="0.25">
      <c r="A11" s="1"/>
      <c r="B11" s="19" t="s">
        <v>13</v>
      </c>
      <c r="C11" s="22" t="s">
        <v>15</v>
      </c>
      <c r="D11" s="16" t="s">
        <v>6</v>
      </c>
      <c r="E11" s="16" t="s">
        <v>9</v>
      </c>
      <c r="F11" s="22" t="s">
        <v>15</v>
      </c>
      <c r="G11" s="22" t="s">
        <v>15</v>
      </c>
      <c r="H11" s="22" t="s">
        <v>15</v>
      </c>
      <c r="I11" s="22" t="s">
        <v>15</v>
      </c>
      <c r="J11" s="203" t="s">
        <v>193</v>
      </c>
      <c r="K11" s="16" t="s">
        <v>6</v>
      </c>
      <c r="L11" s="16" t="s">
        <v>9</v>
      </c>
      <c r="M11" s="203" t="s">
        <v>193</v>
      </c>
      <c r="N11" s="22" t="s">
        <v>15</v>
      </c>
      <c r="O11" s="22" t="s">
        <v>15</v>
      </c>
      <c r="P11" s="22" t="s">
        <v>15</v>
      </c>
      <c r="Q11" s="22" t="s">
        <v>15</v>
      </c>
      <c r="R11" s="16" t="s">
        <v>6</v>
      </c>
      <c r="S11" s="16" t="s">
        <v>9</v>
      </c>
      <c r="T11" s="22" t="s">
        <v>15</v>
      </c>
      <c r="U11" s="22" t="s">
        <v>15</v>
      </c>
      <c r="V11" s="22" t="s">
        <v>15</v>
      </c>
      <c r="W11" s="22" t="s">
        <v>15</v>
      </c>
      <c r="X11" s="22" t="s">
        <v>15</v>
      </c>
      <c r="Y11" s="16" t="s">
        <v>6</v>
      </c>
      <c r="Z11" s="16" t="s">
        <v>9</v>
      </c>
      <c r="AA11" s="22" t="s">
        <v>15</v>
      </c>
      <c r="AB11" s="22" t="s">
        <v>15</v>
      </c>
      <c r="AC11" s="22" t="s">
        <v>15</v>
      </c>
      <c r="AD11" s="22" t="s">
        <v>15</v>
      </c>
      <c r="AE11" s="22" t="s">
        <v>15</v>
      </c>
      <c r="AF11" s="16" t="s">
        <v>6</v>
      </c>
      <c r="AG11" s="16" t="s">
        <v>9</v>
      </c>
      <c r="AH11" s="20">
        <f t="shared" si="2"/>
        <v>19</v>
      </c>
      <c r="AI11" s="1"/>
      <c r="AJ11" s="1"/>
      <c r="AK11" s="1"/>
    </row>
    <row r="12" spans="1:37" ht="18" x14ac:dyDescent="0.25">
      <c r="A12" s="1"/>
      <c r="B12" s="21" t="s">
        <v>14</v>
      </c>
      <c r="C12" s="16" t="s">
        <v>6</v>
      </c>
      <c r="D12" s="16" t="s">
        <v>9</v>
      </c>
      <c r="E12" s="17" t="s">
        <v>7</v>
      </c>
      <c r="F12" s="17" t="s">
        <v>7</v>
      </c>
      <c r="G12" s="16" t="s">
        <v>6</v>
      </c>
      <c r="H12" s="16" t="s">
        <v>9</v>
      </c>
      <c r="I12" s="17" t="s">
        <v>7</v>
      </c>
      <c r="J12" s="17" t="s">
        <v>7</v>
      </c>
      <c r="K12" s="16" t="s">
        <v>6</v>
      </c>
      <c r="L12" s="16" t="s">
        <v>9</v>
      </c>
      <c r="M12" s="17" t="s">
        <v>7</v>
      </c>
      <c r="N12" s="17" t="s">
        <v>7</v>
      </c>
      <c r="O12" s="16" t="s">
        <v>6</v>
      </c>
      <c r="P12" s="16" t="s">
        <v>6</v>
      </c>
      <c r="Q12" s="17" t="s">
        <v>7</v>
      </c>
      <c r="R12" s="17" t="s">
        <v>7</v>
      </c>
      <c r="S12" s="16" t="s">
        <v>9</v>
      </c>
      <c r="T12" s="16" t="s">
        <v>6</v>
      </c>
      <c r="U12" s="202" t="s">
        <v>39</v>
      </c>
      <c r="V12" s="204" t="s">
        <v>39</v>
      </c>
      <c r="W12" s="16" t="s">
        <v>6</v>
      </c>
      <c r="X12" s="16" t="s">
        <v>9</v>
      </c>
      <c r="Y12" s="202" t="s">
        <v>39</v>
      </c>
      <c r="Z12" s="202" t="s">
        <v>193</v>
      </c>
      <c r="AA12" s="16" t="s">
        <v>6</v>
      </c>
      <c r="AB12" s="16" t="s">
        <v>6</v>
      </c>
      <c r="AC12" s="202" t="s">
        <v>193</v>
      </c>
      <c r="AD12" s="202" t="s">
        <v>193</v>
      </c>
      <c r="AE12" s="16" t="s">
        <v>6</v>
      </c>
      <c r="AF12" s="16" t="s">
        <v>9</v>
      </c>
      <c r="AG12" s="17" t="s">
        <v>7</v>
      </c>
      <c r="AH12" s="20">
        <f>COUNTIF(C12:AF12,"W")+COUNTIF(C12:AF12,"AM")+COUNTIF(C12:AF12,"PM")+COUNTIF(C12:AF12,"N")+COUNTIF(C12:AF12,"DT")+COUNTIF(C12:AF12,"OC")+COUNTIF(C12:AF12,"WPH")</f>
        <v>8</v>
      </c>
      <c r="AI12" s="1"/>
      <c r="AJ12" s="22" t="s">
        <v>15</v>
      </c>
      <c r="AK12" s="1" t="s">
        <v>16</v>
      </c>
    </row>
    <row r="13" spans="1:37" ht="18" x14ac:dyDescent="0.25">
      <c r="A13" s="1"/>
      <c r="B13" s="23" t="s">
        <v>17</v>
      </c>
      <c r="C13" s="16" t="s">
        <v>6</v>
      </c>
      <c r="D13" s="16" t="s">
        <v>9</v>
      </c>
      <c r="E13" s="17" t="s">
        <v>7</v>
      </c>
      <c r="F13" s="17" t="s">
        <v>7</v>
      </c>
      <c r="G13" s="16" t="s">
        <v>6</v>
      </c>
      <c r="H13" s="16" t="s">
        <v>9</v>
      </c>
      <c r="I13" s="17" t="s">
        <v>7</v>
      </c>
      <c r="J13" s="17" t="s">
        <v>7</v>
      </c>
      <c r="K13" s="16" t="s">
        <v>6</v>
      </c>
      <c r="L13" s="16" t="s">
        <v>9</v>
      </c>
      <c r="M13" s="17" t="s">
        <v>7</v>
      </c>
      <c r="N13" s="17" t="s">
        <v>7</v>
      </c>
      <c r="O13" s="16" t="s">
        <v>6</v>
      </c>
      <c r="P13" s="16" t="s">
        <v>6</v>
      </c>
      <c r="Q13" s="17" t="s">
        <v>7</v>
      </c>
      <c r="R13" s="17" t="s">
        <v>7</v>
      </c>
      <c r="S13" s="16" t="s">
        <v>9</v>
      </c>
      <c r="T13" s="16" t="s">
        <v>6</v>
      </c>
      <c r="U13" s="17" t="s">
        <v>7</v>
      </c>
      <c r="V13" s="17" t="s">
        <v>7</v>
      </c>
      <c r="W13" s="16" t="s">
        <v>6</v>
      </c>
      <c r="X13" s="16" t="s">
        <v>9</v>
      </c>
      <c r="Y13" s="17" t="s">
        <v>7</v>
      </c>
      <c r="Z13" s="17" t="s">
        <v>7</v>
      </c>
      <c r="AA13" s="16" t="s">
        <v>6</v>
      </c>
      <c r="AB13" s="16" t="s">
        <v>6</v>
      </c>
      <c r="AC13" s="17" t="s">
        <v>7</v>
      </c>
      <c r="AD13" s="17" t="s">
        <v>7</v>
      </c>
      <c r="AE13" s="16" t="s">
        <v>6</v>
      </c>
      <c r="AF13" s="16" t="s">
        <v>9</v>
      </c>
      <c r="AG13" s="17" t="s">
        <v>7</v>
      </c>
      <c r="AH13" s="20">
        <f t="shared" si="2"/>
        <v>14</v>
      </c>
      <c r="AI13" s="1"/>
      <c r="AJ13" s="22" t="s">
        <v>7</v>
      </c>
      <c r="AK13" s="1" t="s">
        <v>18</v>
      </c>
    </row>
    <row r="14" spans="1:37" ht="18" x14ac:dyDescent="0.25">
      <c r="A14" s="1"/>
      <c r="B14" s="24" t="s">
        <v>19</v>
      </c>
      <c r="C14" s="16" t="s">
        <v>6</v>
      </c>
      <c r="D14" s="16" t="s">
        <v>9</v>
      </c>
      <c r="E14" s="17" t="s">
        <v>7</v>
      </c>
      <c r="F14" s="17" t="s">
        <v>7</v>
      </c>
      <c r="G14" s="16" t="s">
        <v>6</v>
      </c>
      <c r="H14" s="16" t="s">
        <v>9</v>
      </c>
      <c r="I14" s="17" t="s">
        <v>7</v>
      </c>
      <c r="J14" s="17" t="s">
        <v>7</v>
      </c>
      <c r="K14" s="16" t="s">
        <v>6</v>
      </c>
      <c r="L14" s="16" t="s">
        <v>9</v>
      </c>
      <c r="M14" s="17" t="s">
        <v>7</v>
      </c>
      <c r="N14" s="17" t="s">
        <v>7</v>
      </c>
      <c r="O14" s="16" t="s">
        <v>6</v>
      </c>
      <c r="P14" s="16" t="s">
        <v>6</v>
      </c>
      <c r="Q14" s="17" t="s">
        <v>7</v>
      </c>
      <c r="R14" s="17" t="s">
        <v>7</v>
      </c>
      <c r="S14" s="16" t="s">
        <v>9</v>
      </c>
      <c r="T14" s="16" t="s">
        <v>6</v>
      </c>
      <c r="U14" s="17" t="s">
        <v>7</v>
      </c>
      <c r="V14" s="202" t="s">
        <v>39</v>
      </c>
      <c r="W14" s="16" t="s">
        <v>6</v>
      </c>
      <c r="X14" s="16" t="s">
        <v>9</v>
      </c>
      <c r="Y14" s="17" t="s">
        <v>7</v>
      </c>
      <c r="Z14" s="17" t="s">
        <v>7</v>
      </c>
      <c r="AA14" s="16" t="s">
        <v>6</v>
      </c>
      <c r="AB14" s="16" t="s">
        <v>6</v>
      </c>
      <c r="AC14" s="17" t="s">
        <v>7</v>
      </c>
      <c r="AD14" s="17" t="s">
        <v>7</v>
      </c>
      <c r="AE14" s="16" t="s">
        <v>6</v>
      </c>
      <c r="AF14" s="16" t="s">
        <v>9</v>
      </c>
      <c r="AG14" s="17" t="s">
        <v>7</v>
      </c>
      <c r="AH14" s="20">
        <f t="shared" si="2"/>
        <v>13</v>
      </c>
      <c r="AI14" s="1"/>
      <c r="AJ14" s="25" t="s">
        <v>9</v>
      </c>
      <c r="AK14" s="1" t="s">
        <v>20</v>
      </c>
    </row>
    <row r="15" spans="1:37" ht="18" x14ac:dyDescent="0.25">
      <c r="A15" s="1"/>
      <c r="B15" s="24" t="s">
        <v>21</v>
      </c>
      <c r="C15" s="16" t="s">
        <v>6</v>
      </c>
      <c r="D15" s="16" t="s">
        <v>9</v>
      </c>
      <c r="E15" s="17" t="s">
        <v>7</v>
      </c>
      <c r="F15" s="17" t="s">
        <v>7</v>
      </c>
      <c r="G15" s="16" t="s">
        <v>6</v>
      </c>
      <c r="H15" s="16" t="s">
        <v>9</v>
      </c>
      <c r="I15" s="17" t="s">
        <v>7</v>
      </c>
      <c r="J15" s="203" t="s">
        <v>193</v>
      </c>
      <c r="K15" s="16" t="s">
        <v>6</v>
      </c>
      <c r="L15" s="16" t="s">
        <v>9</v>
      </c>
      <c r="M15" s="17" t="s">
        <v>7</v>
      </c>
      <c r="N15" s="17" t="s">
        <v>7</v>
      </c>
      <c r="O15" s="16" t="s">
        <v>6</v>
      </c>
      <c r="P15" s="16" t="s">
        <v>6</v>
      </c>
      <c r="Q15" s="202" t="s">
        <v>193</v>
      </c>
      <c r="R15" s="204" t="s">
        <v>193</v>
      </c>
      <c r="S15" s="16" t="s">
        <v>9</v>
      </c>
      <c r="T15" s="16" t="s">
        <v>6</v>
      </c>
      <c r="U15" s="17" t="s">
        <v>7</v>
      </c>
      <c r="V15" s="17" t="s">
        <v>7</v>
      </c>
      <c r="W15" s="16" t="s">
        <v>6</v>
      </c>
      <c r="X15" s="16" t="s">
        <v>9</v>
      </c>
      <c r="Y15" s="17" t="s">
        <v>7</v>
      </c>
      <c r="Z15" s="17" t="s">
        <v>7</v>
      </c>
      <c r="AA15" s="16" t="s">
        <v>6</v>
      </c>
      <c r="AB15" s="16" t="s">
        <v>6</v>
      </c>
      <c r="AC15" s="17" t="s">
        <v>7</v>
      </c>
      <c r="AD15" s="17" t="s">
        <v>7</v>
      </c>
      <c r="AE15" s="16" t="s">
        <v>6</v>
      </c>
      <c r="AF15" s="16" t="s">
        <v>9</v>
      </c>
      <c r="AG15" s="17" t="s">
        <v>7</v>
      </c>
      <c r="AH15" s="20">
        <f t="shared" si="2"/>
        <v>11</v>
      </c>
      <c r="AI15" s="1"/>
      <c r="AJ15" s="26" t="s">
        <v>8</v>
      </c>
      <c r="AK15" s="1" t="s">
        <v>22</v>
      </c>
    </row>
    <row r="16" spans="1:37" ht="18" x14ac:dyDescent="0.25">
      <c r="A16" s="1"/>
      <c r="B16" s="24" t="s">
        <v>23</v>
      </c>
      <c r="C16" s="16" t="s">
        <v>6</v>
      </c>
      <c r="D16" s="16" t="s">
        <v>9</v>
      </c>
      <c r="E16" s="17" t="s">
        <v>7</v>
      </c>
      <c r="F16" s="17" t="s">
        <v>7</v>
      </c>
      <c r="G16" s="16" t="s">
        <v>6</v>
      </c>
      <c r="H16" s="16" t="s">
        <v>9</v>
      </c>
      <c r="I16" s="17" t="s">
        <v>7</v>
      </c>
      <c r="J16" s="17" t="s">
        <v>7</v>
      </c>
      <c r="K16" s="16" t="s">
        <v>6</v>
      </c>
      <c r="L16" s="16" t="s">
        <v>9</v>
      </c>
      <c r="M16" s="17" t="s">
        <v>7</v>
      </c>
      <c r="N16" s="17" t="s">
        <v>7</v>
      </c>
      <c r="O16" s="16" t="s">
        <v>6</v>
      </c>
      <c r="P16" s="16" t="s">
        <v>6</v>
      </c>
      <c r="Q16" s="17" t="s">
        <v>7</v>
      </c>
      <c r="R16" s="17" t="s">
        <v>7</v>
      </c>
      <c r="S16" s="16" t="s">
        <v>9</v>
      </c>
      <c r="T16" s="16" t="s">
        <v>6</v>
      </c>
      <c r="U16" s="17" t="s">
        <v>7</v>
      </c>
      <c r="V16" s="17" t="s">
        <v>7</v>
      </c>
      <c r="W16" s="16" t="s">
        <v>6</v>
      </c>
      <c r="X16" s="16" t="s">
        <v>9</v>
      </c>
      <c r="Y16" s="17" t="s">
        <v>7</v>
      </c>
      <c r="Z16" s="17" t="s">
        <v>7</v>
      </c>
      <c r="AA16" s="16" t="s">
        <v>6</v>
      </c>
      <c r="AB16" s="16" t="s">
        <v>6</v>
      </c>
      <c r="AC16" s="17" t="s">
        <v>7</v>
      </c>
      <c r="AD16" s="17" t="s">
        <v>7</v>
      </c>
      <c r="AE16" s="16" t="s">
        <v>6</v>
      </c>
      <c r="AF16" s="16" t="s">
        <v>9</v>
      </c>
      <c r="AG16" s="17" t="s">
        <v>7</v>
      </c>
      <c r="AH16" s="20">
        <f t="shared" si="2"/>
        <v>14</v>
      </c>
      <c r="AI16" s="1"/>
      <c r="AJ16" s="26"/>
      <c r="AK16" s="1"/>
    </row>
    <row r="17" spans="1:37" ht="18" x14ac:dyDescent="0.25">
      <c r="A17" s="1"/>
      <c r="B17" s="27" t="s">
        <v>25</v>
      </c>
      <c r="C17" s="16" t="s">
        <v>6</v>
      </c>
      <c r="D17" s="16" t="s">
        <v>9</v>
      </c>
      <c r="E17" s="202" t="s">
        <v>193</v>
      </c>
      <c r="F17" s="202" t="s">
        <v>193</v>
      </c>
      <c r="G17" s="16" t="s">
        <v>6</v>
      </c>
      <c r="H17" s="16" t="s">
        <v>9</v>
      </c>
      <c r="I17" s="17" t="s">
        <v>7</v>
      </c>
      <c r="J17" s="17" t="s">
        <v>7</v>
      </c>
      <c r="K17" s="16" t="s">
        <v>6</v>
      </c>
      <c r="L17" s="16" t="s">
        <v>9</v>
      </c>
      <c r="M17" s="17" t="s">
        <v>7</v>
      </c>
      <c r="N17" s="17" t="s">
        <v>7</v>
      </c>
      <c r="O17" s="16" t="s">
        <v>6</v>
      </c>
      <c r="P17" s="16" t="s">
        <v>6</v>
      </c>
      <c r="Q17" s="17" t="s">
        <v>7</v>
      </c>
      <c r="R17" s="17" t="s">
        <v>7</v>
      </c>
      <c r="S17" s="16" t="s">
        <v>9</v>
      </c>
      <c r="T17" s="16" t="s">
        <v>6</v>
      </c>
      <c r="U17" s="17" t="s">
        <v>7</v>
      </c>
      <c r="V17" s="17" t="s">
        <v>7</v>
      </c>
      <c r="W17" s="16" t="s">
        <v>6</v>
      </c>
      <c r="X17" s="16" t="s">
        <v>9</v>
      </c>
      <c r="Y17" s="17" t="s">
        <v>7</v>
      </c>
      <c r="Z17" s="17" t="s">
        <v>7</v>
      </c>
      <c r="AA17" s="16" t="s">
        <v>6</v>
      </c>
      <c r="AB17" s="16" t="s">
        <v>6</v>
      </c>
      <c r="AC17" s="17" t="s">
        <v>7</v>
      </c>
      <c r="AD17" s="17" t="s">
        <v>7</v>
      </c>
      <c r="AE17" s="16" t="s">
        <v>6</v>
      </c>
      <c r="AF17" s="16" t="s">
        <v>9</v>
      </c>
      <c r="AG17" s="17" t="s">
        <v>7</v>
      </c>
      <c r="AH17" s="20">
        <f t="shared" si="2"/>
        <v>12</v>
      </c>
      <c r="AI17" s="1"/>
      <c r="AJ17" s="26" t="s">
        <v>26</v>
      </c>
      <c r="AK17" s="1" t="s">
        <v>27</v>
      </c>
    </row>
    <row r="18" spans="1:37" ht="18" x14ac:dyDescent="0.25">
      <c r="A18" s="1"/>
      <c r="B18" s="27" t="s">
        <v>28</v>
      </c>
      <c r="C18" s="16" t="s">
        <v>6</v>
      </c>
      <c r="D18" s="16" t="s">
        <v>9</v>
      </c>
      <c r="E18" s="17" t="s">
        <v>7</v>
      </c>
      <c r="F18" s="17" t="s">
        <v>7</v>
      </c>
      <c r="G18" s="16" t="s">
        <v>6</v>
      </c>
      <c r="H18" s="16" t="s">
        <v>9</v>
      </c>
      <c r="I18" s="17" t="s">
        <v>7</v>
      </c>
      <c r="J18" s="17" t="s">
        <v>7</v>
      </c>
      <c r="K18" s="16" t="s">
        <v>6</v>
      </c>
      <c r="L18" s="16" t="s">
        <v>9</v>
      </c>
      <c r="M18" s="17" t="s">
        <v>7</v>
      </c>
      <c r="N18" s="17" t="s">
        <v>7</v>
      </c>
      <c r="O18" s="16" t="s">
        <v>6</v>
      </c>
      <c r="P18" s="16" t="s">
        <v>6</v>
      </c>
      <c r="Q18" s="17" t="s">
        <v>7</v>
      </c>
      <c r="R18" s="17" t="s">
        <v>7</v>
      </c>
      <c r="S18" s="16" t="s">
        <v>9</v>
      </c>
      <c r="T18" s="16" t="s">
        <v>6</v>
      </c>
      <c r="U18" s="17" t="s">
        <v>7</v>
      </c>
      <c r="V18" s="17" t="s">
        <v>7</v>
      </c>
      <c r="W18" s="16" t="s">
        <v>6</v>
      </c>
      <c r="X18" s="16" t="s">
        <v>9</v>
      </c>
      <c r="Y18" s="17" t="s">
        <v>7</v>
      </c>
      <c r="Z18" s="17" t="s">
        <v>7</v>
      </c>
      <c r="AA18" s="16" t="s">
        <v>6</v>
      </c>
      <c r="AB18" s="16" t="s">
        <v>6</v>
      </c>
      <c r="AC18" s="17" t="s">
        <v>7</v>
      </c>
      <c r="AD18" s="17" t="s">
        <v>7</v>
      </c>
      <c r="AE18" s="16" t="s">
        <v>6</v>
      </c>
      <c r="AF18" s="16" t="s">
        <v>9</v>
      </c>
      <c r="AG18" s="17" t="s">
        <v>7</v>
      </c>
      <c r="AH18" s="20">
        <f t="shared" si="2"/>
        <v>14</v>
      </c>
      <c r="AI18" s="1"/>
      <c r="AJ18" s="28" t="s">
        <v>30</v>
      </c>
      <c r="AK18" s="1" t="s">
        <v>31</v>
      </c>
    </row>
    <row r="19" spans="1:37" ht="18" x14ac:dyDescent="0.25">
      <c r="A19" s="1"/>
      <c r="B19" s="29" t="s">
        <v>32</v>
      </c>
      <c r="C19" s="16" t="s">
        <v>6</v>
      </c>
      <c r="D19" s="16" t="s">
        <v>9</v>
      </c>
      <c r="E19" s="17" t="s">
        <v>7</v>
      </c>
      <c r="F19" s="17" t="s">
        <v>7</v>
      </c>
      <c r="G19" s="16" t="s">
        <v>6</v>
      </c>
      <c r="H19" s="16" t="s">
        <v>9</v>
      </c>
      <c r="I19" s="205" t="s">
        <v>11</v>
      </c>
      <c r="J19" s="203" t="s">
        <v>193</v>
      </c>
      <c r="K19" s="16" t="s">
        <v>6</v>
      </c>
      <c r="L19" s="16" t="s">
        <v>9</v>
      </c>
      <c r="M19" s="17" t="s">
        <v>7</v>
      </c>
      <c r="N19" s="17" t="s">
        <v>7</v>
      </c>
      <c r="O19" s="16" t="s">
        <v>6</v>
      </c>
      <c r="P19" s="16" t="s">
        <v>6</v>
      </c>
      <c r="Q19" s="17" t="s">
        <v>7</v>
      </c>
      <c r="R19" s="17" t="s">
        <v>7</v>
      </c>
      <c r="S19" s="16" t="s">
        <v>9</v>
      </c>
      <c r="T19" s="16" t="s">
        <v>6</v>
      </c>
      <c r="U19" s="17" t="s">
        <v>7</v>
      </c>
      <c r="V19" s="17" t="s">
        <v>7</v>
      </c>
      <c r="W19" s="16" t="s">
        <v>6</v>
      </c>
      <c r="X19" s="16" t="s">
        <v>9</v>
      </c>
      <c r="Y19" s="17" t="s">
        <v>7</v>
      </c>
      <c r="Z19" s="17" t="s">
        <v>7</v>
      </c>
      <c r="AA19" s="16" t="s">
        <v>6</v>
      </c>
      <c r="AB19" s="16" t="s">
        <v>6</v>
      </c>
      <c r="AC19" s="17" t="s">
        <v>7</v>
      </c>
      <c r="AD19" s="202" t="s">
        <v>192</v>
      </c>
      <c r="AE19" s="16" t="s">
        <v>6</v>
      </c>
      <c r="AF19" s="16" t="s">
        <v>9</v>
      </c>
      <c r="AG19" s="17" t="s">
        <v>7</v>
      </c>
      <c r="AH19" s="20">
        <f t="shared" si="2"/>
        <v>11</v>
      </c>
      <c r="AI19" s="1"/>
      <c r="AJ19" s="30" t="s">
        <v>33</v>
      </c>
      <c r="AK19" s="1" t="s">
        <v>34</v>
      </c>
    </row>
    <row r="20" spans="1:37" ht="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1" t="s">
        <v>35</v>
      </c>
      <c r="AK20" s="1" t="s">
        <v>36</v>
      </c>
    </row>
    <row r="21" spans="1:37" ht="18" x14ac:dyDescent="0.25">
      <c r="A21" s="1"/>
      <c r="B21" s="163" t="s">
        <v>37</v>
      </c>
      <c r="C21" s="32">
        <f t="shared" ref="C21:AF22" si="3">C6</f>
        <v>45352</v>
      </c>
      <c r="D21" s="32">
        <f t="shared" si="3"/>
        <v>45353</v>
      </c>
      <c r="E21" s="32">
        <f t="shared" si="3"/>
        <v>45354</v>
      </c>
      <c r="F21" s="32">
        <f t="shared" si="3"/>
        <v>45355</v>
      </c>
      <c r="G21" s="32">
        <f t="shared" si="3"/>
        <v>45356</v>
      </c>
      <c r="H21" s="32">
        <f t="shared" si="3"/>
        <v>45357</v>
      </c>
      <c r="I21" s="32">
        <f t="shared" si="3"/>
        <v>45358</v>
      </c>
      <c r="J21" s="32">
        <f t="shared" si="3"/>
        <v>45359</v>
      </c>
      <c r="K21" s="32">
        <f t="shared" si="3"/>
        <v>45360</v>
      </c>
      <c r="L21" s="32">
        <f t="shared" si="3"/>
        <v>45361</v>
      </c>
      <c r="M21" s="32">
        <f t="shared" si="3"/>
        <v>45362</v>
      </c>
      <c r="N21" s="32">
        <f t="shared" si="3"/>
        <v>45363</v>
      </c>
      <c r="O21" s="32">
        <f t="shared" si="3"/>
        <v>45364</v>
      </c>
      <c r="P21" s="32">
        <f t="shared" si="3"/>
        <v>45365</v>
      </c>
      <c r="Q21" s="32">
        <f t="shared" si="3"/>
        <v>45366</v>
      </c>
      <c r="R21" s="32">
        <f t="shared" si="3"/>
        <v>45367</v>
      </c>
      <c r="S21" s="32">
        <f t="shared" si="3"/>
        <v>45368</v>
      </c>
      <c r="T21" s="32">
        <f t="shared" si="3"/>
        <v>45369</v>
      </c>
      <c r="U21" s="32">
        <f t="shared" si="3"/>
        <v>45370</v>
      </c>
      <c r="V21" s="32">
        <f t="shared" si="3"/>
        <v>45371</v>
      </c>
      <c r="W21" s="32">
        <f t="shared" si="3"/>
        <v>45372</v>
      </c>
      <c r="X21" s="32">
        <f t="shared" si="3"/>
        <v>45373</v>
      </c>
      <c r="Y21" s="32">
        <f t="shared" si="3"/>
        <v>45374</v>
      </c>
      <c r="Z21" s="32">
        <f t="shared" si="3"/>
        <v>45375</v>
      </c>
      <c r="AA21" s="32">
        <f t="shared" si="3"/>
        <v>45376</v>
      </c>
      <c r="AB21" s="32">
        <f t="shared" si="3"/>
        <v>45377</v>
      </c>
      <c r="AC21" s="32">
        <f t="shared" si="3"/>
        <v>45378</v>
      </c>
      <c r="AD21" s="32">
        <f t="shared" si="3"/>
        <v>45379</v>
      </c>
      <c r="AE21" s="32">
        <f t="shared" si="3"/>
        <v>45380</v>
      </c>
      <c r="AF21" s="32">
        <f t="shared" si="3"/>
        <v>45381</v>
      </c>
      <c r="AG21" s="33" t="s">
        <v>150</v>
      </c>
      <c r="AH21" s="164" t="s">
        <v>3</v>
      </c>
      <c r="AI21" s="1"/>
      <c r="AJ21" s="34" t="s">
        <v>24</v>
      </c>
      <c r="AK21" s="1" t="s">
        <v>38</v>
      </c>
    </row>
    <row r="22" spans="1:37" ht="18" x14ac:dyDescent="0.25">
      <c r="A22" s="1"/>
      <c r="B22" s="160"/>
      <c r="C22" s="35">
        <f t="shared" si="3"/>
        <v>45352</v>
      </c>
      <c r="D22" s="35">
        <f t="shared" si="3"/>
        <v>45353</v>
      </c>
      <c r="E22" s="35">
        <f t="shared" si="3"/>
        <v>45354</v>
      </c>
      <c r="F22" s="35">
        <f t="shared" si="3"/>
        <v>45355</v>
      </c>
      <c r="G22" s="35">
        <f t="shared" si="3"/>
        <v>45356</v>
      </c>
      <c r="H22" s="35">
        <f t="shared" si="3"/>
        <v>45357</v>
      </c>
      <c r="I22" s="35">
        <f t="shared" si="3"/>
        <v>45358</v>
      </c>
      <c r="J22" s="35">
        <f t="shared" si="3"/>
        <v>45359</v>
      </c>
      <c r="K22" s="35">
        <f t="shared" si="3"/>
        <v>45360</v>
      </c>
      <c r="L22" s="35">
        <f t="shared" si="3"/>
        <v>45361</v>
      </c>
      <c r="M22" s="35">
        <f t="shared" si="3"/>
        <v>45362</v>
      </c>
      <c r="N22" s="35">
        <f t="shared" si="3"/>
        <v>45363</v>
      </c>
      <c r="O22" s="35">
        <f t="shared" si="3"/>
        <v>45364</v>
      </c>
      <c r="P22" s="35">
        <f t="shared" si="3"/>
        <v>45365</v>
      </c>
      <c r="Q22" s="35">
        <f t="shared" si="3"/>
        <v>45366</v>
      </c>
      <c r="R22" s="35">
        <f t="shared" si="3"/>
        <v>45367</v>
      </c>
      <c r="S22" s="35">
        <f t="shared" si="3"/>
        <v>45368</v>
      </c>
      <c r="T22" s="35">
        <f t="shared" si="3"/>
        <v>45369</v>
      </c>
      <c r="U22" s="35">
        <f t="shared" si="3"/>
        <v>45370</v>
      </c>
      <c r="V22" s="35">
        <f t="shared" si="3"/>
        <v>45371</v>
      </c>
      <c r="W22" s="35">
        <f t="shared" si="3"/>
        <v>45372</v>
      </c>
      <c r="X22" s="35">
        <f t="shared" si="3"/>
        <v>45373</v>
      </c>
      <c r="Y22" s="35">
        <f t="shared" si="3"/>
        <v>45374</v>
      </c>
      <c r="Z22" s="35">
        <f t="shared" si="3"/>
        <v>45375</v>
      </c>
      <c r="AA22" s="35">
        <f t="shared" si="3"/>
        <v>45376</v>
      </c>
      <c r="AB22" s="35">
        <f t="shared" si="3"/>
        <v>45377</v>
      </c>
      <c r="AC22" s="35">
        <f t="shared" si="3"/>
        <v>45378</v>
      </c>
      <c r="AD22" s="35">
        <f t="shared" si="3"/>
        <v>45379</v>
      </c>
      <c r="AE22" s="35">
        <f t="shared" si="3"/>
        <v>45380</v>
      </c>
      <c r="AF22" s="35">
        <f t="shared" si="3"/>
        <v>45381</v>
      </c>
      <c r="AG22" s="14">
        <v>31</v>
      </c>
      <c r="AH22" s="160"/>
      <c r="AI22" s="1"/>
      <c r="AJ22" s="26" t="s">
        <v>39</v>
      </c>
      <c r="AK22" s="1" t="s">
        <v>40</v>
      </c>
    </row>
    <row r="23" spans="1:37" ht="18" x14ac:dyDescent="0.25">
      <c r="A23" s="1"/>
      <c r="B23" s="19" t="s">
        <v>43</v>
      </c>
      <c r="C23" s="17" t="s">
        <v>7</v>
      </c>
      <c r="D23" s="17" t="s">
        <v>7</v>
      </c>
      <c r="E23" s="16" t="s">
        <v>9</v>
      </c>
      <c r="F23" s="16" t="s">
        <v>6</v>
      </c>
      <c r="G23" s="17" t="s">
        <v>7</v>
      </c>
      <c r="H23" s="17" t="s">
        <v>7</v>
      </c>
      <c r="I23" s="16" t="s">
        <v>6</v>
      </c>
      <c r="J23" s="16" t="s">
        <v>9</v>
      </c>
      <c r="K23" s="17" t="s">
        <v>7</v>
      </c>
      <c r="L23" s="17" t="s">
        <v>7</v>
      </c>
      <c r="M23" s="16" t="s">
        <v>6</v>
      </c>
      <c r="N23" s="16" t="s">
        <v>6</v>
      </c>
      <c r="O23" s="17" t="s">
        <v>7</v>
      </c>
      <c r="P23" s="17" t="s">
        <v>7</v>
      </c>
      <c r="Q23" s="16" t="s">
        <v>6</v>
      </c>
      <c r="R23" s="16" t="s">
        <v>9</v>
      </c>
      <c r="S23" s="17" t="s">
        <v>7</v>
      </c>
      <c r="T23" s="17" t="s">
        <v>7</v>
      </c>
      <c r="U23" s="16" t="s">
        <v>6</v>
      </c>
      <c r="V23" s="16" t="s">
        <v>6</v>
      </c>
      <c r="W23" s="17" t="s">
        <v>7</v>
      </c>
      <c r="X23" s="17" t="s">
        <v>7</v>
      </c>
      <c r="Y23" s="16" t="s">
        <v>6</v>
      </c>
      <c r="Z23" s="16" t="s">
        <v>9</v>
      </c>
      <c r="AA23" s="158" t="s">
        <v>7</v>
      </c>
      <c r="AB23" s="158" t="s">
        <v>7</v>
      </c>
      <c r="AC23" s="16" t="s">
        <v>6</v>
      </c>
      <c r="AD23" s="16" t="s">
        <v>9</v>
      </c>
      <c r="AE23" s="17" t="s">
        <v>7</v>
      </c>
      <c r="AF23" s="17" t="s">
        <v>7</v>
      </c>
      <c r="AG23" s="16" t="s">
        <v>6</v>
      </c>
      <c r="AH23" s="20">
        <f t="shared" ref="AH23:AH34" si="4">COUNTIF(C23:AF23,"W")+COUNTIF(C23:AF23,"AM")+COUNTIF(C23:AF23,"PM")+COUNTIF(C23:AF23,"N")+COUNTIF(C23:AF23,"DT")+COUNTIF(C23:AF23,"OC")+COUNTIF(C23:AF23,"WPH")</f>
        <v>16</v>
      </c>
      <c r="AI23" s="1"/>
      <c r="AJ23" s="30" t="s">
        <v>30</v>
      </c>
      <c r="AK23" s="1" t="s">
        <v>31</v>
      </c>
    </row>
    <row r="24" spans="1:37" ht="18" x14ac:dyDescent="0.25">
      <c r="A24" s="1"/>
      <c r="B24" s="19" t="s">
        <v>41</v>
      </c>
      <c r="C24" s="17" t="s">
        <v>7</v>
      </c>
      <c r="D24" s="17" t="s">
        <v>7</v>
      </c>
      <c r="E24" s="16" t="s">
        <v>9</v>
      </c>
      <c r="F24" s="16" t="s">
        <v>6</v>
      </c>
      <c r="G24" s="17" t="s">
        <v>7</v>
      </c>
      <c r="H24" s="17" t="s">
        <v>7</v>
      </c>
      <c r="I24" s="16" t="s">
        <v>6</v>
      </c>
      <c r="J24" s="16" t="s">
        <v>9</v>
      </c>
      <c r="K24" s="17" t="s">
        <v>7</v>
      </c>
      <c r="L24" s="17" t="s">
        <v>7</v>
      </c>
      <c r="M24" s="16" t="s">
        <v>6</v>
      </c>
      <c r="N24" s="16" t="s">
        <v>6</v>
      </c>
      <c r="O24" s="17" t="s">
        <v>7</v>
      </c>
      <c r="P24" s="17" t="s">
        <v>7</v>
      </c>
      <c r="Q24" s="16" t="s">
        <v>6</v>
      </c>
      <c r="R24" s="16" t="s">
        <v>9</v>
      </c>
      <c r="S24" s="17" t="s">
        <v>7</v>
      </c>
      <c r="T24" s="17" t="s">
        <v>7</v>
      </c>
      <c r="U24" s="16" t="s">
        <v>6</v>
      </c>
      <c r="V24" s="16" t="s">
        <v>6</v>
      </c>
      <c r="W24" s="17" t="s">
        <v>7</v>
      </c>
      <c r="X24" s="17" t="s">
        <v>7</v>
      </c>
      <c r="Y24" s="16" t="s">
        <v>6</v>
      </c>
      <c r="Z24" s="16" t="s">
        <v>9</v>
      </c>
      <c r="AA24" s="158" t="s">
        <v>7</v>
      </c>
      <c r="AB24" s="158" t="s">
        <v>7</v>
      </c>
      <c r="AC24" s="16" t="s">
        <v>6</v>
      </c>
      <c r="AD24" s="16" t="s">
        <v>9</v>
      </c>
      <c r="AE24" s="17" t="s">
        <v>7</v>
      </c>
      <c r="AF24" s="17" t="s">
        <v>7</v>
      </c>
      <c r="AG24" s="16" t="s">
        <v>6</v>
      </c>
      <c r="AH24" s="20">
        <f t="shared" si="4"/>
        <v>16</v>
      </c>
      <c r="AI24" s="36"/>
      <c r="AJ24" s="26" t="s">
        <v>11</v>
      </c>
      <c r="AK24" s="1" t="s">
        <v>42</v>
      </c>
    </row>
    <row r="25" spans="1:37" ht="18" x14ac:dyDescent="0.25">
      <c r="A25" s="1"/>
      <c r="B25" s="19" t="s">
        <v>188</v>
      </c>
      <c r="C25" s="17" t="s">
        <v>7</v>
      </c>
      <c r="D25" s="17" t="s">
        <v>7</v>
      </c>
      <c r="E25" s="16" t="s">
        <v>9</v>
      </c>
      <c r="F25" s="16" t="s">
        <v>6</v>
      </c>
      <c r="G25" s="17" t="s">
        <v>7</v>
      </c>
      <c r="H25" s="17" t="s">
        <v>7</v>
      </c>
      <c r="I25" s="16" t="s">
        <v>6</v>
      </c>
      <c r="J25" s="16" t="s">
        <v>9</v>
      </c>
      <c r="K25" s="17" t="s">
        <v>7</v>
      </c>
      <c r="L25" s="17" t="s">
        <v>7</v>
      </c>
      <c r="M25" s="16" t="s">
        <v>6</v>
      </c>
      <c r="N25" s="16" t="s">
        <v>6</v>
      </c>
      <c r="O25" s="17" t="s">
        <v>7</v>
      </c>
      <c r="P25" s="17" t="s">
        <v>7</v>
      </c>
      <c r="Q25" s="16" t="s">
        <v>6</v>
      </c>
      <c r="R25" s="16" t="s">
        <v>9</v>
      </c>
      <c r="S25" s="17" t="s">
        <v>7</v>
      </c>
      <c r="T25" s="17" t="s">
        <v>7</v>
      </c>
      <c r="U25" s="16" t="s">
        <v>6</v>
      </c>
      <c r="V25" s="16" t="s">
        <v>6</v>
      </c>
      <c r="W25" s="17" t="s">
        <v>7</v>
      </c>
      <c r="X25" s="17" t="s">
        <v>7</v>
      </c>
      <c r="Y25" s="16" t="s">
        <v>6</v>
      </c>
      <c r="Z25" s="16" t="s">
        <v>9</v>
      </c>
      <c r="AA25" s="158" t="s">
        <v>7</v>
      </c>
      <c r="AB25" s="158" t="s">
        <v>7</v>
      </c>
      <c r="AC25" s="16" t="s">
        <v>6</v>
      </c>
      <c r="AD25" s="16" t="s">
        <v>9</v>
      </c>
      <c r="AE25" s="17" t="s">
        <v>7</v>
      </c>
      <c r="AF25" s="17" t="s">
        <v>7</v>
      </c>
      <c r="AG25" s="16" t="s">
        <v>6</v>
      </c>
      <c r="AH25" s="20">
        <f t="shared" si="4"/>
        <v>16</v>
      </c>
      <c r="AI25" s="1"/>
      <c r="AJ25" s="26" t="s">
        <v>44</v>
      </c>
      <c r="AK25" s="1" t="s">
        <v>45</v>
      </c>
    </row>
    <row r="26" spans="1:37" ht="18" x14ac:dyDescent="0.25">
      <c r="A26" s="1"/>
      <c r="B26" s="19" t="s">
        <v>46</v>
      </c>
      <c r="C26" s="17" t="s">
        <v>7</v>
      </c>
      <c r="D26" s="17" t="s">
        <v>7</v>
      </c>
      <c r="E26" s="16" t="s">
        <v>9</v>
      </c>
      <c r="F26" s="16" t="s">
        <v>6</v>
      </c>
      <c r="G26" s="17" t="s">
        <v>7</v>
      </c>
      <c r="H26" s="17" t="s">
        <v>7</v>
      </c>
      <c r="I26" s="16" t="s">
        <v>6</v>
      </c>
      <c r="J26" s="16" t="s">
        <v>9</v>
      </c>
      <c r="K26" s="17" t="s">
        <v>7</v>
      </c>
      <c r="L26" s="17" t="s">
        <v>7</v>
      </c>
      <c r="M26" s="16" t="s">
        <v>6</v>
      </c>
      <c r="N26" s="16" t="s">
        <v>6</v>
      </c>
      <c r="O26" s="17" t="s">
        <v>7</v>
      </c>
      <c r="P26" s="17" t="s">
        <v>7</v>
      </c>
      <c r="Q26" s="16" t="s">
        <v>6</v>
      </c>
      <c r="R26" s="16" t="s">
        <v>9</v>
      </c>
      <c r="S26" s="17" t="s">
        <v>7</v>
      </c>
      <c r="T26" s="17" t="s">
        <v>7</v>
      </c>
      <c r="U26" s="16" t="s">
        <v>6</v>
      </c>
      <c r="V26" s="16" t="s">
        <v>6</v>
      </c>
      <c r="W26" s="17" t="s">
        <v>7</v>
      </c>
      <c r="X26" s="17" t="s">
        <v>7</v>
      </c>
      <c r="Y26" s="16" t="s">
        <v>6</v>
      </c>
      <c r="Z26" s="16" t="s">
        <v>9</v>
      </c>
      <c r="AA26" s="158" t="s">
        <v>7</v>
      </c>
      <c r="AB26" s="158" t="s">
        <v>7</v>
      </c>
      <c r="AC26" s="16" t="s">
        <v>6</v>
      </c>
      <c r="AD26" s="16" t="s">
        <v>9</v>
      </c>
      <c r="AE26" s="17" t="s">
        <v>7</v>
      </c>
      <c r="AF26" s="17" t="s">
        <v>7</v>
      </c>
      <c r="AG26" s="16" t="s">
        <v>6</v>
      </c>
      <c r="AH26" s="20">
        <f t="shared" si="4"/>
        <v>16</v>
      </c>
      <c r="AI26" s="1"/>
      <c r="AJ26" s="26" t="s">
        <v>29</v>
      </c>
      <c r="AK26" s="1" t="s">
        <v>47</v>
      </c>
    </row>
    <row r="27" spans="1:37" ht="18" x14ac:dyDescent="0.25">
      <c r="A27" s="1"/>
      <c r="B27" s="37" t="s">
        <v>48</v>
      </c>
      <c r="C27" s="17" t="s">
        <v>7</v>
      </c>
      <c r="D27" s="17" t="s">
        <v>7</v>
      </c>
      <c r="E27" s="16" t="s">
        <v>9</v>
      </c>
      <c r="F27" s="16" t="s">
        <v>6</v>
      </c>
      <c r="G27" s="17" t="s">
        <v>7</v>
      </c>
      <c r="H27" s="17" t="s">
        <v>7</v>
      </c>
      <c r="I27" s="16" t="s">
        <v>6</v>
      </c>
      <c r="J27" s="16" t="s">
        <v>9</v>
      </c>
      <c r="K27" s="17" t="s">
        <v>7</v>
      </c>
      <c r="L27" s="17" t="s">
        <v>7</v>
      </c>
      <c r="M27" s="16" t="s">
        <v>6</v>
      </c>
      <c r="N27" s="16" t="s">
        <v>6</v>
      </c>
      <c r="O27" s="17" t="s">
        <v>7</v>
      </c>
      <c r="P27" s="17" t="s">
        <v>7</v>
      </c>
      <c r="Q27" s="16" t="s">
        <v>6</v>
      </c>
      <c r="R27" s="16" t="s">
        <v>9</v>
      </c>
      <c r="S27" s="17" t="s">
        <v>7</v>
      </c>
      <c r="T27" s="17" t="s">
        <v>7</v>
      </c>
      <c r="U27" s="16" t="s">
        <v>6</v>
      </c>
      <c r="V27" s="16" t="s">
        <v>6</v>
      </c>
      <c r="W27" s="17" t="s">
        <v>7</v>
      </c>
      <c r="X27" s="17" t="s">
        <v>7</v>
      </c>
      <c r="Y27" s="16" t="s">
        <v>6</v>
      </c>
      <c r="Z27" s="16" t="s">
        <v>9</v>
      </c>
      <c r="AA27" s="158" t="s">
        <v>7</v>
      </c>
      <c r="AB27" s="158" t="s">
        <v>7</v>
      </c>
      <c r="AC27" s="16" t="s">
        <v>6</v>
      </c>
      <c r="AD27" s="16" t="s">
        <v>9</v>
      </c>
      <c r="AE27" s="17" t="s">
        <v>7</v>
      </c>
      <c r="AF27" s="17" t="s">
        <v>7</v>
      </c>
      <c r="AG27" s="16" t="s">
        <v>6</v>
      </c>
      <c r="AH27" s="20">
        <f t="shared" si="4"/>
        <v>16</v>
      </c>
      <c r="AI27" s="1"/>
      <c r="AJ27" s="26" t="s">
        <v>49</v>
      </c>
      <c r="AK27" s="1" t="s">
        <v>50</v>
      </c>
    </row>
    <row r="28" spans="1:37" ht="18" x14ac:dyDescent="0.25">
      <c r="A28" s="1"/>
      <c r="B28" s="23" t="s">
        <v>51</v>
      </c>
      <c r="C28" s="17" t="s">
        <v>7</v>
      </c>
      <c r="D28" s="17" t="s">
        <v>7</v>
      </c>
      <c r="E28" s="16" t="s">
        <v>9</v>
      </c>
      <c r="F28" s="16" t="s">
        <v>6</v>
      </c>
      <c r="G28" s="17" t="s">
        <v>7</v>
      </c>
      <c r="H28" s="17" t="s">
        <v>7</v>
      </c>
      <c r="I28" s="16" t="s">
        <v>6</v>
      </c>
      <c r="J28" s="16" t="s">
        <v>9</v>
      </c>
      <c r="K28" s="17" t="s">
        <v>7</v>
      </c>
      <c r="L28" s="17" t="s">
        <v>7</v>
      </c>
      <c r="M28" s="16" t="s">
        <v>6</v>
      </c>
      <c r="N28" s="16" t="s">
        <v>6</v>
      </c>
      <c r="O28" s="17" t="s">
        <v>7</v>
      </c>
      <c r="P28" s="17" t="s">
        <v>7</v>
      </c>
      <c r="Q28" s="16" t="s">
        <v>6</v>
      </c>
      <c r="R28" s="16" t="s">
        <v>9</v>
      </c>
      <c r="S28" s="17" t="s">
        <v>7</v>
      </c>
      <c r="T28" s="17" t="s">
        <v>7</v>
      </c>
      <c r="U28" s="16" t="s">
        <v>6</v>
      </c>
      <c r="V28" s="16" t="s">
        <v>6</v>
      </c>
      <c r="W28" s="17" t="s">
        <v>7</v>
      </c>
      <c r="X28" s="17" t="s">
        <v>7</v>
      </c>
      <c r="Y28" s="16" t="s">
        <v>6</v>
      </c>
      <c r="Z28" s="16" t="s">
        <v>9</v>
      </c>
      <c r="AA28" s="158" t="s">
        <v>7</v>
      </c>
      <c r="AB28" s="158" t="s">
        <v>7</v>
      </c>
      <c r="AC28" s="16" t="s">
        <v>6</v>
      </c>
      <c r="AD28" s="16" t="s">
        <v>9</v>
      </c>
      <c r="AE28" s="17" t="s">
        <v>7</v>
      </c>
      <c r="AF28" s="17" t="s">
        <v>7</v>
      </c>
      <c r="AG28" s="16" t="s">
        <v>6</v>
      </c>
      <c r="AH28" s="20">
        <f t="shared" si="4"/>
        <v>16</v>
      </c>
      <c r="AI28" s="1"/>
      <c r="AJ28" s="26" t="s">
        <v>52</v>
      </c>
      <c r="AK28" s="1" t="s">
        <v>53</v>
      </c>
    </row>
    <row r="29" spans="1:37" ht="18" x14ac:dyDescent="0.25">
      <c r="A29" s="1"/>
      <c r="B29" s="23" t="s">
        <v>54</v>
      </c>
      <c r="C29" s="17" t="s">
        <v>7</v>
      </c>
      <c r="D29" s="17" t="s">
        <v>7</v>
      </c>
      <c r="E29" s="16" t="s">
        <v>9</v>
      </c>
      <c r="F29" s="16" t="s">
        <v>6</v>
      </c>
      <c r="G29" s="17" t="s">
        <v>7</v>
      </c>
      <c r="H29" s="17" t="s">
        <v>7</v>
      </c>
      <c r="I29" s="16" t="s">
        <v>6</v>
      </c>
      <c r="J29" s="16" t="s">
        <v>9</v>
      </c>
      <c r="K29" s="17" t="s">
        <v>7</v>
      </c>
      <c r="L29" s="17" t="s">
        <v>7</v>
      </c>
      <c r="M29" s="16" t="s">
        <v>6</v>
      </c>
      <c r="N29" s="16" t="s">
        <v>6</v>
      </c>
      <c r="O29" s="17" t="s">
        <v>7</v>
      </c>
      <c r="P29" s="17" t="s">
        <v>7</v>
      </c>
      <c r="Q29" s="16" t="s">
        <v>6</v>
      </c>
      <c r="R29" s="16" t="s">
        <v>9</v>
      </c>
      <c r="S29" s="17" t="s">
        <v>7</v>
      </c>
      <c r="T29" s="17" t="s">
        <v>7</v>
      </c>
      <c r="U29" s="16" t="s">
        <v>6</v>
      </c>
      <c r="V29" s="16" t="s">
        <v>6</v>
      </c>
      <c r="W29" s="17" t="s">
        <v>7</v>
      </c>
      <c r="X29" s="17" t="s">
        <v>7</v>
      </c>
      <c r="Y29" s="16" t="s">
        <v>6</v>
      </c>
      <c r="Z29" s="16" t="s">
        <v>9</v>
      </c>
      <c r="AA29" s="158" t="s">
        <v>7</v>
      </c>
      <c r="AB29" s="158" t="s">
        <v>7</v>
      </c>
      <c r="AC29" s="16" t="s">
        <v>6</v>
      </c>
      <c r="AD29" s="16" t="s">
        <v>9</v>
      </c>
      <c r="AE29" s="17" t="s">
        <v>7</v>
      </c>
      <c r="AF29" s="17" t="s">
        <v>7</v>
      </c>
      <c r="AG29" s="16" t="s">
        <v>6</v>
      </c>
      <c r="AH29" s="20">
        <f t="shared" si="4"/>
        <v>16</v>
      </c>
      <c r="AI29" s="1"/>
    </row>
    <row r="30" spans="1:37" ht="18" x14ac:dyDescent="0.25">
      <c r="A30" s="1"/>
      <c r="B30" s="21" t="s">
        <v>55</v>
      </c>
      <c r="C30" s="17" t="s">
        <v>7</v>
      </c>
      <c r="D30" s="17" t="s">
        <v>7</v>
      </c>
      <c r="E30" s="16" t="s">
        <v>9</v>
      </c>
      <c r="F30" s="16" t="s">
        <v>6</v>
      </c>
      <c r="G30" s="205" t="s">
        <v>11</v>
      </c>
      <c r="H30" s="205" t="s">
        <v>11</v>
      </c>
      <c r="I30" s="16" t="s">
        <v>6</v>
      </c>
      <c r="J30" s="16" t="s">
        <v>9</v>
      </c>
      <c r="K30" s="17" t="s">
        <v>7</v>
      </c>
      <c r="L30" s="17" t="s">
        <v>7</v>
      </c>
      <c r="M30" s="16" t="s">
        <v>6</v>
      </c>
      <c r="N30" s="16" t="s">
        <v>6</v>
      </c>
      <c r="O30" s="17" t="s">
        <v>7</v>
      </c>
      <c r="P30" s="17" t="s">
        <v>7</v>
      </c>
      <c r="Q30" s="16" t="s">
        <v>6</v>
      </c>
      <c r="R30" s="16" t="s">
        <v>9</v>
      </c>
      <c r="S30" s="202" t="s">
        <v>39</v>
      </c>
      <c r="T30" s="204" t="s">
        <v>39</v>
      </c>
      <c r="U30" s="16" t="s">
        <v>6</v>
      </c>
      <c r="V30" s="16" t="s">
        <v>6</v>
      </c>
      <c r="W30" s="17" t="s">
        <v>7</v>
      </c>
      <c r="X30" s="17" t="s">
        <v>7</v>
      </c>
      <c r="Y30" s="16" t="s">
        <v>6</v>
      </c>
      <c r="Z30" s="16" t="s">
        <v>9</v>
      </c>
      <c r="AA30" s="158" t="s">
        <v>7</v>
      </c>
      <c r="AB30" s="158" t="s">
        <v>7</v>
      </c>
      <c r="AC30" s="16" t="s">
        <v>6</v>
      </c>
      <c r="AD30" s="16" t="s">
        <v>9</v>
      </c>
      <c r="AE30" s="17" t="s">
        <v>7</v>
      </c>
      <c r="AF30" s="17" t="s">
        <v>7</v>
      </c>
      <c r="AG30" s="16" t="s">
        <v>6</v>
      </c>
      <c r="AH30" s="20">
        <f t="shared" si="4"/>
        <v>12</v>
      </c>
      <c r="AI30" s="1"/>
    </row>
    <row r="31" spans="1:37" ht="18" x14ac:dyDescent="0.25">
      <c r="A31" s="1"/>
      <c r="B31" s="21" t="s">
        <v>56</v>
      </c>
      <c r="C31" s="17" t="s">
        <v>7</v>
      </c>
      <c r="D31" s="17" t="s">
        <v>7</v>
      </c>
      <c r="E31" s="16" t="s">
        <v>9</v>
      </c>
      <c r="F31" s="16" t="s">
        <v>6</v>
      </c>
      <c r="G31" s="17" t="s">
        <v>7</v>
      </c>
      <c r="H31" s="17" t="s">
        <v>7</v>
      </c>
      <c r="I31" s="16" t="s">
        <v>6</v>
      </c>
      <c r="J31" s="16" t="s">
        <v>9</v>
      </c>
      <c r="K31" s="17" t="s">
        <v>7</v>
      </c>
      <c r="L31" s="17" t="s">
        <v>7</v>
      </c>
      <c r="M31" s="16" t="s">
        <v>6</v>
      </c>
      <c r="N31" s="16" t="s">
        <v>6</v>
      </c>
      <c r="O31" s="17" t="s">
        <v>7</v>
      </c>
      <c r="P31" s="17" t="s">
        <v>7</v>
      </c>
      <c r="Q31" s="16" t="s">
        <v>6</v>
      </c>
      <c r="R31" s="16" t="s">
        <v>9</v>
      </c>
      <c r="S31" s="17" t="s">
        <v>7</v>
      </c>
      <c r="T31" s="17" t="s">
        <v>7</v>
      </c>
      <c r="U31" s="16" t="s">
        <v>6</v>
      </c>
      <c r="V31" s="16" t="s">
        <v>6</v>
      </c>
      <c r="W31" s="17" t="s">
        <v>7</v>
      </c>
      <c r="X31" s="17" t="s">
        <v>7</v>
      </c>
      <c r="Y31" s="16" t="s">
        <v>6</v>
      </c>
      <c r="Z31" s="16" t="s">
        <v>9</v>
      </c>
      <c r="AA31" s="158" t="s">
        <v>7</v>
      </c>
      <c r="AB31" s="158" t="s">
        <v>7</v>
      </c>
      <c r="AC31" s="16" t="s">
        <v>6</v>
      </c>
      <c r="AD31" s="16" t="s">
        <v>9</v>
      </c>
      <c r="AE31" s="17" t="s">
        <v>7</v>
      </c>
      <c r="AF31" s="17" t="s">
        <v>7</v>
      </c>
      <c r="AG31" s="16" t="s">
        <v>6</v>
      </c>
      <c r="AH31" s="20">
        <f t="shared" si="4"/>
        <v>16</v>
      </c>
      <c r="AI31" s="1"/>
    </row>
    <row r="32" spans="1:37" ht="18" x14ac:dyDescent="0.25">
      <c r="A32" s="1"/>
      <c r="B32" s="24" t="s">
        <v>57</v>
      </c>
      <c r="C32" s="17" t="s">
        <v>7</v>
      </c>
      <c r="D32" s="17" t="s">
        <v>7</v>
      </c>
      <c r="E32" s="16" t="s">
        <v>9</v>
      </c>
      <c r="F32" s="16" t="s">
        <v>6</v>
      </c>
      <c r="G32" s="202" t="s">
        <v>193</v>
      </c>
      <c r="H32" s="204" t="s">
        <v>193</v>
      </c>
      <c r="I32" s="16" t="s">
        <v>6</v>
      </c>
      <c r="J32" s="16" t="s">
        <v>9</v>
      </c>
      <c r="K32" s="17" t="s">
        <v>7</v>
      </c>
      <c r="L32" s="17" t="s">
        <v>7</v>
      </c>
      <c r="M32" s="16" t="s">
        <v>6</v>
      </c>
      <c r="N32" s="16" t="s">
        <v>6</v>
      </c>
      <c r="O32" s="17" t="s">
        <v>7</v>
      </c>
      <c r="P32" s="17" t="s">
        <v>7</v>
      </c>
      <c r="Q32" s="16" t="s">
        <v>6</v>
      </c>
      <c r="R32" s="16" t="s">
        <v>9</v>
      </c>
      <c r="S32" s="17" t="s">
        <v>7</v>
      </c>
      <c r="T32" s="17" t="s">
        <v>7</v>
      </c>
      <c r="U32" s="16" t="s">
        <v>6</v>
      </c>
      <c r="V32" s="16" t="s">
        <v>6</v>
      </c>
      <c r="W32" s="17" t="s">
        <v>7</v>
      </c>
      <c r="X32" s="17" t="s">
        <v>7</v>
      </c>
      <c r="Y32" s="16" t="s">
        <v>6</v>
      </c>
      <c r="Z32" s="16" t="s">
        <v>9</v>
      </c>
      <c r="AA32" s="158" t="s">
        <v>7</v>
      </c>
      <c r="AB32" s="158" t="s">
        <v>7</v>
      </c>
      <c r="AC32" s="16" t="s">
        <v>6</v>
      </c>
      <c r="AD32" s="16" t="s">
        <v>9</v>
      </c>
      <c r="AE32" s="17" t="s">
        <v>7</v>
      </c>
      <c r="AF32" s="17" t="s">
        <v>7</v>
      </c>
      <c r="AG32" s="16" t="s">
        <v>6</v>
      </c>
      <c r="AH32" s="20">
        <f t="shared" si="4"/>
        <v>14</v>
      </c>
      <c r="AI32" s="1"/>
      <c r="AJ32" s="1"/>
    </row>
    <row r="33" spans="1:37" ht="18" x14ac:dyDescent="0.25">
      <c r="A33" s="1"/>
      <c r="B33" s="24" t="s">
        <v>58</v>
      </c>
      <c r="C33" s="17" t="s">
        <v>7</v>
      </c>
      <c r="D33" s="17" t="s">
        <v>7</v>
      </c>
      <c r="E33" s="16" t="s">
        <v>9</v>
      </c>
      <c r="F33" s="16" t="s">
        <v>6</v>
      </c>
      <c r="G33" s="17" t="s">
        <v>7</v>
      </c>
      <c r="H33" s="17" t="s">
        <v>7</v>
      </c>
      <c r="I33" s="16" t="s">
        <v>6</v>
      </c>
      <c r="J33" s="16" t="s">
        <v>9</v>
      </c>
      <c r="K33" s="17" t="s">
        <v>7</v>
      </c>
      <c r="L33" s="17" t="s">
        <v>7</v>
      </c>
      <c r="M33" s="16" t="s">
        <v>6</v>
      </c>
      <c r="N33" s="16" t="s">
        <v>6</v>
      </c>
      <c r="O33" s="17" t="s">
        <v>7</v>
      </c>
      <c r="P33" s="17" t="s">
        <v>7</v>
      </c>
      <c r="Q33" s="16" t="s">
        <v>6</v>
      </c>
      <c r="R33" s="16" t="s">
        <v>9</v>
      </c>
      <c r="S33" s="17" t="s">
        <v>7</v>
      </c>
      <c r="T33" s="17" t="s">
        <v>7</v>
      </c>
      <c r="U33" s="16" t="s">
        <v>6</v>
      </c>
      <c r="V33" s="16" t="s">
        <v>6</v>
      </c>
      <c r="W33" s="17" t="s">
        <v>7</v>
      </c>
      <c r="X33" s="17" t="s">
        <v>7</v>
      </c>
      <c r="Y33" s="16" t="s">
        <v>6</v>
      </c>
      <c r="Z33" s="16" t="s">
        <v>9</v>
      </c>
      <c r="AA33" s="158" t="s">
        <v>7</v>
      </c>
      <c r="AB33" s="158" t="s">
        <v>7</v>
      </c>
      <c r="AC33" s="16" t="s">
        <v>6</v>
      </c>
      <c r="AD33" s="16" t="s">
        <v>9</v>
      </c>
      <c r="AE33" s="17" t="s">
        <v>7</v>
      </c>
      <c r="AF33" s="17" t="s">
        <v>7</v>
      </c>
      <c r="AG33" s="16" t="s">
        <v>6</v>
      </c>
      <c r="AH33" s="20">
        <f t="shared" si="4"/>
        <v>16</v>
      </c>
      <c r="AI33" s="1"/>
      <c r="AJ33" s="1"/>
      <c r="AK33" s="1"/>
    </row>
    <row r="34" spans="1:37" ht="18" x14ac:dyDescent="0.25">
      <c r="A34" s="1"/>
      <c r="B34" s="27" t="s">
        <v>59</v>
      </c>
      <c r="C34" s="202" t="s">
        <v>193</v>
      </c>
      <c r="D34" s="204" t="s">
        <v>193</v>
      </c>
      <c r="E34" s="16" t="s">
        <v>9</v>
      </c>
      <c r="F34" s="16" t="s">
        <v>6</v>
      </c>
      <c r="G34" s="17" t="s">
        <v>7</v>
      </c>
      <c r="H34" s="17" t="s">
        <v>7</v>
      </c>
      <c r="I34" s="16" t="s">
        <v>6</v>
      </c>
      <c r="J34" s="16" t="s">
        <v>9</v>
      </c>
      <c r="K34" s="17" t="s">
        <v>7</v>
      </c>
      <c r="L34" s="17" t="s">
        <v>7</v>
      </c>
      <c r="M34" s="16" t="s">
        <v>6</v>
      </c>
      <c r="N34" s="16" t="s">
        <v>6</v>
      </c>
      <c r="O34" s="17" t="s">
        <v>7</v>
      </c>
      <c r="P34" s="17" t="s">
        <v>7</v>
      </c>
      <c r="Q34" s="16" t="s">
        <v>6</v>
      </c>
      <c r="R34" s="16" t="s">
        <v>9</v>
      </c>
      <c r="S34" s="17" t="s">
        <v>7</v>
      </c>
      <c r="T34" s="17" t="s">
        <v>7</v>
      </c>
      <c r="U34" s="16" t="s">
        <v>6</v>
      </c>
      <c r="V34" s="16" t="s">
        <v>9</v>
      </c>
      <c r="W34" s="17" t="s">
        <v>7</v>
      </c>
      <c r="X34" s="17" t="s">
        <v>7</v>
      </c>
      <c r="Y34" s="16" t="s">
        <v>6</v>
      </c>
      <c r="Z34" s="16" t="s">
        <v>9</v>
      </c>
      <c r="AA34" s="158" t="s">
        <v>7</v>
      </c>
      <c r="AB34" s="158" t="s">
        <v>7</v>
      </c>
      <c r="AC34" s="16" t="s">
        <v>6</v>
      </c>
      <c r="AD34" s="16" t="s">
        <v>9</v>
      </c>
      <c r="AE34" s="17" t="s">
        <v>7</v>
      </c>
      <c r="AF34" s="17" t="s">
        <v>7</v>
      </c>
      <c r="AG34" s="16" t="s">
        <v>6</v>
      </c>
      <c r="AH34" s="206">
        <f t="shared" si="4"/>
        <v>14</v>
      </c>
      <c r="AI34" s="1"/>
      <c r="AJ34" s="1"/>
      <c r="AK34" s="1"/>
    </row>
    <row r="35" spans="1:37" ht="18" x14ac:dyDescent="0.25">
      <c r="A35" s="1"/>
      <c r="AH35" s="207"/>
      <c r="AI35" s="1"/>
      <c r="AJ35" s="1"/>
      <c r="AK35" s="1"/>
    </row>
    <row r="36" spans="1:37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8" x14ac:dyDescent="0.25">
      <c r="A37" s="1"/>
      <c r="B37" s="163" t="s">
        <v>60</v>
      </c>
      <c r="C37" s="32">
        <f t="shared" ref="C37:AF37" si="5">C21</f>
        <v>45352</v>
      </c>
      <c r="D37" s="32">
        <f t="shared" si="5"/>
        <v>45353</v>
      </c>
      <c r="E37" s="32">
        <f t="shared" si="5"/>
        <v>45354</v>
      </c>
      <c r="F37" s="32">
        <f t="shared" si="5"/>
        <v>45355</v>
      </c>
      <c r="G37" s="32">
        <f t="shared" si="5"/>
        <v>45356</v>
      </c>
      <c r="H37" s="32">
        <f t="shared" si="5"/>
        <v>45357</v>
      </c>
      <c r="I37" s="32">
        <f t="shared" si="5"/>
        <v>45358</v>
      </c>
      <c r="J37" s="32">
        <f t="shared" si="5"/>
        <v>45359</v>
      </c>
      <c r="K37" s="32">
        <f t="shared" si="5"/>
        <v>45360</v>
      </c>
      <c r="L37" s="32">
        <f t="shared" si="5"/>
        <v>45361</v>
      </c>
      <c r="M37" s="32">
        <f t="shared" si="5"/>
        <v>45362</v>
      </c>
      <c r="N37" s="32">
        <f t="shared" si="5"/>
        <v>45363</v>
      </c>
      <c r="O37" s="32">
        <f t="shared" si="5"/>
        <v>45364</v>
      </c>
      <c r="P37" s="32">
        <f t="shared" si="5"/>
        <v>45365</v>
      </c>
      <c r="Q37" s="32">
        <f t="shared" si="5"/>
        <v>45366</v>
      </c>
      <c r="R37" s="32">
        <f t="shared" si="5"/>
        <v>45367</v>
      </c>
      <c r="S37" s="32">
        <f t="shared" si="5"/>
        <v>45368</v>
      </c>
      <c r="T37" s="32">
        <f t="shared" si="5"/>
        <v>45369</v>
      </c>
      <c r="U37" s="32">
        <f t="shared" si="5"/>
        <v>45370</v>
      </c>
      <c r="V37" s="32">
        <f t="shared" si="5"/>
        <v>45371</v>
      </c>
      <c r="W37" s="32">
        <f t="shared" si="5"/>
        <v>45372</v>
      </c>
      <c r="X37" s="32">
        <f t="shared" si="5"/>
        <v>45373</v>
      </c>
      <c r="Y37" s="32">
        <f t="shared" si="5"/>
        <v>45374</v>
      </c>
      <c r="Z37" s="32">
        <f t="shared" si="5"/>
        <v>45375</v>
      </c>
      <c r="AA37" s="32">
        <f t="shared" si="5"/>
        <v>45376</v>
      </c>
      <c r="AB37" s="32">
        <f t="shared" si="5"/>
        <v>45377</v>
      </c>
      <c r="AC37" s="32">
        <f t="shared" si="5"/>
        <v>45378</v>
      </c>
      <c r="AD37" s="32">
        <f t="shared" si="5"/>
        <v>45379</v>
      </c>
      <c r="AE37" s="32">
        <f t="shared" si="5"/>
        <v>45380</v>
      </c>
      <c r="AF37" s="32">
        <f t="shared" si="5"/>
        <v>45381</v>
      </c>
      <c r="AG37" s="33" t="s">
        <v>150</v>
      </c>
      <c r="AH37" s="164" t="s">
        <v>3</v>
      </c>
      <c r="AI37" s="1"/>
      <c r="AJ37" s="1"/>
      <c r="AK37" s="1"/>
    </row>
    <row r="38" spans="1:37" ht="18" x14ac:dyDescent="0.25">
      <c r="A38" s="1"/>
      <c r="B38" s="160"/>
      <c r="C38" s="35">
        <f t="shared" ref="C38:AF38" si="6">C22</f>
        <v>45352</v>
      </c>
      <c r="D38" s="35">
        <f t="shared" si="6"/>
        <v>45353</v>
      </c>
      <c r="E38" s="35">
        <f t="shared" si="6"/>
        <v>45354</v>
      </c>
      <c r="F38" s="35">
        <f t="shared" si="6"/>
        <v>45355</v>
      </c>
      <c r="G38" s="35">
        <f t="shared" si="6"/>
        <v>45356</v>
      </c>
      <c r="H38" s="35">
        <f t="shared" si="6"/>
        <v>45357</v>
      </c>
      <c r="I38" s="35">
        <f t="shared" si="6"/>
        <v>45358</v>
      </c>
      <c r="J38" s="35">
        <f t="shared" si="6"/>
        <v>45359</v>
      </c>
      <c r="K38" s="35">
        <f t="shared" si="6"/>
        <v>45360</v>
      </c>
      <c r="L38" s="35">
        <f t="shared" si="6"/>
        <v>45361</v>
      </c>
      <c r="M38" s="35">
        <f t="shared" si="6"/>
        <v>45362</v>
      </c>
      <c r="N38" s="35">
        <f t="shared" si="6"/>
        <v>45363</v>
      </c>
      <c r="O38" s="35">
        <f t="shared" si="6"/>
        <v>45364</v>
      </c>
      <c r="P38" s="35">
        <f t="shared" si="6"/>
        <v>45365</v>
      </c>
      <c r="Q38" s="35">
        <f t="shared" si="6"/>
        <v>45366</v>
      </c>
      <c r="R38" s="35">
        <f t="shared" si="6"/>
        <v>45367</v>
      </c>
      <c r="S38" s="35">
        <f t="shared" si="6"/>
        <v>45368</v>
      </c>
      <c r="T38" s="35">
        <f t="shared" si="6"/>
        <v>45369</v>
      </c>
      <c r="U38" s="35">
        <f t="shared" si="6"/>
        <v>45370</v>
      </c>
      <c r="V38" s="35">
        <f t="shared" si="6"/>
        <v>45371</v>
      </c>
      <c r="W38" s="35">
        <f t="shared" si="6"/>
        <v>45372</v>
      </c>
      <c r="X38" s="35">
        <f t="shared" si="6"/>
        <v>45373</v>
      </c>
      <c r="Y38" s="35">
        <f t="shared" si="6"/>
        <v>45374</v>
      </c>
      <c r="Z38" s="35">
        <f t="shared" si="6"/>
        <v>45375</v>
      </c>
      <c r="AA38" s="35">
        <f t="shared" si="6"/>
        <v>45376</v>
      </c>
      <c r="AB38" s="35">
        <f t="shared" si="6"/>
        <v>45377</v>
      </c>
      <c r="AC38" s="35">
        <f t="shared" si="6"/>
        <v>45378</v>
      </c>
      <c r="AD38" s="35">
        <f t="shared" si="6"/>
        <v>45379</v>
      </c>
      <c r="AE38" s="35">
        <f t="shared" si="6"/>
        <v>45380</v>
      </c>
      <c r="AF38" s="35">
        <f t="shared" si="6"/>
        <v>45381</v>
      </c>
      <c r="AG38" s="14">
        <v>31</v>
      </c>
      <c r="AH38" s="160"/>
      <c r="AI38" s="1"/>
      <c r="AJ38" s="1"/>
      <c r="AK38" s="1"/>
    </row>
    <row r="39" spans="1:37" ht="18" x14ac:dyDescent="0.25">
      <c r="A39" s="1"/>
      <c r="B39" s="19" t="s">
        <v>61</v>
      </c>
      <c r="C39" s="22" t="s">
        <v>15</v>
      </c>
      <c r="D39" s="16" t="s">
        <v>6</v>
      </c>
      <c r="E39" s="16" t="s">
        <v>9</v>
      </c>
      <c r="F39" s="22" t="s">
        <v>15</v>
      </c>
      <c r="G39" s="22" t="s">
        <v>15</v>
      </c>
      <c r="H39" s="22" t="s">
        <v>15</v>
      </c>
      <c r="I39" s="22" t="s">
        <v>15</v>
      </c>
      <c r="J39" s="22" t="s">
        <v>15</v>
      </c>
      <c r="K39" s="16" t="s">
        <v>6</v>
      </c>
      <c r="L39" s="16" t="s">
        <v>9</v>
      </c>
      <c r="M39" s="22" t="s">
        <v>15</v>
      </c>
      <c r="N39" s="22" t="s">
        <v>15</v>
      </c>
      <c r="O39" s="22" t="s">
        <v>15</v>
      </c>
      <c r="P39" s="22" t="s">
        <v>15</v>
      </c>
      <c r="Q39" s="22" t="s">
        <v>15</v>
      </c>
      <c r="R39" s="16" t="s">
        <v>6</v>
      </c>
      <c r="S39" s="16" t="s">
        <v>9</v>
      </c>
      <c r="T39" s="22" t="s">
        <v>15</v>
      </c>
      <c r="U39" s="22" t="s">
        <v>15</v>
      </c>
      <c r="V39" s="22" t="s">
        <v>15</v>
      </c>
      <c r="W39" s="22" t="s">
        <v>15</v>
      </c>
      <c r="X39" s="22" t="s">
        <v>15</v>
      </c>
      <c r="Y39" s="16" t="s">
        <v>6</v>
      </c>
      <c r="Z39" s="16" t="s">
        <v>9</v>
      </c>
      <c r="AA39" s="22" t="s">
        <v>15</v>
      </c>
      <c r="AB39" s="22" t="s">
        <v>15</v>
      </c>
      <c r="AC39" s="22" t="s">
        <v>15</v>
      </c>
      <c r="AD39" s="22" t="s">
        <v>15</v>
      </c>
      <c r="AE39" s="22" t="s">
        <v>15</v>
      </c>
      <c r="AF39" s="16" t="s">
        <v>6</v>
      </c>
      <c r="AG39" s="16" t="s">
        <v>9</v>
      </c>
      <c r="AH39" s="20">
        <f t="shared" ref="AH39:AH48" si="7">COUNTIF(C39:AF39,"W")+COUNTIF(C39:AF39,"AM")+COUNTIF(C39:AF39,"PM")+COUNTIF(C39:AF39,"N")+COUNTIF(C39:AF39,"DT")+COUNTIF(C39:AF39,"OC")+COUNTIF(C39:AF39,"WPH")</f>
        <v>21</v>
      </c>
      <c r="AI39" s="1"/>
      <c r="AJ39" s="1"/>
      <c r="AK39" s="1"/>
    </row>
    <row r="40" spans="1:37" ht="18" x14ac:dyDescent="0.25">
      <c r="A40" s="1"/>
      <c r="B40" s="19" t="s">
        <v>62</v>
      </c>
      <c r="C40" s="22" t="s">
        <v>15</v>
      </c>
      <c r="D40" s="16" t="s">
        <v>6</v>
      </c>
      <c r="E40" s="16" t="s">
        <v>9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  <c r="K40" s="16" t="s">
        <v>6</v>
      </c>
      <c r="L40" s="16" t="s">
        <v>9</v>
      </c>
      <c r="M40" s="22" t="s">
        <v>15</v>
      </c>
      <c r="N40" s="22" t="s">
        <v>15</v>
      </c>
      <c r="O40" s="22" t="s">
        <v>15</v>
      </c>
      <c r="P40" s="22" t="s">
        <v>15</v>
      </c>
      <c r="Q40" s="22" t="s">
        <v>15</v>
      </c>
      <c r="R40" s="16" t="s">
        <v>6</v>
      </c>
      <c r="S40" s="16" t="s">
        <v>9</v>
      </c>
      <c r="T40" s="22" t="s">
        <v>15</v>
      </c>
      <c r="U40" s="22" t="s">
        <v>15</v>
      </c>
      <c r="V40" s="22" t="s">
        <v>15</v>
      </c>
      <c r="W40" s="22" t="s">
        <v>15</v>
      </c>
      <c r="X40" s="22" t="s">
        <v>15</v>
      </c>
      <c r="Y40" s="16" t="s">
        <v>6</v>
      </c>
      <c r="Z40" s="16" t="s">
        <v>9</v>
      </c>
      <c r="AA40" s="22" t="s">
        <v>15</v>
      </c>
      <c r="AB40" s="22" t="s">
        <v>15</v>
      </c>
      <c r="AC40" s="22" t="s">
        <v>15</v>
      </c>
      <c r="AD40" s="22" t="s">
        <v>15</v>
      </c>
      <c r="AE40" s="22" t="s">
        <v>15</v>
      </c>
      <c r="AF40" s="16" t="s">
        <v>6</v>
      </c>
      <c r="AG40" s="16" t="s">
        <v>9</v>
      </c>
      <c r="AH40" s="20">
        <f t="shared" si="7"/>
        <v>21</v>
      </c>
      <c r="AI40" s="1"/>
      <c r="AJ40" s="1"/>
      <c r="AK40" s="1"/>
    </row>
    <row r="41" spans="1:37" ht="18" x14ac:dyDescent="0.25">
      <c r="A41" s="1"/>
      <c r="B41" s="19" t="s">
        <v>63</v>
      </c>
      <c r="C41" s="22" t="s">
        <v>15</v>
      </c>
      <c r="D41" s="16" t="s">
        <v>6</v>
      </c>
      <c r="E41" s="16" t="s">
        <v>9</v>
      </c>
      <c r="F41" s="22" t="s">
        <v>15</v>
      </c>
      <c r="G41" s="22" t="s">
        <v>15</v>
      </c>
      <c r="H41" s="22" t="s">
        <v>15</v>
      </c>
      <c r="I41" s="22" t="s">
        <v>15</v>
      </c>
      <c r="J41" s="22" t="s">
        <v>15</v>
      </c>
      <c r="K41" s="16" t="s">
        <v>6</v>
      </c>
      <c r="L41" s="16" t="s">
        <v>9</v>
      </c>
      <c r="M41" s="22" t="s">
        <v>15</v>
      </c>
      <c r="N41" s="22" t="s">
        <v>15</v>
      </c>
      <c r="O41" s="205" t="s">
        <v>11</v>
      </c>
      <c r="P41" s="22" t="s">
        <v>15</v>
      </c>
      <c r="Q41" s="22" t="s">
        <v>15</v>
      </c>
      <c r="R41" s="16" t="s">
        <v>6</v>
      </c>
      <c r="S41" s="16" t="s">
        <v>9</v>
      </c>
      <c r="T41" s="22" t="s">
        <v>15</v>
      </c>
      <c r="U41" s="22" t="s">
        <v>15</v>
      </c>
      <c r="V41" s="22" t="s">
        <v>15</v>
      </c>
      <c r="W41" s="22" t="s">
        <v>15</v>
      </c>
      <c r="X41" s="22" t="s">
        <v>15</v>
      </c>
      <c r="Y41" s="16" t="s">
        <v>6</v>
      </c>
      <c r="Z41" s="16" t="s">
        <v>9</v>
      </c>
      <c r="AA41" s="22" t="s">
        <v>15</v>
      </c>
      <c r="AB41" s="22" t="s">
        <v>15</v>
      </c>
      <c r="AC41" s="22" t="s">
        <v>15</v>
      </c>
      <c r="AD41" s="22" t="s">
        <v>15</v>
      </c>
      <c r="AE41" s="22" t="s">
        <v>15</v>
      </c>
      <c r="AF41" s="16" t="s">
        <v>6</v>
      </c>
      <c r="AG41" s="16" t="s">
        <v>9</v>
      </c>
      <c r="AH41" s="20">
        <f t="shared" si="7"/>
        <v>20</v>
      </c>
      <c r="AI41" s="1"/>
      <c r="AJ41" s="1"/>
      <c r="AK41" s="1"/>
    </row>
    <row r="42" spans="1:37" ht="18" x14ac:dyDescent="0.25">
      <c r="A42" s="1"/>
      <c r="B42" s="38" t="s">
        <v>64</v>
      </c>
      <c r="C42" s="209" t="s">
        <v>15</v>
      </c>
      <c r="D42" s="210" t="s">
        <v>6</v>
      </c>
      <c r="E42" s="210" t="s">
        <v>9</v>
      </c>
      <c r="F42" s="209" t="s">
        <v>15</v>
      </c>
      <c r="G42" s="209" t="s">
        <v>15</v>
      </c>
      <c r="H42" s="209" t="s">
        <v>15</v>
      </c>
      <c r="I42" s="209" t="s">
        <v>15</v>
      </c>
      <c r="J42" s="209" t="s">
        <v>15</v>
      </c>
      <c r="K42" s="210" t="s">
        <v>6</v>
      </c>
      <c r="L42" s="210" t="s">
        <v>9</v>
      </c>
      <c r="M42" s="209" t="s">
        <v>15</v>
      </c>
      <c r="N42" s="209" t="s">
        <v>15</v>
      </c>
      <c r="O42" s="209" t="s">
        <v>15</v>
      </c>
      <c r="P42" s="209" t="s">
        <v>15</v>
      </c>
      <c r="Q42" s="209" t="s">
        <v>15</v>
      </c>
      <c r="R42" s="210" t="s">
        <v>6</v>
      </c>
      <c r="S42" s="210" t="s">
        <v>9</v>
      </c>
      <c r="T42" s="209" t="s">
        <v>15</v>
      </c>
      <c r="U42" s="209" t="s">
        <v>15</v>
      </c>
      <c r="V42" s="209" t="s">
        <v>15</v>
      </c>
      <c r="W42" s="209" t="s">
        <v>15</v>
      </c>
      <c r="X42" s="209" t="s">
        <v>15</v>
      </c>
      <c r="Y42" s="210" t="s">
        <v>6</v>
      </c>
      <c r="Z42" s="210" t="s">
        <v>9</v>
      </c>
      <c r="AA42" s="209" t="s">
        <v>15</v>
      </c>
      <c r="AB42" s="209" t="s">
        <v>15</v>
      </c>
      <c r="AC42" s="209" t="s">
        <v>15</v>
      </c>
      <c r="AD42" s="209" t="s">
        <v>15</v>
      </c>
      <c r="AE42" s="209" t="s">
        <v>15</v>
      </c>
      <c r="AF42" s="210" t="s">
        <v>6</v>
      </c>
      <c r="AG42" s="210" t="s">
        <v>9</v>
      </c>
      <c r="AH42" s="20">
        <f t="shared" si="7"/>
        <v>21</v>
      </c>
      <c r="AI42" s="1"/>
      <c r="AJ42" s="1"/>
      <c r="AK42" s="1"/>
    </row>
    <row r="43" spans="1:37" ht="18" x14ac:dyDescent="0.25">
      <c r="A43" s="1"/>
      <c r="B43" s="216" t="s">
        <v>65</v>
      </c>
      <c r="C43" s="68" t="s">
        <v>15</v>
      </c>
      <c r="D43" s="212" t="s">
        <v>6</v>
      </c>
      <c r="E43" s="212" t="s">
        <v>9</v>
      </c>
      <c r="F43" s="68" t="s">
        <v>15</v>
      </c>
      <c r="G43" s="68" t="s">
        <v>15</v>
      </c>
      <c r="H43" s="68" t="s">
        <v>15</v>
      </c>
      <c r="I43" s="68" t="s">
        <v>15</v>
      </c>
      <c r="J43" s="68" t="s">
        <v>15</v>
      </c>
      <c r="K43" s="212" t="s">
        <v>6</v>
      </c>
      <c r="L43" s="212" t="s">
        <v>9</v>
      </c>
      <c r="M43" s="215" t="s">
        <v>39</v>
      </c>
      <c r="N43" s="68" t="s">
        <v>15</v>
      </c>
      <c r="O43" s="68" t="s">
        <v>15</v>
      </c>
      <c r="P43" s="68" t="s">
        <v>15</v>
      </c>
      <c r="Q43" s="68" t="s">
        <v>15</v>
      </c>
      <c r="R43" s="212" t="s">
        <v>6</v>
      </c>
      <c r="S43" s="212" t="s">
        <v>9</v>
      </c>
      <c r="T43" s="68" t="s">
        <v>15</v>
      </c>
      <c r="U43" s="68" t="s">
        <v>15</v>
      </c>
      <c r="V43" s="215" t="s">
        <v>39</v>
      </c>
      <c r="W43" s="68" t="s">
        <v>15</v>
      </c>
      <c r="X43" s="68" t="s">
        <v>15</v>
      </c>
      <c r="Y43" s="212" t="s">
        <v>6</v>
      </c>
      <c r="Z43" s="212" t="s">
        <v>9</v>
      </c>
      <c r="AA43" s="68" t="s">
        <v>15</v>
      </c>
      <c r="AB43" s="68" t="s">
        <v>15</v>
      </c>
      <c r="AC43" s="68" t="s">
        <v>15</v>
      </c>
      <c r="AD43" s="68" t="s">
        <v>15</v>
      </c>
      <c r="AE43" s="68" t="s">
        <v>15</v>
      </c>
      <c r="AF43" s="212" t="s">
        <v>6</v>
      </c>
      <c r="AG43" s="212" t="s">
        <v>9</v>
      </c>
      <c r="AH43" s="218">
        <f>COUNTIF(C43:AF43,"W")+COUNTIF(C43:AF43,"AM")+COUNTIF(C43:AF43,"PM")+COUNTIF(C43:AF43,"N")+COUNTIF(C43:AF43,"DT")+COUNTIF(C43:AF43,"OC")+COUNTIF(C43:AF43,"WPH")</f>
        <v>19</v>
      </c>
      <c r="AI43" s="1"/>
      <c r="AJ43" s="1"/>
      <c r="AK43" s="1"/>
    </row>
    <row r="44" spans="1:37" ht="18" x14ac:dyDescent="0.25">
      <c r="A44" s="1"/>
      <c r="B44" s="217" t="s">
        <v>195</v>
      </c>
      <c r="C44" s="68" t="s">
        <v>15</v>
      </c>
      <c r="D44" s="212" t="s">
        <v>6</v>
      </c>
      <c r="E44" s="212" t="s">
        <v>9</v>
      </c>
      <c r="F44" s="68" t="s">
        <v>15</v>
      </c>
      <c r="G44" s="68" t="s">
        <v>15</v>
      </c>
      <c r="H44" s="68" t="s">
        <v>15</v>
      </c>
      <c r="I44" s="68" t="s">
        <v>15</v>
      </c>
      <c r="J44" s="68" t="s">
        <v>15</v>
      </c>
      <c r="K44" s="212" t="s">
        <v>6</v>
      </c>
      <c r="L44" s="212" t="s">
        <v>9</v>
      </c>
      <c r="M44" s="68" t="s">
        <v>15</v>
      </c>
      <c r="N44" s="68" t="s">
        <v>15</v>
      </c>
      <c r="O44" s="68" t="s">
        <v>15</v>
      </c>
      <c r="P44" s="68" t="s">
        <v>15</v>
      </c>
      <c r="Q44" s="68" t="s">
        <v>15</v>
      </c>
      <c r="R44" s="212" t="s">
        <v>6</v>
      </c>
      <c r="S44" s="212" t="s">
        <v>9</v>
      </c>
      <c r="T44" s="68" t="s">
        <v>15</v>
      </c>
      <c r="U44" s="68" t="s">
        <v>15</v>
      </c>
      <c r="V44" s="68" t="s">
        <v>15</v>
      </c>
      <c r="W44" s="68" t="s">
        <v>15</v>
      </c>
      <c r="X44" s="68" t="s">
        <v>15</v>
      </c>
      <c r="Y44" s="212" t="s">
        <v>6</v>
      </c>
      <c r="Z44" s="212" t="s">
        <v>9</v>
      </c>
      <c r="AA44" s="68" t="s">
        <v>15</v>
      </c>
      <c r="AB44" s="68" t="s">
        <v>15</v>
      </c>
      <c r="AC44" s="68" t="s">
        <v>15</v>
      </c>
      <c r="AD44" s="68" t="s">
        <v>15</v>
      </c>
      <c r="AE44" s="68" t="s">
        <v>15</v>
      </c>
      <c r="AF44" s="212" t="s">
        <v>6</v>
      </c>
      <c r="AG44" s="233" t="s">
        <v>9</v>
      </c>
      <c r="AH44" s="213">
        <f>COUNTIF(C44:AF44,"W")+COUNTIF(C44:AF44,"AM")+COUNTIF(C44:AF44,"PM")+COUNTIF(C44:AF44,"N")+COUNTIF(C44:AF44,"DT")+COUNTIF(C44:AF44,"OC")+COUNTIF(C44:AF44,"WPH")</f>
        <v>21</v>
      </c>
      <c r="AI44" s="1"/>
      <c r="AJ44" s="1"/>
      <c r="AK44" s="1"/>
    </row>
    <row r="45" spans="1:37" ht="23.25" customHeight="1" x14ac:dyDescent="0.25">
      <c r="A45" s="1"/>
      <c r="B45" s="214" t="s">
        <v>66</v>
      </c>
      <c r="C45" s="17" t="s">
        <v>15</v>
      </c>
      <c r="D45" s="16" t="s">
        <v>6</v>
      </c>
      <c r="E45" s="16" t="s">
        <v>9</v>
      </c>
      <c r="F45" s="17" t="s">
        <v>15</v>
      </c>
      <c r="G45" s="17" t="s">
        <v>15</v>
      </c>
      <c r="H45" s="17" t="s">
        <v>15</v>
      </c>
      <c r="I45" s="17" t="s">
        <v>15</v>
      </c>
      <c r="J45" s="17" t="s">
        <v>15</v>
      </c>
      <c r="K45" s="16" t="s">
        <v>6</v>
      </c>
      <c r="L45" s="16" t="s">
        <v>9</v>
      </c>
      <c r="M45" s="17" t="s">
        <v>15</v>
      </c>
      <c r="N45" s="17" t="s">
        <v>15</v>
      </c>
      <c r="O45" s="17" t="s">
        <v>15</v>
      </c>
      <c r="P45" s="17" t="s">
        <v>15</v>
      </c>
      <c r="Q45" s="17" t="s">
        <v>15</v>
      </c>
      <c r="R45" s="16" t="s">
        <v>6</v>
      </c>
      <c r="S45" s="16" t="s">
        <v>9</v>
      </c>
      <c r="T45" s="17" t="s">
        <v>15</v>
      </c>
      <c r="U45" s="17" t="s">
        <v>15</v>
      </c>
      <c r="V45" s="17" t="s">
        <v>15</v>
      </c>
      <c r="W45" s="17" t="s">
        <v>15</v>
      </c>
      <c r="X45" s="17" t="s">
        <v>15</v>
      </c>
      <c r="Y45" s="16" t="s">
        <v>6</v>
      </c>
      <c r="Z45" s="16" t="s">
        <v>9</v>
      </c>
      <c r="AA45" s="17" t="s">
        <v>15</v>
      </c>
      <c r="AB45" s="17" t="s">
        <v>15</v>
      </c>
      <c r="AC45" s="17" t="s">
        <v>15</v>
      </c>
      <c r="AD45" s="17" t="s">
        <v>15</v>
      </c>
      <c r="AE45" s="17" t="s">
        <v>15</v>
      </c>
      <c r="AF45" s="16" t="s">
        <v>6</v>
      </c>
      <c r="AG45" s="234" t="s">
        <v>9</v>
      </c>
      <c r="AH45" s="213">
        <f t="shared" si="7"/>
        <v>21</v>
      </c>
      <c r="AI45" s="1"/>
      <c r="AJ45" s="1"/>
      <c r="AK45" s="1"/>
    </row>
    <row r="46" spans="1:37" ht="20.25" customHeight="1" x14ac:dyDescent="0.25">
      <c r="A46" s="1"/>
      <c r="B46" s="39" t="s">
        <v>67</v>
      </c>
      <c r="C46" s="22" t="s">
        <v>15</v>
      </c>
      <c r="D46" s="16" t="s">
        <v>6</v>
      </c>
      <c r="E46" s="16" t="s">
        <v>9</v>
      </c>
      <c r="F46" s="22" t="s">
        <v>15</v>
      </c>
      <c r="G46" s="22" t="s">
        <v>15</v>
      </c>
      <c r="H46" s="22" t="s">
        <v>15</v>
      </c>
      <c r="I46" s="22" t="s">
        <v>15</v>
      </c>
      <c r="J46" s="22" t="s">
        <v>15</v>
      </c>
      <c r="K46" s="16" t="s">
        <v>6</v>
      </c>
      <c r="L46" s="16" t="s">
        <v>9</v>
      </c>
      <c r="M46" s="22" t="s">
        <v>15</v>
      </c>
      <c r="N46" s="22" t="s">
        <v>15</v>
      </c>
      <c r="O46" s="22" t="s">
        <v>15</v>
      </c>
      <c r="P46" s="22" t="s">
        <v>15</v>
      </c>
      <c r="Q46" s="22" t="s">
        <v>15</v>
      </c>
      <c r="R46" s="16" t="s">
        <v>6</v>
      </c>
      <c r="S46" s="16" t="s">
        <v>9</v>
      </c>
      <c r="T46" s="22" t="s">
        <v>15</v>
      </c>
      <c r="U46" s="22" t="s">
        <v>15</v>
      </c>
      <c r="V46" s="22" t="s">
        <v>15</v>
      </c>
      <c r="W46" s="22" t="s">
        <v>15</v>
      </c>
      <c r="X46" s="22" t="s">
        <v>15</v>
      </c>
      <c r="Y46" s="16" t="s">
        <v>6</v>
      </c>
      <c r="Z46" s="16" t="s">
        <v>9</v>
      </c>
      <c r="AA46" s="22" t="s">
        <v>15</v>
      </c>
      <c r="AB46" s="22" t="s">
        <v>15</v>
      </c>
      <c r="AC46" s="22" t="s">
        <v>15</v>
      </c>
      <c r="AD46" s="22" t="s">
        <v>15</v>
      </c>
      <c r="AE46" s="22" t="s">
        <v>15</v>
      </c>
      <c r="AF46" s="16" t="s">
        <v>6</v>
      </c>
      <c r="AG46" s="234" t="s">
        <v>9</v>
      </c>
      <c r="AH46" s="213">
        <f t="shared" si="7"/>
        <v>21</v>
      </c>
      <c r="AI46" s="1"/>
      <c r="AJ46" s="1"/>
      <c r="AK46" s="1"/>
    </row>
    <row r="47" spans="1:37" ht="21" customHeight="1" x14ac:dyDescent="0.25">
      <c r="A47" s="1"/>
      <c r="B47" s="208" t="s">
        <v>68</v>
      </c>
      <c r="C47" s="209" t="s">
        <v>15</v>
      </c>
      <c r="D47" s="210" t="s">
        <v>6</v>
      </c>
      <c r="E47" s="210" t="s">
        <v>9</v>
      </c>
      <c r="F47" s="209" t="s">
        <v>15</v>
      </c>
      <c r="G47" s="209" t="s">
        <v>15</v>
      </c>
      <c r="H47" s="209" t="s">
        <v>15</v>
      </c>
      <c r="I47" s="209" t="s">
        <v>15</v>
      </c>
      <c r="J47" s="209" t="s">
        <v>15</v>
      </c>
      <c r="K47" s="210" t="s">
        <v>6</v>
      </c>
      <c r="L47" s="210" t="s">
        <v>9</v>
      </c>
      <c r="M47" s="209" t="s">
        <v>15</v>
      </c>
      <c r="N47" s="209" t="s">
        <v>15</v>
      </c>
      <c r="O47" s="209" t="s">
        <v>15</v>
      </c>
      <c r="P47" s="209" t="s">
        <v>15</v>
      </c>
      <c r="Q47" s="209" t="s">
        <v>15</v>
      </c>
      <c r="R47" s="210" t="s">
        <v>6</v>
      </c>
      <c r="S47" s="210" t="s">
        <v>9</v>
      </c>
      <c r="T47" s="209" t="s">
        <v>15</v>
      </c>
      <c r="U47" s="209" t="s">
        <v>15</v>
      </c>
      <c r="V47" s="209" t="s">
        <v>15</v>
      </c>
      <c r="W47" s="209" t="s">
        <v>15</v>
      </c>
      <c r="X47" s="209" t="s">
        <v>15</v>
      </c>
      <c r="Y47" s="210" t="s">
        <v>6</v>
      </c>
      <c r="Z47" s="210" t="s">
        <v>9</v>
      </c>
      <c r="AA47" s="209" t="s">
        <v>15</v>
      </c>
      <c r="AB47" s="209" t="s">
        <v>15</v>
      </c>
      <c r="AC47" s="209" t="s">
        <v>15</v>
      </c>
      <c r="AD47" s="209" t="s">
        <v>15</v>
      </c>
      <c r="AE47" s="209" t="s">
        <v>15</v>
      </c>
      <c r="AF47" s="210" t="s">
        <v>6</v>
      </c>
      <c r="AG47" s="210" t="s">
        <v>9</v>
      </c>
      <c r="AH47" s="235">
        <f t="shared" si="7"/>
        <v>21</v>
      </c>
      <c r="AI47" s="1"/>
      <c r="AJ47" s="1"/>
      <c r="AK47" s="1"/>
    </row>
    <row r="48" spans="1:37" ht="21" customHeight="1" x14ac:dyDescent="0.25">
      <c r="A48" s="1"/>
      <c r="B48" s="211" t="s">
        <v>194</v>
      </c>
      <c r="C48" s="68" t="s">
        <v>15</v>
      </c>
      <c r="D48" s="212" t="s">
        <v>6</v>
      </c>
      <c r="E48" s="212" t="s">
        <v>9</v>
      </c>
      <c r="F48" s="68" t="s">
        <v>15</v>
      </c>
      <c r="G48" s="68" t="s">
        <v>15</v>
      </c>
      <c r="H48" s="68" t="s">
        <v>15</v>
      </c>
      <c r="I48" s="68" t="s">
        <v>15</v>
      </c>
      <c r="J48" s="68" t="s">
        <v>15</v>
      </c>
      <c r="K48" s="212" t="s">
        <v>6</v>
      </c>
      <c r="L48" s="212" t="s">
        <v>9</v>
      </c>
      <c r="M48" s="68" t="s">
        <v>15</v>
      </c>
      <c r="N48" s="68" t="s">
        <v>15</v>
      </c>
      <c r="O48" s="68" t="s">
        <v>15</v>
      </c>
      <c r="P48" s="68" t="s">
        <v>15</v>
      </c>
      <c r="Q48" s="68" t="s">
        <v>15</v>
      </c>
      <c r="R48" s="212" t="s">
        <v>6</v>
      </c>
      <c r="S48" s="212" t="s">
        <v>9</v>
      </c>
      <c r="T48" s="68" t="s">
        <v>15</v>
      </c>
      <c r="U48" s="68" t="s">
        <v>15</v>
      </c>
      <c r="V48" s="68" t="s">
        <v>15</v>
      </c>
      <c r="W48" s="68" t="s">
        <v>15</v>
      </c>
      <c r="X48" s="68" t="s">
        <v>15</v>
      </c>
      <c r="Y48" s="212" t="s">
        <v>6</v>
      </c>
      <c r="Z48" s="212" t="s">
        <v>9</v>
      </c>
      <c r="AA48" s="68" t="s">
        <v>15</v>
      </c>
      <c r="AB48" s="68" t="s">
        <v>15</v>
      </c>
      <c r="AC48" s="68" t="s">
        <v>15</v>
      </c>
      <c r="AD48" s="68" t="s">
        <v>15</v>
      </c>
      <c r="AE48" s="68" t="s">
        <v>15</v>
      </c>
      <c r="AF48" s="212" t="s">
        <v>6</v>
      </c>
      <c r="AG48" s="212" t="s">
        <v>9</v>
      </c>
      <c r="AH48" s="213">
        <f t="shared" si="7"/>
        <v>21</v>
      </c>
      <c r="AI48" s="1"/>
      <c r="AJ48" s="1"/>
      <c r="AK48" s="1"/>
    </row>
    <row r="49" spans="1:37" ht="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" x14ac:dyDescent="0.25">
      <c r="A50" s="1"/>
      <c r="B50" s="40" t="s">
        <v>69</v>
      </c>
      <c r="C50" s="40">
        <f t="shared" ref="C50:AG50" si="8">COUNTIF(C8:C45,"N")+COUNTIF(C8:C45,"M")+COUNTIF(C8:C45,"E")+COUNTIF(C8:C45,"D")+COUNTIF(C8:C45,"DT")+COUNTIF(C8:C45,"W")</f>
        <v>20</v>
      </c>
      <c r="D50" s="40">
        <f t="shared" si="8"/>
        <v>11</v>
      </c>
      <c r="E50" s="40">
        <f t="shared" si="8"/>
        <v>8</v>
      </c>
      <c r="F50" s="40">
        <f t="shared" si="8"/>
        <v>17</v>
      </c>
      <c r="G50" s="40">
        <f t="shared" si="8"/>
        <v>19</v>
      </c>
      <c r="H50" s="40">
        <f t="shared" si="8"/>
        <v>19</v>
      </c>
      <c r="I50" s="40">
        <f t="shared" si="8"/>
        <v>18</v>
      </c>
      <c r="J50" s="40">
        <f t="shared" si="8"/>
        <v>16</v>
      </c>
      <c r="K50" s="40">
        <f t="shared" si="8"/>
        <v>12</v>
      </c>
      <c r="L50" s="40">
        <f t="shared" si="8"/>
        <v>12</v>
      </c>
      <c r="M50" s="40">
        <f t="shared" si="8"/>
        <v>16</v>
      </c>
      <c r="N50" s="40">
        <f t="shared" si="8"/>
        <v>19</v>
      </c>
      <c r="O50" s="40">
        <f t="shared" si="8"/>
        <v>20</v>
      </c>
      <c r="P50" s="40">
        <f t="shared" si="8"/>
        <v>21</v>
      </c>
      <c r="Q50" s="40">
        <f t="shared" si="8"/>
        <v>18</v>
      </c>
      <c r="R50" s="40">
        <f t="shared" si="8"/>
        <v>9</v>
      </c>
      <c r="S50" s="40">
        <f t="shared" si="8"/>
        <v>11</v>
      </c>
      <c r="T50" s="40">
        <f t="shared" si="8"/>
        <v>20</v>
      </c>
      <c r="U50" s="40">
        <f t="shared" si="8"/>
        <v>18</v>
      </c>
      <c r="V50" s="40">
        <f t="shared" si="8"/>
        <v>15</v>
      </c>
      <c r="W50" s="40">
        <f t="shared" si="8"/>
        <v>20</v>
      </c>
      <c r="X50" s="40">
        <f t="shared" si="8"/>
        <v>21</v>
      </c>
      <c r="Y50" s="40">
        <f t="shared" si="8"/>
        <v>8</v>
      </c>
      <c r="Z50" s="40">
        <f t="shared" si="8"/>
        <v>8</v>
      </c>
      <c r="AA50" s="40">
        <f t="shared" si="8"/>
        <v>21</v>
      </c>
      <c r="AB50" s="40">
        <f t="shared" si="8"/>
        <v>21</v>
      </c>
      <c r="AC50" s="40">
        <f t="shared" si="8"/>
        <v>18</v>
      </c>
      <c r="AD50" s="40">
        <f t="shared" si="8"/>
        <v>17</v>
      </c>
      <c r="AE50" s="40">
        <f t="shared" si="8"/>
        <v>21</v>
      </c>
      <c r="AF50" s="40">
        <f t="shared" si="8"/>
        <v>12</v>
      </c>
      <c r="AG50" s="40">
        <f t="shared" si="8"/>
        <v>10</v>
      </c>
      <c r="AH50" s="7"/>
      <c r="AI50" s="1"/>
      <c r="AJ50" s="1"/>
      <c r="AK50" s="1"/>
    </row>
  </sheetData>
  <mergeCells count="6">
    <mergeCell ref="B6:B7"/>
    <mergeCell ref="AH6:AH7"/>
    <mergeCell ref="B21:B22"/>
    <mergeCell ref="AH21:AH22"/>
    <mergeCell ref="B37:B38"/>
    <mergeCell ref="AH37:AH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BB5B-FF19-45EE-87B9-4CF65FF768ED}">
  <dimension ref="A1:K55"/>
  <sheetViews>
    <sheetView topLeftCell="A35" zoomScale="60" zoomScaleNormal="60" workbookViewId="0">
      <selection activeCell="B45" sqref="B45"/>
    </sheetView>
  </sheetViews>
  <sheetFormatPr defaultRowHeight="15" x14ac:dyDescent="0.25"/>
  <cols>
    <col min="2" max="2" width="14.42578125" customWidth="1"/>
    <col min="3" max="3" width="17.5703125" customWidth="1"/>
    <col min="4" max="4" width="60" customWidth="1"/>
    <col min="5" max="5" width="26.28515625" customWidth="1"/>
    <col min="6" max="6" width="17" customWidth="1"/>
    <col min="7" max="7" width="15" customWidth="1"/>
    <col min="8" max="8" width="15.28515625" customWidth="1"/>
    <col min="11" max="11" width="25.14062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/>
      <c r="B2" s="41" t="s">
        <v>0</v>
      </c>
      <c r="C2" s="42"/>
      <c r="D2" s="1"/>
      <c r="E2" s="42"/>
      <c r="F2" s="42"/>
      <c r="G2" s="42"/>
      <c r="H2" s="42"/>
      <c r="I2" s="42"/>
      <c r="J2" s="42"/>
      <c r="K2" s="42"/>
    </row>
    <row r="3" spans="1:11" ht="18" x14ac:dyDescent="0.25">
      <c r="A3" s="1"/>
      <c r="B3" s="2" t="s">
        <v>70</v>
      </c>
      <c r="C3" s="1"/>
      <c r="D3" s="1"/>
      <c r="E3" s="1"/>
      <c r="F3" s="1"/>
      <c r="G3" s="1"/>
      <c r="H3" s="1"/>
      <c r="I3" s="1"/>
      <c r="J3" s="1"/>
      <c r="K3" s="1"/>
    </row>
    <row r="4" spans="1:11" ht="18" x14ac:dyDescent="0.25">
      <c r="A4" s="1"/>
      <c r="B4" s="43">
        <v>45352</v>
      </c>
      <c r="C4" s="44"/>
      <c r="D4" s="1"/>
      <c r="E4" s="44"/>
      <c r="F4" s="1"/>
      <c r="G4" s="1"/>
      <c r="H4" s="1"/>
      <c r="I4" s="1"/>
      <c r="J4" s="1"/>
      <c r="K4" s="1"/>
    </row>
    <row r="5" spans="1:11" ht="18" x14ac:dyDescent="0.25">
      <c r="A5" s="1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8" x14ac:dyDescent="0.25">
      <c r="A6" s="1"/>
      <c r="B6" s="176" t="s">
        <v>71</v>
      </c>
      <c r="C6" s="170"/>
      <c r="D6" s="170"/>
      <c r="E6" s="170"/>
      <c r="F6" s="166"/>
      <c r="G6" s="177" t="s">
        <v>72</v>
      </c>
      <c r="H6" s="170"/>
      <c r="I6" s="170"/>
      <c r="J6" s="170"/>
      <c r="K6" s="166"/>
    </row>
    <row r="7" spans="1:11" ht="72" x14ac:dyDescent="0.25">
      <c r="A7" s="1"/>
      <c r="B7" s="45" t="s">
        <v>73</v>
      </c>
      <c r="C7" s="45" t="s">
        <v>74</v>
      </c>
      <c r="D7" s="45" t="s">
        <v>75</v>
      </c>
      <c r="E7" s="45" t="s">
        <v>76</v>
      </c>
      <c r="F7" s="45" t="s">
        <v>77</v>
      </c>
      <c r="G7" s="45" t="s">
        <v>78</v>
      </c>
      <c r="H7" s="45" t="s">
        <v>79</v>
      </c>
      <c r="I7" s="45" t="s">
        <v>80</v>
      </c>
      <c r="J7" s="46" t="s">
        <v>81</v>
      </c>
      <c r="K7" s="47" t="s">
        <v>82</v>
      </c>
    </row>
    <row r="8" spans="1:11" ht="18" x14ac:dyDescent="0.25">
      <c r="A8" s="1"/>
      <c r="B8" s="48">
        <v>1</v>
      </c>
      <c r="C8" s="49">
        <v>8159</v>
      </c>
      <c r="D8" s="50" t="s">
        <v>83</v>
      </c>
      <c r="E8" s="48" t="s">
        <v>84</v>
      </c>
      <c r="F8" s="48" t="s">
        <v>85</v>
      </c>
      <c r="G8" s="48">
        <f>'DUTY ROSTER'!AH39</f>
        <v>21</v>
      </c>
      <c r="H8" s="51">
        <v>8</v>
      </c>
      <c r="I8" s="51">
        <f t="shared" ref="I8:I16" si="0">G8*H8</f>
        <v>168</v>
      </c>
      <c r="J8" s="178">
        <f>SUM(I8:I17)</f>
        <v>1638</v>
      </c>
      <c r="K8" s="179" t="s">
        <v>86</v>
      </c>
    </row>
    <row r="9" spans="1:11" ht="18" x14ac:dyDescent="0.25">
      <c r="A9" s="1"/>
      <c r="B9" s="48">
        <v>2</v>
      </c>
      <c r="C9" s="54">
        <v>8339</v>
      </c>
      <c r="D9" s="50" t="s">
        <v>87</v>
      </c>
      <c r="E9" s="48" t="s">
        <v>88</v>
      </c>
      <c r="F9" s="48" t="s">
        <v>85</v>
      </c>
      <c r="G9" s="48">
        <f>'DUTY ROSTER'!AH40</f>
        <v>21</v>
      </c>
      <c r="H9" s="51">
        <v>8</v>
      </c>
      <c r="I9" s="51">
        <f t="shared" si="0"/>
        <v>168</v>
      </c>
      <c r="J9" s="175"/>
      <c r="K9" s="175"/>
    </row>
    <row r="10" spans="1:11" ht="18" x14ac:dyDescent="0.25">
      <c r="A10" s="1"/>
      <c r="B10" s="48">
        <v>3</v>
      </c>
      <c r="C10" s="49">
        <v>8438</v>
      </c>
      <c r="D10" s="50" t="s">
        <v>89</v>
      </c>
      <c r="E10" s="48" t="s">
        <v>90</v>
      </c>
      <c r="F10" s="48" t="s">
        <v>85</v>
      </c>
      <c r="G10" s="48">
        <f>'DUTY ROSTER'!AH23</f>
        <v>16</v>
      </c>
      <c r="H10" s="51">
        <v>11</v>
      </c>
      <c r="I10" s="51">
        <f t="shared" si="0"/>
        <v>176</v>
      </c>
      <c r="J10" s="175"/>
      <c r="K10" s="175"/>
    </row>
    <row r="11" spans="1:11" ht="18" x14ac:dyDescent="0.25">
      <c r="A11" s="1"/>
      <c r="B11" s="48">
        <v>4</v>
      </c>
      <c r="C11" s="54">
        <v>8288</v>
      </c>
      <c r="D11" s="50" t="s">
        <v>91</v>
      </c>
      <c r="E11" s="48" t="s">
        <v>90</v>
      </c>
      <c r="F11" s="48" t="s">
        <v>85</v>
      </c>
      <c r="G11" s="48">
        <f>'DUTY ROSTER'!AH42</f>
        <v>21</v>
      </c>
      <c r="H11" s="51">
        <v>8</v>
      </c>
      <c r="I11" s="51">
        <f t="shared" si="0"/>
        <v>168</v>
      </c>
      <c r="J11" s="175"/>
      <c r="K11" s="175"/>
    </row>
    <row r="12" spans="1:11" ht="24.75" customHeight="1" x14ac:dyDescent="0.25">
      <c r="A12" s="1"/>
      <c r="B12" s="48">
        <v>5</v>
      </c>
      <c r="C12" s="54">
        <v>8095</v>
      </c>
      <c r="D12" s="55" t="s">
        <v>92</v>
      </c>
      <c r="E12" s="48" t="s">
        <v>90</v>
      </c>
      <c r="F12" s="48" t="s">
        <v>85</v>
      </c>
      <c r="G12" s="48">
        <f>'DUTY ROSTER'!AH8</f>
        <v>12</v>
      </c>
      <c r="H12" s="51">
        <v>11</v>
      </c>
      <c r="I12" s="51">
        <f t="shared" si="0"/>
        <v>132</v>
      </c>
      <c r="J12" s="175"/>
      <c r="K12" s="175"/>
    </row>
    <row r="13" spans="1:11" ht="18" x14ac:dyDescent="0.25">
      <c r="A13" s="1"/>
      <c r="B13" s="48">
        <v>6</v>
      </c>
      <c r="C13" s="49">
        <v>8101</v>
      </c>
      <c r="D13" s="50" t="s">
        <v>93</v>
      </c>
      <c r="E13" s="48" t="s">
        <v>90</v>
      </c>
      <c r="F13" s="48" t="s">
        <v>85</v>
      </c>
      <c r="G13" s="48">
        <f>'DUTY ROSTER'!AH24</f>
        <v>16</v>
      </c>
      <c r="H13" s="51">
        <v>11</v>
      </c>
      <c r="I13" s="51">
        <f>G13*H13</f>
        <v>176</v>
      </c>
      <c r="J13" s="175"/>
      <c r="K13" s="175"/>
    </row>
    <row r="14" spans="1:11" ht="28.5" customHeight="1" x14ac:dyDescent="0.25">
      <c r="A14" s="1"/>
      <c r="B14" s="48">
        <v>7</v>
      </c>
      <c r="C14" s="49">
        <v>8266</v>
      </c>
      <c r="D14" s="56" t="s">
        <v>94</v>
      </c>
      <c r="E14" s="48" t="s">
        <v>90</v>
      </c>
      <c r="F14" s="48" t="s">
        <v>85</v>
      </c>
      <c r="G14" s="48">
        <f>'DUTY ROSTER'!AH9</f>
        <v>18</v>
      </c>
      <c r="H14" s="51">
        <v>11</v>
      </c>
      <c r="I14" s="51">
        <f t="shared" si="0"/>
        <v>198</v>
      </c>
      <c r="J14" s="175"/>
      <c r="K14" s="175"/>
    </row>
    <row r="15" spans="1:11" ht="18" x14ac:dyDescent="0.25">
      <c r="A15" s="1"/>
      <c r="B15" s="48">
        <v>8</v>
      </c>
      <c r="C15" s="54">
        <v>8325</v>
      </c>
      <c r="D15" s="50" t="s">
        <v>95</v>
      </c>
      <c r="E15" s="48" t="s">
        <v>90</v>
      </c>
      <c r="F15" s="48" t="s">
        <v>85</v>
      </c>
      <c r="G15" s="48">
        <f>'DUTY ROSTER'!AH10</f>
        <v>12</v>
      </c>
      <c r="H15" s="51">
        <v>11</v>
      </c>
      <c r="I15" s="51">
        <f t="shared" si="0"/>
        <v>132</v>
      </c>
      <c r="J15" s="175"/>
      <c r="K15" s="175"/>
    </row>
    <row r="16" spans="1:11" ht="18" x14ac:dyDescent="0.25">
      <c r="A16" s="1"/>
      <c r="B16" s="49">
        <v>9</v>
      </c>
      <c r="C16" s="54">
        <v>8337</v>
      </c>
      <c r="D16" s="50" t="s">
        <v>96</v>
      </c>
      <c r="E16" s="48" t="s">
        <v>90</v>
      </c>
      <c r="F16" s="48" t="s">
        <v>85</v>
      </c>
      <c r="G16" s="48">
        <f>'DUTY ROSTER'!AH41</f>
        <v>20</v>
      </c>
      <c r="H16" s="51">
        <v>8</v>
      </c>
      <c r="I16" s="51">
        <f t="shared" si="0"/>
        <v>160</v>
      </c>
      <c r="J16" s="175"/>
      <c r="K16" s="175"/>
    </row>
    <row r="17" spans="1:11" ht="18" x14ac:dyDescent="0.25">
      <c r="A17" s="1"/>
      <c r="B17" s="49">
        <v>10</v>
      </c>
      <c r="C17" s="54">
        <v>8340</v>
      </c>
      <c r="D17" s="50" t="s">
        <v>189</v>
      </c>
      <c r="E17" s="48" t="s">
        <v>90</v>
      </c>
      <c r="F17" s="48" t="s">
        <v>85</v>
      </c>
      <c r="G17" s="48">
        <f>'DUTY ROSTER'!AH25</f>
        <v>16</v>
      </c>
      <c r="H17" s="51">
        <v>11</v>
      </c>
      <c r="I17" s="51">
        <f>G16*H16</f>
        <v>160</v>
      </c>
      <c r="J17" s="160"/>
      <c r="K17" s="160"/>
    </row>
    <row r="18" spans="1:11" ht="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8" x14ac:dyDescent="0.25">
      <c r="A19" s="1"/>
      <c r="B19" s="48">
        <v>11</v>
      </c>
      <c r="C19" s="54">
        <v>8292</v>
      </c>
      <c r="D19" s="57" t="s">
        <v>99</v>
      </c>
      <c r="E19" s="48" t="s">
        <v>97</v>
      </c>
      <c r="F19" s="48" t="s">
        <v>85</v>
      </c>
      <c r="G19" s="48">
        <f>'DUTY ROSTER'!AH12</f>
        <v>8</v>
      </c>
      <c r="H19" s="51">
        <v>11</v>
      </c>
      <c r="I19" s="58">
        <f t="shared" ref="I19:I23" si="1">G19*H19</f>
        <v>88</v>
      </c>
      <c r="J19" s="173">
        <f>SUM(I19:I23)</f>
        <v>786</v>
      </c>
      <c r="K19" s="180" t="s">
        <v>98</v>
      </c>
    </row>
    <row r="20" spans="1:11" ht="18" x14ac:dyDescent="0.25">
      <c r="A20" s="1"/>
      <c r="B20" s="48">
        <v>12</v>
      </c>
      <c r="C20" s="54">
        <v>8282</v>
      </c>
      <c r="D20" s="57" t="s">
        <v>100</v>
      </c>
      <c r="E20" s="61" t="s">
        <v>97</v>
      </c>
      <c r="F20" s="48" t="s">
        <v>85</v>
      </c>
      <c r="G20" s="48">
        <f>'DUTY ROSTER'!AH13</f>
        <v>14</v>
      </c>
      <c r="H20" s="51">
        <v>11</v>
      </c>
      <c r="I20" s="58">
        <f t="shared" si="1"/>
        <v>154</v>
      </c>
      <c r="J20" s="173"/>
      <c r="K20" s="180"/>
    </row>
    <row r="21" spans="1:11" ht="18" x14ac:dyDescent="0.25">
      <c r="A21" s="1"/>
      <c r="B21" s="48">
        <v>13</v>
      </c>
      <c r="C21" s="54">
        <v>8293</v>
      </c>
      <c r="D21" s="57" t="s">
        <v>101</v>
      </c>
      <c r="E21" s="61" t="s">
        <v>97</v>
      </c>
      <c r="F21" s="48" t="s">
        <v>85</v>
      </c>
      <c r="G21" s="48">
        <f>'DUTY ROSTER'!AH28</f>
        <v>16</v>
      </c>
      <c r="H21" s="51">
        <v>11</v>
      </c>
      <c r="I21" s="58">
        <f t="shared" si="1"/>
        <v>176</v>
      </c>
      <c r="J21" s="173"/>
      <c r="K21" s="180"/>
    </row>
    <row r="22" spans="1:11" ht="18" x14ac:dyDescent="0.25">
      <c r="A22" s="1"/>
      <c r="B22" s="48">
        <v>14</v>
      </c>
      <c r="C22" s="62">
        <v>8206</v>
      </c>
      <c r="D22" s="63" t="s">
        <v>102</v>
      </c>
      <c r="E22" s="53" t="s">
        <v>97</v>
      </c>
      <c r="F22" s="53" t="s">
        <v>85</v>
      </c>
      <c r="G22" s="48">
        <f>'DUTY ROSTER'!AH29</f>
        <v>16</v>
      </c>
      <c r="H22" s="52">
        <v>11</v>
      </c>
      <c r="I22" s="64">
        <f t="shared" si="1"/>
        <v>176</v>
      </c>
      <c r="J22" s="173"/>
      <c r="K22" s="180"/>
    </row>
    <row r="23" spans="1:11" ht="18" x14ac:dyDescent="0.25">
      <c r="A23" s="1"/>
      <c r="B23" s="48">
        <v>15</v>
      </c>
      <c r="C23" s="65">
        <v>8206</v>
      </c>
      <c r="D23" s="66" t="s">
        <v>103</v>
      </c>
      <c r="E23" s="60" t="s">
        <v>104</v>
      </c>
      <c r="F23" s="60" t="s">
        <v>85</v>
      </c>
      <c r="G23" s="48">
        <f>'DUTY ROSTER'!AH31</f>
        <v>16</v>
      </c>
      <c r="H23" s="59">
        <v>12</v>
      </c>
      <c r="I23" s="59">
        <f t="shared" si="1"/>
        <v>192</v>
      </c>
      <c r="J23" s="173"/>
      <c r="K23" s="180"/>
    </row>
    <row r="24" spans="1:11" ht="18" x14ac:dyDescent="0.25">
      <c r="A24" s="1"/>
      <c r="B24" s="172"/>
      <c r="C24" s="172"/>
      <c r="D24" s="172"/>
      <c r="E24" s="172"/>
      <c r="F24" s="172"/>
      <c r="G24" s="172"/>
      <c r="H24" s="172"/>
      <c r="I24" s="172"/>
      <c r="K24" s="67"/>
    </row>
    <row r="25" spans="1:11" ht="18" x14ac:dyDescent="0.25">
      <c r="A25" s="1"/>
      <c r="B25" s="60">
        <v>16</v>
      </c>
      <c r="C25" s="68">
        <v>8130</v>
      </c>
      <c r="D25" s="69" t="s">
        <v>105</v>
      </c>
      <c r="E25" s="60" t="s">
        <v>106</v>
      </c>
      <c r="F25" s="60" t="s">
        <v>85</v>
      </c>
      <c r="G25" s="48">
        <f>'DUTY ROSTER'!AH27</f>
        <v>16</v>
      </c>
      <c r="H25" s="59">
        <v>11</v>
      </c>
      <c r="I25" s="59">
        <f t="shared" ref="I25:I33" si="2">G25*H25</f>
        <v>176</v>
      </c>
      <c r="J25" s="223">
        <f>SUM(I25:I33)</f>
        <v>1414</v>
      </c>
      <c r="K25" s="224" t="s">
        <v>107</v>
      </c>
    </row>
    <row r="26" spans="1:11" ht="18" x14ac:dyDescent="0.25">
      <c r="A26" s="1"/>
      <c r="B26" s="60">
        <v>17</v>
      </c>
      <c r="C26" s="68">
        <v>8447</v>
      </c>
      <c r="D26" s="69" t="s">
        <v>108</v>
      </c>
      <c r="E26" s="60" t="s">
        <v>106</v>
      </c>
      <c r="F26" s="60" t="s">
        <v>85</v>
      </c>
      <c r="G26" s="48">
        <f>'DUTY ROSTER'!AH43</f>
        <v>19</v>
      </c>
      <c r="H26" s="59">
        <v>8</v>
      </c>
      <c r="I26" s="59">
        <f t="shared" si="2"/>
        <v>152</v>
      </c>
      <c r="J26" s="225"/>
      <c r="K26" s="227"/>
    </row>
    <row r="27" spans="1:11" ht="18" x14ac:dyDescent="0.25">
      <c r="A27" s="1"/>
      <c r="B27" s="60">
        <v>18</v>
      </c>
      <c r="C27" s="60">
        <v>8020</v>
      </c>
      <c r="D27" s="70" t="s">
        <v>109</v>
      </c>
      <c r="E27" s="60" t="s">
        <v>110</v>
      </c>
      <c r="F27" s="60"/>
      <c r="G27" s="48">
        <f>'DUTY ROSTER'!AH14</f>
        <v>13</v>
      </c>
      <c r="H27" s="59">
        <v>11</v>
      </c>
      <c r="I27" s="59">
        <f t="shared" si="2"/>
        <v>143</v>
      </c>
      <c r="J27" s="225"/>
      <c r="K27" s="227"/>
    </row>
    <row r="28" spans="1:11" ht="18" x14ac:dyDescent="0.25">
      <c r="A28" s="1"/>
      <c r="B28" s="60">
        <v>19</v>
      </c>
      <c r="C28" s="60">
        <v>8259</v>
      </c>
      <c r="D28" s="70" t="s">
        <v>111</v>
      </c>
      <c r="E28" s="60" t="s">
        <v>110</v>
      </c>
      <c r="F28" s="60"/>
      <c r="G28" s="48">
        <f>'[1]DUTY ROSTER'!AH15</f>
        <v>15</v>
      </c>
      <c r="H28" s="59">
        <v>11</v>
      </c>
      <c r="I28" s="59">
        <f t="shared" si="2"/>
        <v>165</v>
      </c>
      <c r="J28" s="225"/>
      <c r="K28" s="227"/>
    </row>
    <row r="29" spans="1:11" ht="18" x14ac:dyDescent="0.25">
      <c r="A29" s="1"/>
      <c r="B29" s="60">
        <v>20</v>
      </c>
      <c r="C29" s="68">
        <v>8021</v>
      </c>
      <c r="D29" s="70" t="s">
        <v>112</v>
      </c>
      <c r="E29" s="60" t="s">
        <v>110</v>
      </c>
      <c r="F29" s="60"/>
      <c r="G29" s="48">
        <f>'DUTY ROSTER'!AH32</f>
        <v>14</v>
      </c>
      <c r="H29" s="59">
        <v>11</v>
      </c>
      <c r="I29" s="59">
        <f t="shared" si="2"/>
        <v>154</v>
      </c>
      <c r="J29" s="225"/>
      <c r="K29" s="227"/>
    </row>
    <row r="30" spans="1:11" ht="18" x14ac:dyDescent="0.25">
      <c r="A30" s="1"/>
      <c r="B30" s="60">
        <v>21</v>
      </c>
      <c r="C30" s="220">
        <v>8142</v>
      </c>
      <c r="D30" s="221" t="s">
        <v>113</v>
      </c>
      <c r="E30" s="219" t="s">
        <v>110</v>
      </c>
      <c r="F30" s="219"/>
      <c r="G30" s="53">
        <f>'DUTY ROSTER'!AH33</f>
        <v>16</v>
      </c>
      <c r="H30" s="222">
        <v>11</v>
      </c>
      <c r="I30" s="222">
        <f t="shared" si="2"/>
        <v>176</v>
      </c>
      <c r="J30" s="225"/>
      <c r="K30" s="227"/>
    </row>
    <row r="31" spans="1:11" ht="18" x14ac:dyDescent="0.25">
      <c r="A31" s="1"/>
      <c r="B31" s="60">
        <v>22</v>
      </c>
      <c r="C31" s="68">
        <v>8391</v>
      </c>
      <c r="D31" s="70" t="s">
        <v>196</v>
      </c>
      <c r="E31" s="60" t="s">
        <v>199</v>
      </c>
      <c r="F31" s="60" t="s">
        <v>85</v>
      </c>
      <c r="G31" s="60">
        <f>'DUTY ROSTER'!AH26</f>
        <v>16</v>
      </c>
      <c r="H31" s="59">
        <v>8</v>
      </c>
      <c r="I31" s="222">
        <f t="shared" si="2"/>
        <v>128</v>
      </c>
      <c r="J31" s="225"/>
      <c r="K31" s="227"/>
    </row>
    <row r="32" spans="1:11" ht="18" x14ac:dyDescent="0.25">
      <c r="A32" s="1"/>
      <c r="B32" s="60">
        <v>23</v>
      </c>
      <c r="C32" s="68">
        <v>8393</v>
      </c>
      <c r="D32" s="70" t="s">
        <v>197</v>
      </c>
      <c r="E32" s="60" t="s">
        <v>199</v>
      </c>
      <c r="F32" s="60" t="s">
        <v>85</v>
      </c>
      <c r="G32" s="60">
        <f>'DUTY ROSTER'!AH11</f>
        <v>19</v>
      </c>
      <c r="H32" s="59">
        <v>8</v>
      </c>
      <c r="I32" s="59">
        <f t="shared" si="2"/>
        <v>152</v>
      </c>
      <c r="J32" s="225"/>
      <c r="K32" s="227"/>
    </row>
    <row r="33" spans="1:11" ht="18" x14ac:dyDescent="0.25">
      <c r="A33" s="1"/>
      <c r="B33" s="60">
        <v>24</v>
      </c>
      <c r="C33" s="68">
        <v>8518</v>
      </c>
      <c r="D33" s="70" t="s">
        <v>198</v>
      </c>
      <c r="E33" s="60" t="s">
        <v>199</v>
      </c>
      <c r="F33" s="60" t="s">
        <v>85</v>
      </c>
      <c r="G33" s="60">
        <f>'DUTY ROSTER'!AH44</f>
        <v>21</v>
      </c>
      <c r="H33" s="59">
        <v>8</v>
      </c>
      <c r="I33" s="59">
        <f t="shared" si="2"/>
        <v>168</v>
      </c>
      <c r="J33" s="226"/>
      <c r="K33" s="228"/>
    </row>
    <row r="34" spans="1:11" ht="18" x14ac:dyDescent="0.25">
      <c r="A34" s="1"/>
      <c r="B34" s="60"/>
      <c r="C34" s="1"/>
      <c r="D34" s="1"/>
      <c r="E34" s="1"/>
      <c r="F34" s="1"/>
      <c r="G34" s="1"/>
      <c r="H34" s="1"/>
      <c r="I34" s="1"/>
      <c r="J34" s="1"/>
      <c r="K34" s="1"/>
    </row>
    <row r="35" spans="1:11" ht="18" x14ac:dyDescent="0.25">
      <c r="A35" s="1"/>
      <c r="B35" s="60">
        <v>25</v>
      </c>
      <c r="C35" s="48">
        <v>8074</v>
      </c>
      <c r="D35" s="71" t="s">
        <v>114</v>
      </c>
      <c r="E35" s="61" t="s">
        <v>115</v>
      </c>
      <c r="F35" s="48"/>
      <c r="G35" s="48">
        <f>'DUTY ROSTER'!AH17</f>
        <v>12</v>
      </c>
      <c r="H35" s="51">
        <v>11</v>
      </c>
      <c r="I35" s="51">
        <f t="shared" ref="I35:I39" si="3">G35*H35</f>
        <v>132</v>
      </c>
      <c r="J35" s="174">
        <f>SUM(I35:I39)</f>
        <v>748</v>
      </c>
      <c r="K35" s="174" t="s">
        <v>116</v>
      </c>
    </row>
    <row r="36" spans="1:11" ht="18" x14ac:dyDescent="0.25">
      <c r="A36" s="72"/>
      <c r="B36" s="60">
        <v>26</v>
      </c>
      <c r="C36" s="22">
        <v>8112</v>
      </c>
      <c r="D36" s="71" t="s">
        <v>117</v>
      </c>
      <c r="E36" s="61" t="s">
        <v>115</v>
      </c>
      <c r="F36" s="48"/>
      <c r="G36" s="48">
        <f>'DUTY ROSTER'!AH34</f>
        <v>14</v>
      </c>
      <c r="H36" s="51">
        <v>11</v>
      </c>
      <c r="I36" s="51">
        <f t="shared" si="3"/>
        <v>154</v>
      </c>
      <c r="J36" s="175"/>
      <c r="K36" s="175"/>
    </row>
    <row r="37" spans="1:11" ht="18" x14ac:dyDescent="0.25">
      <c r="A37" s="72"/>
      <c r="B37" s="60">
        <v>27</v>
      </c>
      <c r="C37" s="73" t="s">
        <v>118</v>
      </c>
      <c r="D37" s="71" t="s">
        <v>119</v>
      </c>
      <c r="E37" s="61" t="s">
        <v>115</v>
      </c>
      <c r="F37" s="48"/>
      <c r="G37" s="48">
        <f>'DUTY ROSTER'!AH18</f>
        <v>14</v>
      </c>
      <c r="H37" s="51">
        <v>11</v>
      </c>
      <c r="I37" s="51">
        <f t="shared" si="3"/>
        <v>154</v>
      </c>
      <c r="J37" s="175"/>
      <c r="K37" s="175"/>
    </row>
    <row r="38" spans="1:11" ht="18" x14ac:dyDescent="0.25">
      <c r="A38" s="72"/>
      <c r="B38" s="60">
        <v>28</v>
      </c>
      <c r="C38" s="65">
        <v>8206</v>
      </c>
      <c r="D38" s="232" t="s">
        <v>103</v>
      </c>
      <c r="E38" s="61" t="s">
        <v>201</v>
      </c>
      <c r="F38" s="60" t="s">
        <v>85</v>
      </c>
      <c r="G38" s="48">
        <f>'DUTY ROSTER'!AH31</f>
        <v>16</v>
      </c>
      <c r="H38" s="51">
        <v>11</v>
      </c>
      <c r="I38" s="51">
        <f t="shared" si="3"/>
        <v>176</v>
      </c>
      <c r="J38" s="175"/>
      <c r="K38" s="175"/>
    </row>
    <row r="39" spans="1:11" ht="18" x14ac:dyDescent="0.25">
      <c r="A39" s="72"/>
      <c r="B39" s="60">
        <v>29</v>
      </c>
      <c r="C39" s="74">
        <v>8447</v>
      </c>
      <c r="D39" s="71" t="s">
        <v>120</v>
      </c>
      <c r="E39" s="61" t="s">
        <v>115</v>
      </c>
      <c r="F39" s="48"/>
      <c r="G39" s="48">
        <f>'DUTY ROSTER'!AH30</f>
        <v>12</v>
      </c>
      <c r="H39" s="51">
        <v>11</v>
      </c>
      <c r="I39" s="51">
        <f t="shared" si="3"/>
        <v>132</v>
      </c>
      <c r="J39" s="160"/>
      <c r="K39" s="160"/>
    </row>
    <row r="40" spans="1:11" ht="18" x14ac:dyDescent="0.25">
      <c r="A40" s="72"/>
      <c r="B40" s="60">
        <v>30</v>
      </c>
      <c r="C40" s="72"/>
      <c r="D40" s="72"/>
      <c r="E40" s="72"/>
      <c r="F40" s="72"/>
      <c r="G40" s="72"/>
      <c r="H40" s="72"/>
      <c r="I40" s="72"/>
      <c r="J40" s="72"/>
      <c r="K40" s="72"/>
    </row>
    <row r="41" spans="1:11" ht="18" x14ac:dyDescent="0.25">
      <c r="A41" s="72"/>
      <c r="B41" s="60">
        <v>31</v>
      </c>
      <c r="C41" s="73">
        <v>8437</v>
      </c>
      <c r="D41" s="75" t="s">
        <v>121</v>
      </c>
      <c r="E41" s="48" t="s">
        <v>122</v>
      </c>
      <c r="F41" s="48"/>
      <c r="G41" s="48">
        <f>'DUTY ROSTER'!AH45</f>
        <v>21</v>
      </c>
      <c r="H41" s="51">
        <v>8</v>
      </c>
      <c r="I41" s="51">
        <f t="shared" ref="I41:I43" si="4">G41*H41</f>
        <v>168</v>
      </c>
      <c r="J41" s="174">
        <f>SUM(I41:I42:I43)</f>
        <v>504</v>
      </c>
      <c r="K41" s="174" t="s">
        <v>123</v>
      </c>
    </row>
    <row r="42" spans="1:11" ht="18" x14ac:dyDescent="0.25">
      <c r="A42" s="72"/>
      <c r="B42" s="60">
        <v>32</v>
      </c>
      <c r="C42" s="74" t="s">
        <v>124</v>
      </c>
      <c r="D42" s="75" t="s">
        <v>125</v>
      </c>
      <c r="E42" s="48" t="s">
        <v>122</v>
      </c>
      <c r="F42" s="48"/>
      <c r="G42" s="48">
        <f>'DUTY ROSTER'!AH46</f>
        <v>21</v>
      </c>
      <c r="H42" s="51">
        <v>8</v>
      </c>
      <c r="I42" s="51">
        <f t="shared" si="4"/>
        <v>168</v>
      </c>
      <c r="J42" s="175"/>
      <c r="K42" s="175"/>
    </row>
    <row r="43" spans="1:11" ht="18" x14ac:dyDescent="0.25">
      <c r="A43" s="72"/>
      <c r="B43" s="60">
        <v>33</v>
      </c>
      <c r="C43" s="209" t="s">
        <v>126</v>
      </c>
      <c r="D43" s="229" t="s">
        <v>127</v>
      </c>
      <c r="E43" s="53" t="s">
        <v>122</v>
      </c>
      <c r="F43" s="53"/>
      <c r="G43" s="53">
        <f>'DUTY ROSTER'!AH47</f>
        <v>21</v>
      </c>
      <c r="H43" s="52">
        <v>8</v>
      </c>
      <c r="I43" s="52">
        <f t="shared" si="4"/>
        <v>168</v>
      </c>
      <c r="J43" s="175"/>
      <c r="K43" s="175"/>
    </row>
    <row r="44" spans="1:11" ht="18" x14ac:dyDescent="0.25">
      <c r="A44" s="72"/>
      <c r="B44" s="60">
        <v>34</v>
      </c>
      <c r="C44" s="68"/>
      <c r="D44" s="230" t="s">
        <v>200</v>
      </c>
      <c r="E44" s="60" t="s">
        <v>122</v>
      </c>
      <c r="F44" s="60"/>
      <c r="G44" s="60"/>
      <c r="H44" s="59"/>
      <c r="I44" s="59"/>
      <c r="J44" s="231"/>
      <c r="K44" s="231"/>
    </row>
    <row r="45" spans="1:11" ht="1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8" x14ac:dyDescent="0.25">
      <c r="A46" s="1"/>
      <c r="B46" s="169" t="s">
        <v>128</v>
      </c>
      <c r="C46" s="170"/>
      <c r="D46" s="170"/>
      <c r="E46" s="170"/>
      <c r="F46" s="170"/>
      <c r="G46" s="170"/>
      <c r="H46" s="170"/>
      <c r="I46" s="170"/>
      <c r="J46" s="170"/>
      <c r="K46" s="166"/>
    </row>
    <row r="47" spans="1:11" ht="216" x14ac:dyDescent="0.25">
      <c r="A47" s="1"/>
      <c r="B47" s="76" t="s">
        <v>73</v>
      </c>
      <c r="C47" s="77" t="s">
        <v>129</v>
      </c>
      <c r="D47" s="76" t="s">
        <v>130</v>
      </c>
      <c r="E47" s="77" t="s">
        <v>131</v>
      </c>
      <c r="F47" s="77" t="s">
        <v>132</v>
      </c>
      <c r="G47" s="77" t="s">
        <v>133</v>
      </c>
      <c r="H47" s="77" t="s">
        <v>134</v>
      </c>
      <c r="I47" s="78" t="s">
        <v>135</v>
      </c>
      <c r="J47" s="171" t="s">
        <v>136</v>
      </c>
      <c r="K47" s="166"/>
    </row>
    <row r="48" spans="1:11" ht="18" x14ac:dyDescent="0.25">
      <c r="A48" s="1"/>
      <c r="B48" s="49">
        <v>1</v>
      </c>
      <c r="C48" s="30" t="s">
        <v>137</v>
      </c>
      <c r="D48" s="79">
        <f>SUM('MH REQUIRED'!AI10+'MH REQUIRED'!AI17+'MH REQUIRED'!AI24+'MH REQUIRED'!AI31+'MH REQUIRED'!AI38)</f>
        <v>1421</v>
      </c>
      <c r="E48" s="79">
        <f>J8</f>
        <v>1638</v>
      </c>
      <c r="F48" s="80">
        <f t="shared" ref="F48:F51" si="5">E48-D48</f>
        <v>217</v>
      </c>
      <c r="G48" s="81">
        <f t="shared" ref="G48:G52" si="6">E48/D48</f>
        <v>1.1527093596059113</v>
      </c>
      <c r="H48" s="81">
        <f t="shared" ref="H48:H52" si="7">G48*0.8</f>
        <v>0.922167487684729</v>
      </c>
      <c r="I48" s="82" t="str">
        <f t="shared" ref="I48:I52" si="8">IF(E48&gt;=D48,"SATIS","UNSAT")</f>
        <v>SATIS</v>
      </c>
      <c r="J48" s="165" t="str">
        <f t="shared" ref="J48:J52" si="9">IF(G48&lt;0.75,"NOTIFY CHIEF ENGINEER","NO ACTION REQUIRED")</f>
        <v>NO ACTION REQUIRED</v>
      </c>
      <c r="K48" s="166"/>
    </row>
    <row r="49" spans="1:11" ht="18" x14ac:dyDescent="0.25">
      <c r="A49" s="1"/>
      <c r="B49" s="49">
        <v>2</v>
      </c>
      <c r="C49" s="83" t="s">
        <v>138</v>
      </c>
      <c r="D49" s="79">
        <f>SUM('MH REQUIRED'!AI11+'MH REQUIRED'!AI18+'MH REQUIRED'!AI25+'MH REQUIRED'!AI32+'MH REQUIRED'!AI39)</f>
        <v>784</v>
      </c>
      <c r="E49" s="79">
        <f>J19</f>
        <v>786</v>
      </c>
      <c r="F49" s="80">
        <f t="shared" si="5"/>
        <v>2</v>
      </c>
      <c r="G49" s="81">
        <f t="shared" si="6"/>
        <v>1.0025510204081634</v>
      </c>
      <c r="H49" s="81">
        <f t="shared" si="7"/>
        <v>0.80204081632653068</v>
      </c>
      <c r="I49" s="82" t="str">
        <f t="shared" si="8"/>
        <v>SATIS</v>
      </c>
      <c r="J49" s="165" t="str">
        <f t="shared" si="9"/>
        <v>NO ACTION REQUIRED</v>
      </c>
      <c r="K49" s="166"/>
    </row>
    <row r="50" spans="1:11" ht="18" x14ac:dyDescent="0.25">
      <c r="A50" s="1"/>
      <c r="B50" s="49">
        <v>3</v>
      </c>
      <c r="C50" s="84" t="s">
        <v>139</v>
      </c>
      <c r="D50" s="79">
        <f>SUM('MH REQUIRED'!AI12+'MH REQUIRED'!AI19+'MH REQUIRED'!AI26+'MH REQUIRED'!AI33+'MH REQUIRED'!AI40)</f>
        <v>1178</v>
      </c>
      <c r="E50" s="85">
        <f>J25+J27</f>
        <v>1414</v>
      </c>
      <c r="F50" s="86">
        <f t="shared" si="5"/>
        <v>236</v>
      </c>
      <c r="G50" s="87">
        <f>E50/D50</f>
        <v>1.2003395585738539</v>
      </c>
      <c r="H50" s="87">
        <f t="shared" si="7"/>
        <v>0.96027164685908317</v>
      </c>
      <c r="I50" s="88" t="str">
        <f t="shared" si="8"/>
        <v>SATIS</v>
      </c>
      <c r="J50" s="165" t="str">
        <f t="shared" si="9"/>
        <v>NO ACTION REQUIRED</v>
      </c>
      <c r="K50" s="166"/>
    </row>
    <row r="51" spans="1:11" ht="18" x14ac:dyDescent="0.25">
      <c r="A51" s="1"/>
      <c r="B51" s="49">
        <v>4</v>
      </c>
      <c r="C51" s="89" t="s">
        <v>140</v>
      </c>
      <c r="D51" s="79">
        <f>SUM('MH REQUIRED'!AI13+'MH REQUIRED'!AI20+'MH REQUIRED'!AI27+'MH REQUIRED'!AI34+'MH REQUIRED'!AI41)</f>
        <v>727</v>
      </c>
      <c r="E51" s="79">
        <f>J35</f>
        <v>748</v>
      </c>
      <c r="F51" s="80">
        <f t="shared" si="5"/>
        <v>21</v>
      </c>
      <c r="G51" s="81">
        <f t="shared" si="6"/>
        <v>1.0288858321870702</v>
      </c>
      <c r="H51" s="81">
        <f t="shared" si="7"/>
        <v>0.82310866574965624</v>
      </c>
      <c r="I51" s="82" t="str">
        <f t="shared" si="8"/>
        <v>SATIS</v>
      </c>
      <c r="J51" s="165" t="str">
        <f t="shared" si="9"/>
        <v>NO ACTION REQUIRED</v>
      </c>
      <c r="K51" s="166"/>
    </row>
    <row r="52" spans="1:11" ht="18" x14ac:dyDescent="0.25">
      <c r="A52" s="1"/>
      <c r="B52" s="49">
        <v>5</v>
      </c>
      <c r="C52" s="90" t="s">
        <v>122</v>
      </c>
      <c r="D52" s="79">
        <f>SUM('MH REQUIRED'!AI14+'MH REQUIRED'!AI21+'MH REQUIRED'!AI28+'MH REQUIRED'!AI35+'MH REQUIRED'!AI42)</f>
        <v>414</v>
      </c>
      <c r="E52" s="79">
        <f>J41</f>
        <v>504</v>
      </c>
      <c r="F52" s="80">
        <f>E52-D52</f>
        <v>90</v>
      </c>
      <c r="G52" s="81">
        <f t="shared" si="6"/>
        <v>1.2173913043478262</v>
      </c>
      <c r="H52" s="81">
        <f t="shared" si="7"/>
        <v>0.97391304347826102</v>
      </c>
      <c r="I52" s="82" t="str">
        <f t="shared" si="8"/>
        <v>SATIS</v>
      </c>
      <c r="J52" s="165" t="str">
        <f t="shared" si="9"/>
        <v>NO ACTION REQUIRED</v>
      </c>
      <c r="K52" s="166"/>
    </row>
    <row r="53" spans="1:11" ht="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" x14ac:dyDescent="0.25">
      <c r="A54" s="1"/>
      <c r="B54" s="91" t="s">
        <v>141</v>
      </c>
      <c r="C54" s="91"/>
      <c r="D54" s="91"/>
      <c r="E54" s="91"/>
      <c r="F54" s="1"/>
      <c r="G54" s="1"/>
      <c r="H54" s="1"/>
      <c r="I54" s="1"/>
      <c r="J54" s="1"/>
      <c r="K54" s="1"/>
    </row>
    <row r="55" spans="1:11" ht="18" x14ac:dyDescent="0.25">
      <c r="A55" s="1"/>
      <c r="B55" s="167" t="s">
        <v>142</v>
      </c>
      <c r="C55" s="168"/>
      <c r="D55" s="168"/>
      <c r="E55" s="168"/>
      <c r="F55" s="1"/>
      <c r="G55" s="1"/>
      <c r="H55" s="1"/>
      <c r="I55" s="1"/>
      <c r="J55" s="1"/>
      <c r="K55" s="1"/>
    </row>
  </sheetData>
  <mergeCells count="21">
    <mergeCell ref="J41:J43"/>
    <mergeCell ref="K41:K43"/>
    <mergeCell ref="B6:F6"/>
    <mergeCell ref="G6:K6"/>
    <mergeCell ref="J8:J17"/>
    <mergeCell ref="K8:K17"/>
    <mergeCell ref="J19:J23"/>
    <mergeCell ref="K19:K23"/>
    <mergeCell ref="J25:J33"/>
    <mergeCell ref="K25:K33"/>
    <mergeCell ref="B24:I24"/>
    <mergeCell ref="J35:J39"/>
    <mergeCell ref="K35:K39"/>
    <mergeCell ref="J52:K52"/>
    <mergeCell ref="B55:E55"/>
    <mergeCell ref="B46:K46"/>
    <mergeCell ref="J47:K47"/>
    <mergeCell ref="J48:K48"/>
    <mergeCell ref="J49:K49"/>
    <mergeCell ref="J50:K50"/>
    <mergeCell ref="J51:K51"/>
  </mergeCells>
  <phoneticPr fontId="14" type="noConversion"/>
  <conditionalFormatting sqref="I48:I52">
    <cfRule type="containsText" dxfId="1" priority="1" operator="containsText" text="UNSAT">
      <formula>NOT(ISERROR(SEARCH(("UNSAT"),(I48))))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5293-03EE-4A54-8D3B-8A54FD938E4D}">
  <dimension ref="A1:AJ49"/>
  <sheetViews>
    <sheetView topLeftCell="G6" zoomScale="64" zoomScaleNormal="64" workbookViewId="0">
      <selection activeCell="D25" sqref="D25:AH25"/>
    </sheetView>
  </sheetViews>
  <sheetFormatPr defaultRowHeight="15" x14ac:dyDescent="0.25"/>
  <cols>
    <col min="2" max="2" width="14.28515625" customWidth="1"/>
    <col min="3" max="3" width="24" customWidth="1"/>
    <col min="35" max="35" width="18.140625" customWidth="1"/>
  </cols>
  <sheetData>
    <row r="1" spans="1:36" ht="15.75" x14ac:dyDescent="0.25">
      <c r="B1" s="92"/>
      <c r="AI1" s="93"/>
      <c r="AJ1" s="93"/>
    </row>
    <row r="2" spans="1:36" ht="18" x14ac:dyDescent="0.25">
      <c r="B2" s="9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5"/>
      <c r="U2" s="95"/>
      <c r="V2" s="95"/>
      <c r="W2" s="95"/>
      <c r="X2" s="95"/>
      <c r="Y2" s="95"/>
      <c r="Z2" s="95"/>
      <c r="AA2" s="44"/>
      <c r="AB2" s="44"/>
      <c r="AC2" s="72"/>
      <c r="AD2" s="44"/>
      <c r="AE2" s="44"/>
      <c r="AF2" s="44"/>
      <c r="AG2" s="44"/>
      <c r="AH2" s="44"/>
      <c r="AI2" s="72"/>
      <c r="AJ2" s="72"/>
    </row>
    <row r="3" spans="1:36" ht="18.75" thickBot="1" x14ac:dyDescent="0.3">
      <c r="B3" s="4" t="s">
        <v>143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6"/>
      <c r="AB3" s="96"/>
      <c r="AC3" s="97"/>
      <c r="AD3" s="97"/>
      <c r="AE3" s="1"/>
      <c r="AF3" s="44"/>
      <c r="AG3" s="44"/>
      <c r="AH3" s="44"/>
      <c r="AI3" s="72"/>
      <c r="AJ3" s="72" t="s">
        <v>144</v>
      </c>
    </row>
    <row r="4" spans="1:36" ht="18.75" thickBot="1" x14ac:dyDescent="0.3">
      <c r="A4" s="98"/>
      <c r="B4" s="5">
        <v>45352</v>
      </c>
      <c r="C4" s="72"/>
      <c r="D4" s="99"/>
      <c r="E4" s="99"/>
      <c r="F4" s="100"/>
      <c r="G4" s="91" t="s">
        <v>145</v>
      </c>
      <c r="H4" s="96"/>
      <c r="I4" s="96"/>
      <c r="J4" s="97"/>
      <c r="K4" s="97"/>
      <c r="L4" s="101"/>
      <c r="M4" s="72" t="s">
        <v>146</v>
      </c>
      <c r="N4" s="72"/>
      <c r="O4" s="102"/>
      <c r="P4" s="91" t="s">
        <v>147</v>
      </c>
      <c r="Q4" s="96"/>
      <c r="R4" s="96"/>
      <c r="S4" s="72"/>
      <c r="T4" s="103"/>
      <c r="U4" s="91" t="s">
        <v>148</v>
      </c>
      <c r="V4" s="96"/>
      <c r="W4" s="96"/>
      <c r="X4" s="97"/>
      <c r="Y4" s="104"/>
      <c r="Z4" s="91" t="s">
        <v>22</v>
      </c>
      <c r="AA4" s="72"/>
      <c r="AB4" s="72"/>
      <c r="AC4" s="72"/>
      <c r="AD4" s="72"/>
      <c r="AE4" s="72"/>
      <c r="AF4" s="97"/>
      <c r="AG4" s="97"/>
      <c r="AH4" s="97"/>
      <c r="AI4" s="72"/>
      <c r="AJ4" s="72"/>
    </row>
    <row r="5" spans="1:36" ht="18" x14ac:dyDescent="0.25">
      <c r="A5" s="98"/>
      <c r="B5" s="72"/>
      <c r="C5" s="72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72"/>
      <c r="AJ5" s="72"/>
    </row>
    <row r="6" spans="1:36" ht="15.75" x14ac:dyDescent="0.25">
      <c r="B6" s="105"/>
      <c r="C6" s="106"/>
      <c r="D6" s="183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07"/>
      <c r="AI6" s="185"/>
      <c r="AJ6" s="186"/>
    </row>
    <row r="7" spans="1:36" ht="18" x14ac:dyDescent="0.25">
      <c r="B7" s="189" t="s">
        <v>149</v>
      </c>
      <c r="C7" s="166"/>
      <c r="D7" s="108">
        <f t="shared" ref="D7:AG7" si="0">D8</f>
        <v>45352</v>
      </c>
      <c r="E7" s="108">
        <f t="shared" si="0"/>
        <v>45353</v>
      </c>
      <c r="F7" s="108">
        <f t="shared" si="0"/>
        <v>45354</v>
      </c>
      <c r="G7" s="108">
        <f t="shared" si="0"/>
        <v>45355</v>
      </c>
      <c r="H7" s="108">
        <f t="shared" si="0"/>
        <v>45356</v>
      </c>
      <c r="I7" s="108">
        <f t="shared" si="0"/>
        <v>45357</v>
      </c>
      <c r="J7" s="108">
        <f t="shared" si="0"/>
        <v>45358</v>
      </c>
      <c r="K7" s="108">
        <f t="shared" si="0"/>
        <v>45359</v>
      </c>
      <c r="L7" s="108">
        <f t="shared" si="0"/>
        <v>45360</v>
      </c>
      <c r="M7" s="108">
        <f t="shared" si="0"/>
        <v>45361</v>
      </c>
      <c r="N7" s="108">
        <f t="shared" si="0"/>
        <v>45362</v>
      </c>
      <c r="O7" s="108">
        <f t="shared" si="0"/>
        <v>45363</v>
      </c>
      <c r="P7" s="108">
        <f t="shared" si="0"/>
        <v>45364</v>
      </c>
      <c r="Q7" s="108">
        <f t="shared" si="0"/>
        <v>45365</v>
      </c>
      <c r="R7" s="108">
        <f t="shared" si="0"/>
        <v>45366</v>
      </c>
      <c r="S7" s="108">
        <f t="shared" si="0"/>
        <v>45367</v>
      </c>
      <c r="T7" s="108">
        <f t="shared" si="0"/>
        <v>45368</v>
      </c>
      <c r="U7" s="108">
        <f t="shared" si="0"/>
        <v>45369</v>
      </c>
      <c r="V7" s="108">
        <f t="shared" si="0"/>
        <v>45370</v>
      </c>
      <c r="W7" s="108">
        <f t="shared" si="0"/>
        <v>45371</v>
      </c>
      <c r="X7" s="108">
        <f t="shared" si="0"/>
        <v>45372</v>
      </c>
      <c r="Y7" s="108">
        <f t="shared" si="0"/>
        <v>45373</v>
      </c>
      <c r="Z7" s="108">
        <f t="shared" si="0"/>
        <v>45374</v>
      </c>
      <c r="AA7" s="108">
        <f t="shared" si="0"/>
        <v>45375</v>
      </c>
      <c r="AB7" s="108">
        <f t="shared" si="0"/>
        <v>45376</v>
      </c>
      <c r="AC7" s="108">
        <f t="shared" si="0"/>
        <v>45377</v>
      </c>
      <c r="AD7" s="108">
        <f t="shared" si="0"/>
        <v>45378</v>
      </c>
      <c r="AE7" s="108">
        <f t="shared" si="0"/>
        <v>45379</v>
      </c>
      <c r="AF7" s="108">
        <f t="shared" si="0"/>
        <v>45380</v>
      </c>
      <c r="AG7" s="109">
        <f t="shared" si="0"/>
        <v>45381</v>
      </c>
      <c r="AH7" s="110" t="s">
        <v>150</v>
      </c>
      <c r="AI7" s="187"/>
      <c r="AJ7" s="188"/>
    </row>
    <row r="8" spans="1:36" ht="18" x14ac:dyDescent="0.25">
      <c r="B8" s="190" t="s">
        <v>151</v>
      </c>
      <c r="C8" s="166"/>
      <c r="D8" s="111">
        <f>B4</f>
        <v>45352</v>
      </c>
      <c r="E8" s="111">
        <f t="shared" ref="E8:AG8" si="1">D8+1</f>
        <v>45353</v>
      </c>
      <c r="F8" s="111">
        <f t="shared" si="1"/>
        <v>45354</v>
      </c>
      <c r="G8" s="111">
        <f t="shared" si="1"/>
        <v>45355</v>
      </c>
      <c r="H8" s="111">
        <f t="shared" si="1"/>
        <v>45356</v>
      </c>
      <c r="I8" s="111">
        <f t="shared" si="1"/>
        <v>45357</v>
      </c>
      <c r="J8" s="111">
        <f t="shared" si="1"/>
        <v>45358</v>
      </c>
      <c r="K8" s="111">
        <f t="shared" si="1"/>
        <v>45359</v>
      </c>
      <c r="L8" s="111">
        <f t="shared" si="1"/>
        <v>45360</v>
      </c>
      <c r="M8" s="111">
        <f t="shared" si="1"/>
        <v>45361</v>
      </c>
      <c r="N8" s="111">
        <f t="shared" si="1"/>
        <v>45362</v>
      </c>
      <c r="O8" s="111">
        <f t="shared" si="1"/>
        <v>45363</v>
      </c>
      <c r="P8" s="111">
        <f t="shared" si="1"/>
        <v>45364</v>
      </c>
      <c r="Q8" s="111">
        <f t="shared" si="1"/>
        <v>45365</v>
      </c>
      <c r="R8" s="111">
        <f t="shared" si="1"/>
        <v>45366</v>
      </c>
      <c r="S8" s="111">
        <f t="shared" si="1"/>
        <v>45367</v>
      </c>
      <c r="T8" s="111">
        <f t="shared" si="1"/>
        <v>45368</v>
      </c>
      <c r="U8" s="111">
        <f t="shared" si="1"/>
        <v>45369</v>
      </c>
      <c r="V8" s="111">
        <f t="shared" si="1"/>
        <v>45370</v>
      </c>
      <c r="W8" s="111">
        <f t="shared" si="1"/>
        <v>45371</v>
      </c>
      <c r="X8" s="111">
        <f t="shared" si="1"/>
        <v>45372</v>
      </c>
      <c r="Y8" s="111">
        <f t="shared" si="1"/>
        <v>45373</v>
      </c>
      <c r="Z8" s="111">
        <f t="shared" si="1"/>
        <v>45374</v>
      </c>
      <c r="AA8" s="111">
        <f t="shared" si="1"/>
        <v>45375</v>
      </c>
      <c r="AB8" s="111">
        <f t="shared" si="1"/>
        <v>45376</v>
      </c>
      <c r="AC8" s="111">
        <f t="shared" si="1"/>
        <v>45377</v>
      </c>
      <c r="AD8" s="111">
        <f t="shared" si="1"/>
        <v>45378</v>
      </c>
      <c r="AE8" s="111">
        <f t="shared" si="1"/>
        <v>45379</v>
      </c>
      <c r="AF8" s="111">
        <f t="shared" si="1"/>
        <v>45380</v>
      </c>
      <c r="AG8" s="112">
        <f t="shared" si="1"/>
        <v>45381</v>
      </c>
      <c r="AH8" s="113">
        <v>31</v>
      </c>
      <c r="AI8" s="187"/>
      <c r="AJ8" s="162"/>
    </row>
    <row r="9" spans="1:36" ht="15.75" x14ac:dyDescent="0.25">
      <c r="B9" s="114" t="s">
        <v>152</v>
      </c>
      <c r="C9" s="115" t="s">
        <v>153</v>
      </c>
      <c r="D9" s="192"/>
      <c r="E9" s="192"/>
      <c r="F9" s="193" t="s">
        <v>190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5"/>
      <c r="AF9" s="116"/>
      <c r="AG9" s="116"/>
      <c r="AH9" s="117"/>
      <c r="AI9" s="118" t="s">
        <v>154</v>
      </c>
      <c r="AJ9" s="119" t="s">
        <v>155</v>
      </c>
    </row>
    <row r="10" spans="1:36" ht="18" x14ac:dyDescent="0.25">
      <c r="B10" s="181" t="s">
        <v>156</v>
      </c>
      <c r="C10" s="120" t="s">
        <v>137</v>
      </c>
      <c r="D10" s="121">
        <v>8</v>
      </c>
      <c r="E10" s="121">
        <v>8</v>
      </c>
      <c r="F10" s="121">
        <v>8</v>
      </c>
      <c r="G10" s="121">
        <v>8</v>
      </c>
      <c r="H10" s="121">
        <v>8</v>
      </c>
      <c r="I10" s="121">
        <v>8</v>
      </c>
      <c r="J10" s="121">
        <v>8</v>
      </c>
      <c r="K10" s="121">
        <v>8</v>
      </c>
      <c r="L10" s="121">
        <v>8</v>
      </c>
      <c r="M10" s="121">
        <v>8</v>
      </c>
      <c r="N10" s="121">
        <v>8</v>
      </c>
      <c r="O10" s="121">
        <v>8</v>
      </c>
      <c r="P10" s="121">
        <v>8</v>
      </c>
      <c r="Q10" s="121">
        <v>8</v>
      </c>
      <c r="R10" s="121">
        <v>8</v>
      </c>
      <c r="S10" s="121">
        <v>8</v>
      </c>
      <c r="T10" s="121">
        <v>8</v>
      </c>
      <c r="U10" s="121">
        <v>8</v>
      </c>
      <c r="V10" s="121">
        <v>8</v>
      </c>
      <c r="W10" s="121">
        <v>8</v>
      </c>
      <c r="X10" s="121">
        <v>8</v>
      </c>
      <c r="Y10" s="121">
        <v>8</v>
      </c>
      <c r="Z10" s="121">
        <v>8</v>
      </c>
      <c r="AA10" s="121">
        <v>8</v>
      </c>
      <c r="AB10" s="121">
        <v>8</v>
      </c>
      <c r="AC10" s="121">
        <v>8</v>
      </c>
      <c r="AD10" s="121">
        <v>8</v>
      </c>
      <c r="AE10" s="121">
        <v>8</v>
      </c>
      <c r="AF10" s="121">
        <v>8</v>
      </c>
      <c r="AG10" s="121">
        <v>8</v>
      </c>
      <c r="AH10" s="121">
        <v>8</v>
      </c>
      <c r="AI10" s="122">
        <f>SUM(D10:AH10)</f>
        <v>248</v>
      </c>
      <c r="AJ10" s="123" t="s">
        <v>157</v>
      </c>
    </row>
    <row r="11" spans="1:36" ht="15.75" x14ac:dyDescent="0.25">
      <c r="B11" s="175"/>
      <c r="C11" s="124" t="s">
        <v>138</v>
      </c>
      <c r="D11" s="125">
        <v>4</v>
      </c>
      <c r="E11" s="125">
        <v>4</v>
      </c>
      <c r="F11" s="125">
        <v>4</v>
      </c>
      <c r="G11" s="125">
        <v>4</v>
      </c>
      <c r="H11" s="125">
        <v>4</v>
      </c>
      <c r="I11" s="125">
        <v>4</v>
      </c>
      <c r="J11" s="125">
        <v>4</v>
      </c>
      <c r="K11" s="125">
        <v>4</v>
      </c>
      <c r="L11" s="125">
        <v>4</v>
      </c>
      <c r="M11" s="125">
        <v>4</v>
      </c>
      <c r="N11" s="125">
        <v>4</v>
      </c>
      <c r="O11" s="125">
        <v>4</v>
      </c>
      <c r="P11" s="125">
        <v>4</v>
      </c>
      <c r="Q11" s="125">
        <v>4</v>
      </c>
      <c r="R11" s="125">
        <v>4</v>
      </c>
      <c r="S11" s="125">
        <v>4</v>
      </c>
      <c r="T11" s="125">
        <v>4</v>
      </c>
      <c r="U11" s="125">
        <v>4</v>
      </c>
      <c r="V11" s="125">
        <v>4</v>
      </c>
      <c r="W11" s="125">
        <v>4</v>
      </c>
      <c r="X11" s="125">
        <v>4</v>
      </c>
      <c r="Y11" s="125">
        <v>4</v>
      </c>
      <c r="Z11" s="125">
        <v>4</v>
      </c>
      <c r="AA11" s="125">
        <v>4</v>
      </c>
      <c r="AB11" s="125">
        <v>4</v>
      </c>
      <c r="AC11" s="125">
        <v>4</v>
      </c>
      <c r="AD11" s="125">
        <v>4</v>
      </c>
      <c r="AE11" s="125">
        <v>4</v>
      </c>
      <c r="AF11" s="125">
        <v>4</v>
      </c>
      <c r="AG11" s="125">
        <v>4</v>
      </c>
      <c r="AH11" s="125">
        <v>4</v>
      </c>
      <c r="AI11" s="122">
        <f>SUM(D11:AH11)</f>
        <v>124</v>
      </c>
      <c r="AJ11" s="126" t="s">
        <v>97</v>
      </c>
    </row>
    <row r="12" spans="1:36" ht="18" x14ac:dyDescent="0.25">
      <c r="B12" s="175"/>
      <c r="C12" s="127" t="s">
        <v>139</v>
      </c>
      <c r="D12" s="128">
        <v>10</v>
      </c>
      <c r="E12" s="128">
        <v>10</v>
      </c>
      <c r="F12" s="128">
        <v>10</v>
      </c>
      <c r="G12" s="128">
        <v>10</v>
      </c>
      <c r="H12" s="128">
        <v>10</v>
      </c>
      <c r="I12" s="128">
        <v>10</v>
      </c>
      <c r="J12" s="128">
        <v>10</v>
      </c>
      <c r="K12" s="128">
        <v>10</v>
      </c>
      <c r="L12" s="128">
        <v>10</v>
      </c>
      <c r="M12" s="128">
        <v>10</v>
      </c>
      <c r="N12" s="128">
        <v>10</v>
      </c>
      <c r="O12" s="128">
        <v>10</v>
      </c>
      <c r="P12" s="128">
        <v>10</v>
      </c>
      <c r="Q12" s="128">
        <v>10</v>
      </c>
      <c r="R12" s="128">
        <v>10</v>
      </c>
      <c r="S12" s="128">
        <v>10</v>
      </c>
      <c r="T12" s="128">
        <v>10</v>
      </c>
      <c r="U12" s="128">
        <v>10</v>
      </c>
      <c r="V12" s="128">
        <v>10</v>
      </c>
      <c r="W12" s="128">
        <v>10</v>
      </c>
      <c r="X12" s="128">
        <v>10</v>
      </c>
      <c r="Y12" s="128">
        <v>10</v>
      </c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28">
        <v>10</v>
      </c>
      <c r="AG12" s="129">
        <v>10</v>
      </c>
      <c r="AH12" s="129">
        <v>10</v>
      </c>
      <c r="AI12" s="122">
        <f>SUM(D12:AH12)</f>
        <v>310</v>
      </c>
      <c r="AJ12" s="123" t="s">
        <v>104</v>
      </c>
    </row>
    <row r="13" spans="1:36" ht="15.75" x14ac:dyDescent="0.25">
      <c r="B13" s="175"/>
      <c r="C13" s="130" t="s">
        <v>140</v>
      </c>
      <c r="D13" s="125">
        <v>4</v>
      </c>
      <c r="E13" s="125">
        <v>4</v>
      </c>
      <c r="F13" s="125">
        <v>4</v>
      </c>
      <c r="G13" s="125">
        <v>4</v>
      </c>
      <c r="H13" s="125">
        <v>4</v>
      </c>
      <c r="I13" s="125">
        <v>4</v>
      </c>
      <c r="J13" s="125">
        <v>4</v>
      </c>
      <c r="K13" s="125">
        <v>4</v>
      </c>
      <c r="L13" s="125">
        <v>4</v>
      </c>
      <c r="M13" s="125">
        <v>4</v>
      </c>
      <c r="N13" s="125">
        <v>4</v>
      </c>
      <c r="O13" s="125">
        <v>4</v>
      </c>
      <c r="P13" s="125">
        <v>4</v>
      </c>
      <c r="Q13" s="125">
        <v>4</v>
      </c>
      <c r="R13" s="125">
        <v>4</v>
      </c>
      <c r="S13" s="125">
        <v>4</v>
      </c>
      <c r="T13" s="125">
        <v>4</v>
      </c>
      <c r="U13" s="125">
        <v>4</v>
      </c>
      <c r="V13" s="125">
        <v>4</v>
      </c>
      <c r="W13" s="125">
        <v>4</v>
      </c>
      <c r="X13" s="125">
        <v>4</v>
      </c>
      <c r="Y13" s="125">
        <v>4</v>
      </c>
      <c r="Z13" s="125">
        <v>4</v>
      </c>
      <c r="AA13" s="125">
        <v>6</v>
      </c>
      <c r="AB13" s="125">
        <v>4</v>
      </c>
      <c r="AC13" s="125">
        <v>4</v>
      </c>
      <c r="AD13" s="125">
        <v>4</v>
      </c>
      <c r="AE13" s="125">
        <v>4</v>
      </c>
      <c r="AF13" s="125">
        <v>4</v>
      </c>
      <c r="AG13" s="131">
        <v>4</v>
      </c>
      <c r="AH13" s="131">
        <v>4</v>
      </c>
      <c r="AI13" s="122">
        <f>SUM(D13:AH13)</f>
        <v>126</v>
      </c>
      <c r="AJ13" s="132" t="s">
        <v>158</v>
      </c>
    </row>
    <row r="14" spans="1:36" ht="15.75" x14ac:dyDescent="0.25">
      <c r="B14" s="160"/>
      <c r="C14" s="133" t="s">
        <v>122</v>
      </c>
      <c r="D14" s="125">
        <v>6</v>
      </c>
      <c r="E14" s="125">
        <v>6</v>
      </c>
      <c r="F14" s="125">
        <v>6</v>
      </c>
      <c r="G14" s="125">
        <v>6</v>
      </c>
      <c r="H14" s="125">
        <v>6</v>
      </c>
      <c r="I14" s="125">
        <v>0</v>
      </c>
      <c r="J14" s="125">
        <v>0</v>
      </c>
      <c r="K14" s="125">
        <v>6</v>
      </c>
      <c r="L14" s="125">
        <v>6</v>
      </c>
      <c r="M14" s="125">
        <v>6</v>
      </c>
      <c r="N14" s="125">
        <v>6</v>
      </c>
      <c r="O14" s="125">
        <v>6</v>
      </c>
      <c r="P14" s="125">
        <v>0</v>
      </c>
      <c r="Q14" s="125">
        <v>0</v>
      </c>
      <c r="R14" s="125">
        <v>6</v>
      </c>
      <c r="S14" s="125">
        <v>6</v>
      </c>
      <c r="T14" s="125">
        <v>6</v>
      </c>
      <c r="U14" s="125">
        <v>6</v>
      </c>
      <c r="V14" s="125">
        <v>6</v>
      </c>
      <c r="W14" s="125">
        <v>0</v>
      </c>
      <c r="X14" s="125">
        <v>0</v>
      </c>
      <c r="Y14" s="125">
        <v>6</v>
      </c>
      <c r="Z14" s="125">
        <v>6</v>
      </c>
      <c r="AA14" s="125">
        <v>6</v>
      </c>
      <c r="AB14" s="125">
        <v>6</v>
      </c>
      <c r="AC14" s="125">
        <v>6</v>
      </c>
      <c r="AD14" s="125">
        <v>0</v>
      </c>
      <c r="AE14" s="125">
        <v>0</v>
      </c>
      <c r="AF14" s="125">
        <v>6</v>
      </c>
      <c r="AG14" s="131">
        <v>6</v>
      </c>
      <c r="AH14" s="131">
        <v>6</v>
      </c>
      <c r="AI14" s="122">
        <f>SUM(D14:AH14)</f>
        <v>138</v>
      </c>
      <c r="AJ14" s="123" t="s">
        <v>159</v>
      </c>
    </row>
    <row r="15" spans="1:36" ht="15.75" x14ac:dyDescent="0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5"/>
      <c r="AJ15" s="134"/>
    </row>
    <row r="16" spans="1:36" ht="15.75" x14ac:dyDescent="0.25">
      <c r="B16" s="114" t="s">
        <v>152</v>
      </c>
      <c r="C16" s="115" t="s">
        <v>160</v>
      </c>
      <c r="D16" s="193" t="s">
        <v>191</v>
      </c>
      <c r="E16" s="194"/>
      <c r="F16" s="194"/>
      <c r="G16" s="194"/>
      <c r="H16" s="195"/>
      <c r="I16" s="116"/>
      <c r="J16" s="116"/>
      <c r="K16" s="116"/>
      <c r="L16" s="116"/>
      <c r="M16" s="116"/>
      <c r="N16" s="116"/>
      <c r="O16" s="116"/>
      <c r="P16" s="116"/>
      <c r="Q16" s="116"/>
      <c r="R16" s="191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8" t="s">
        <v>154</v>
      </c>
      <c r="AJ16" s="137" t="s">
        <v>155</v>
      </c>
    </row>
    <row r="17" spans="1:36" ht="18" x14ac:dyDescent="0.25">
      <c r="B17" s="181" t="s">
        <v>156</v>
      </c>
      <c r="C17" s="120" t="s">
        <v>137</v>
      </c>
      <c r="D17" s="138">
        <v>11</v>
      </c>
      <c r="E17" s="138">
        <v>11</v>
      </c>
      <c r="F17" s="138">
        <v>11</v>
      </c>
      <c r="G17" s="138">
        <v>11</v>
      </c>
      <c r="H17" s="138">
        <v>11</v>
      </c>
      <c r="I17" s="139">
        <v>11</v>
      </c>
      <c r="J17" s="140">
        <v>11</v>
      </c>
      <c r="K17" s="140">
        <v>11</v>
      </c>
      <c r="L17" s="140">
        <v>11</v>
      </c>
      <c r="M17" s="140">
        <v>11</v>
      </c>
      <c r="N17" s="140">
        <v>11</v>
      </c>
      <c r="O17" s="140">
        <v>11</v>
      </c>
      <c r="P17" s="140">
        <v>11</v>
      </c>
      <c r="Q17" s="140">
        <v>11</v>
      </c>
      <c r="R17" s="140">
        <v>11</v>
      </c>
      <c r="S17" s="140">
        <v>11</v>
      </c>
      <c r="T17" s="140">
        <v>11</v>
      </c>
      <c r="U17" s="140">
        <v>18</v>
      </c>
      <c r="V17" s="140">
        <v>18</v>
      </c>
      <c r="W17" s="140">
        <v>18</v>
      </c>
      <c r="X17" s="140">
        <v>18</v>
      </c>
      <c r="Y17" s="140">
        <v>18</v>
      </c>
      <c r="Z17" s="140">
        <v>18</v>
      </c>
      <c r="AA17" s="140">
        <v>18</v>
      </c>
      <c r="AB17" s="140">
        <v>18</v>
      </c>
      <c r="AC17" s="140">
        <v>11</v>
      </c>
      <c r="AD17" s="140">
        <v>11</v>
      </c>
      <c r="AE17" s="140">
        <v>11</v>
      </c>
      <c r="AF17" s="140">
        <v>11</v>
      </c>
      <c r="AG17" s="140">
        <v>11</v>
      </c>
      <c r="AH17" s="140">
        <v>11</v>
      </c>
      <c r="AI17" s="122">
        <f>SUM(D17:AH17)</f>
        <v>397</v>
      </c>
      <c r="AJ17" s="123" t="s">
        <v>161</v>
      </c>
    </row>
    <row r="18" spans="1:36" ht="15.75" x14ac:dyDescent="0.25">
      <c r="B18" s="175"/>
      <c r="C18" s="124" t="s">
        <v>138</v>
      </c>
      <c r="D18" s="125">
        <v>4</v>
      </c>
      <c r="E18" s="125">
        <v>4</v>
      </c>
      <c r="F18" s="125">
        <v>4</v>
      </c>
      <c r="G18" s="125">
        <v>4</v>
      </c>
      <c r="H18" s="125">
        <v>4</v>
      </c>
      <c r="I18" s="125">
        <v>4</v>
      </c>
      <c r="J18" s="125">
        <v>4</v>
      </c>
      <c r="K18" s="125">
        <v>4</v>
      </c>
      <c r="L18" s="125">
        <v>4</v>
      </c>
      <c r="M18" s="125">
        <v>4</v>
      </c>
      <c r="N18" s="125">
        <v>4</v>
      </c>
      <c r="O18" s="125">
        <v>4</v>
      </c>
      <c r="P18" s="125">
        <v>4</v>
      </c>
      <c r="Q18" s="125">
        <v>4</v>
      </c>
      <c r="R18" s="125">
        <v>4</v>
      </c>
      <c r="S18" s="125">
        <v>4</v>
      </c>
      <c r="T18" s="125">
        <v>4</v>
      </c>
      <c r="U18" s="125">
        <v>4</v>
      </c>
      <c r="V18" s="125">
        <v>4</v>
      </c>
      <c r="W18" s="125">
        <v>4</v>
      </c>
      <c r="X18" s="125">
        <v>4</v>
      </c>
      <c r="Y18" s="125">
        <v>4</v>
      </c>
      <c r="Z18" s="125">
        <v>4</v>
      </c>
      <c r="AA18" s="125">
        <v>4</v>
      </c>
      <c r="AB18" s="125">
        <v>4</v>
      </c>
      <c r="AC18" s="125">
        <v>4</v>
      </c>
      <c r="AD18" s="125">
        <v>4</v>
      </c>
      <c r="AE18" s="125">
        <v>4</v>
      </c>
      <c r="AF18" s="125">
        <v>4</v>
      </c>
      <c r="AG18" s="125">
        <v>4</v>
      </c>
      <c r="AH18" s="125">
        <v>4</v>
      </c>
      <c r="AI18" s="122">
        <f>SUM(D18:AH18)</f>
        <v>124</v>
      </c>
      <c r="AJ18" s="123" t="s">
        <v>162</v>
      </c>
    </row>
    <row r="19" spans="1:36" ht="18" x14ac:dyDescent="0.25">
      <c r="B19" s="175"/>
      <c r="C19" s="127" t="s">
        <v>139</v>
      </c>
      <c r="D19" s="139">
        <v>6</v>
      </c>
      <c r="E19" s="139">
        <v>6</v>
      </c>
      <c r="F19" s="139">
        <v>6</v>
      </c>
      <c r="G19" s="139">
        <v>6</v>
      </c>
      <c r="H19" s="139">
        <v>6</v>
      </c>
      <c r="I19" s="139">
        <v>6</v>
      </c>
      <c r="J19" s="139">
        <v>6</v>
      </c>
      <c r="K19" s="139">
        <v>6</v>
      </c>
      <c r="L19" s="139">
        <v>6</v>
      </c>
      <c r="M19" s="139">
        <v>6</v>
      </c>
      <c r="N19" s="139">
        <v>6</v>
      </c>
      <c r="O19" s="139">
        <v>6</v>
      </c>
      <c r="P19" s="139">
        <v>6</v>
      </c>
      <c r="Q19" s="139">
        <v>6</v>
      </c>
      <c r="R19" s="139">
        <v>6</v>
      </c>
      <c r="S19" s="139">
        <v>6</v>
      </c>
      <c r="T19" s="139">
        <v>6</v>
      </c>
      <c r="U19" s="139">
        <v>6</v>
      </c>
      <c r="V19" s="139">
        <v>6</v>
      </c>
      <c r="W19" s="139">
        <v>6</v>
      </c>
      <c r="X19" s="139">
        <v>6</v>
      </c>
      <c r="Y19" s="139">
        <v>6</v>
      </c>
      <c r="Z19" s="139">
        <v>6</v>
      </c>
      <c r="AA19" s="139">
        <v>6</v>
      </c>
      <c r="AB19" s="139">
        <v>6</v>
      </c>
      <c r="AC19" s="139">
        <v>6</v>
      </c>
      <c r="AD19" s="139">
        <v>6</v>
      </c>
      <c r="AE19" s="139">
        <v>6</v>
      </c>
      <c r="AF19" s="139">
        <v>6</v>
      </c>
      <c r="AG19" s="139">
        <v>6</v>
      </c>
      <c r="AH19" s="139">
        <v>6</v>
      </c>
      <c r="AI19" s="122">
        <f>SUM(D19:AH19)</f>
        <v>186</v>
      </c>
      <c r="AJ19" s="123" t="s">
        <v>163</v>
      </c>
    </row>
    <row r="20" spans="1:36" ht="15.75" x14ac:dyDescent="0.25">
      <c r="B20" s="175"/>
      <c r="C20" s="130" t="s">
        <v>140</v>
      </c>
      <c r="D20" s="125">
        <v>4</v>
      </c>
      <c r="E20" s="125">
        <v>4</v>
      </c>
      <c r="F20" s="125">
        <v>4</v>
      </c>
      <c r="G20" s="125">
        <v>4</v>
      </c>
      <c r="H20" s="125">
        <v>4</v>
      </c>
      <c r="I20" s="125">
        <v>4</v>
      </c>
      <c r="J20" s="125">
        <v>4</v>
      </c>
      <c r="K20" s="125">
        <v>4</v>
      </c>
      <c r="L20" s="125">
        <v>4</v>
      </c>
      <c r="M20" s="125">
        <v>4</v>
      </c>
      <c r="N20" s="125">
        <v>4</v>
      </c>
      <c r="O20" s="125">
        <v>4</v>
      </c>
      <c r="P20" s="125">
        <v>4</v>
      </c>
      <c r="Q20" s="125">
        <v>4</v>
      </c>
      <c r="R20" s="125">
        <v>4</v>
      </c>
      <c r="S20" s="125">
        <v>4</v>
      </c>
      <c r="T20" s="125">
        <v>4</v>
      </c>
      <c r="U20" s="125">
        <v>4</v>
      </c>
      <c r="V20" s="125">
        <v>4</v>
      </c>
      <c r="W20" s="125">
        <v>4</v>
      </c>
      <c r="X20" s="125">
        <v>4</v>
      </c>
      <c r="Y20" s="125">
        <v>4</v>
      </c>
      <c r="Z20" s="125">
        <v>4</v>
      </c>
      <c r="AA20" s="125">
        <v>4</v>
      </c>
      <c r="AB20" s="125">
        <v>4</v>
      </c>
      <c r="AC20" s="125">
        <v>4</v>
      </c>
      <c r="AD20" s="125">
        <v>4</v>
      </c>
      <c r="AE20" s="125">
        <v>4</v>
      </c>
      <c r="AF20" s="125">
        <v>4</v>
      </c>
      <c r="AG20" s="125">
        <v>4</v>
      </c>
      <c r="AH20" s="125">
        <v>4</v>
      </c>
      <c r="AI20" s="122">
        <f>SUM(D20:AH20)</f>
        <v>124</v>
      </c>
      <c r="AJ20" s="123" t="s">
        <v>164</v>
      </c>
    </row>
    <row r="21" spans="1:36" ht="15.75" x14ac:dyDescent="0.25">
      <c r="B21" s="160"/>
      <c r="C21" s="133" t="s">
        <v>122</v>
      </c>
      <c r="D21" s="125">
        <v>3</v>
      </c>
      <c r="E21" s="125">
        <v>3</v>
      </c>
      <c r="F21" s="125">
        <v>3</v>
      </c>
      <c r="G21" s="125">
        <v>3</v>
      </c>
      <c r="H21" s="125">
        <v>3</v>
      </c>
      <c r="I21" s="125">
        <v>0</v>
      </c>
      <c r="J21" s="125">
        <v>0</v>
      </c>
      <c r="K21" s="125">
        <v>3</v>
      </c>
      <c r="L21" s="125">
        <v>3</v>
      </c>
      <c r="M21" s="125">
        <v>3</v>
      </c>
      <c r="N21" s="125">
        <v>3</v>
      </c>
      <c r="O21" s="125">
        <v>3</v>
      </c>
      <c r="P21" s="125">
        <v>0</v>
      </c>
      <c r="Q21" s="125">
        <v>0</v>
      </c>
      <c r="R21" s="125">
        <v>3</v>
      </c>
      <c r="S21" s="125">
        <v>3</v>
      </c>
      <c r="T21" s="125">
        <v>3</v>
      </c>
      <c r="U21" s="125">
        <v>3</v>
      </c>
      <c r="V21" s="125">
        <v>3</v>
      </c>
      <c r="W21" s="125">
        <v>0</v>
      </c>
      <c r="X21" s="125">
        <v>0</v>
      </c>
      <c r="Y21" s="125">
        <v>3</v>
      </c>
      <c r="Z21" s="125">
        <v>3</v>
      </c>
      <c r="AA21" s="125">
        <v>3</v>
      </c>
      <c r="AB21" s="125">
        <v>3</v>
      </c>
      <c r="AC21" s="125">
        <v>3</v>
      </c>
      <c r="AD21" s="125">
        <v>0</v>
      </c>
      <c r="AE21" s="125">
        <v>0</v>
      </c>
      <c r="AF21" s="125">
        <v>3</v>
      </c>
      <c r="AG21" s="125">
        <v>3</v>
      </c>
      <c r="AH21" s="125">
        <v>3</v>
      </c>
      <c r="AI21" s="122">
        <f>SUM(D21:AH21)</f>
        <v>69</v>
      </c>
      <c r="AJ21" s="123" t="s">
        <v>165</v>
      </c>
    </row>
    <row r="22" spans="1:36" ht="15.75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  <c r="AJ22" s="141"/>
    </row>
    <row r="23" spans="1:36" ht="26.25" customHeight="1" x14ac:dyDescent="0.25">
      <c r="B23" s="114" t="s">
        <v>152</v>
      </c>
      <c r="C23" s="115" t="s">
        <v>166</v>
      </c>
      <c r="D23" s="196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8"/>
      <c r="AI23" s="137" t="s">
        <v>154</v>
      </c>
      <c r="AJ23" s="143" t="s">
        <v>155</v>
      </c>
    </row>
    <row r="24" spans="1:36" ht="18" x14ac:dyDescent="0.25">
      <c r="B24" s="181" t="s">
        <v>156</v>
      </c>
      <c r="C24" s="120" t="s">
        <v>137</v>
      </c>
      <c r="D24" s="121">
        <v>8</v>
      </c>
      <c r="E24" s="121">
        <v>8</v>
      </c>
      <c r="F24" s="121">
        <v>8</v>
      </c>
      <c r="G24" s="121">
        <v>8</v>
      </c>
      <c r="H24" s="121">
        <v>8</v>
      </c>
      <c r="I24" s="121">
        <v>8</v>
      </c>
      <c r="J24" s="121">
        <v>8</v>
      </c>
      <c r="K24" s="121">
        <v>8</v>
      </c>
      <c r="L24" s="121">
        <v>8</v>
      </c>
      <c r="M24" s="121">
        <v>8</v>
      </c>
      <c r="N24" s="121">
        <v>8</v>
      </c>
      <c r="O24" s="121">
        <v>8</v>
      </c>
      <c r="P24" s="121">
        <v>8</v>
      </c>
      <c r="Q24" s="121">
        <v>8</v>
      </c>
      <c r="R24" s="121">
        <v>8</v>
      </c>
      <c r="S24" s="121">
        <v>8</v>
      </c>
      <c r="T24" s="121">
        <v>8</v>
      </c>
      <c r="U24" s="121">
        <v>8</v>
      </c>
      <c r="V24" s="121">
        <v>8</v>
      </c>
      <c r="W24" s="121">
        <v>8</v>
      </c>
      <c r="X24" s="121">
        <v>8</v>
      </c>
      <c r="Y24" s="121">
        <v>8</v>
      </c>
      <c r="Z24" s="121">
        <v>8</v>
      </c>
      <c r="AA24" s="121">
        <v>8</v>
      </c>
      <c r="AB24" s="121">
        <v>8</v>
      </c>
      <c r="AC24" s="121">
        <v>8</v>
      </c>
      <c r="AD24" s="121">
        <v>8</v>
      </c>
      <c r="AE24" s="121">
        <v>8</v>
      </c>
      <c r="AF24" s="121">
        <v>8</v>
      </c>
      <c r="AG24" s="121">
        <v>8</v>
      </c>
      <c r="AH24" s="121">
        <v>8</v>
      </c>
      <c r="AI24" s="144">
        <f>SUM(D24:AH24)</f>
        <v>248</v>
      </c>
      <c r="AJ24" s="114" t="s">
        <v>167</v>
      </c>
    </row>
    <row r="25" spans="1:36" ht="15.75" x14ac:dyDescent="0.25">
      <c r="B25" s="175"/>
      <c r="C25" s="124" t="s">
        <v>138</v>
      </c>
      <c r="D25" s="125">
        <v>4</v>
      </c>
      <c r="E25" s="125">
        <v>4</v>
      </c>
      <c r="F25" s="125">
        <v>4</v>
      </c>
      <c r="G25" s="125">
        <v>4</v>
      </c>
      <c r="H25" s="125">
        <v>4</v>
      </c>
      <c r="I25" s="125">
        <v>4</v>
      </c>
      <c r="J25" s="125">
        <v>4</v>
      </c>
      <c r="K25" s="125">
        <v>4</v>
      </c>
      <c r="L25" s="125">
        <v>4</v>
      </c>
      <c r="M25" s="125">
        <v>4</v>
      </c>
      <c r="N25" s="125">
        <v>4</v>
      </c>
      <c r="O25" s="125">
        <v>4</v>
      </c>
      <c r="P25" s="125">
        <v>4</v>
      </c>
      <c r="Q25" s="125">
        <v>4</v>
      </c>
      <c r="R25" s="125">
        <v>4</v>
      </c>
      <c r="S25" s="125">
        <v>4</v>
      </c>
      <c r="T25" s="125">
        <v>4</v>
      </c>
      <c r="U25" s="125">
        <v>4</v>
      </c>
      <c r="V25" s="125">
        <v>4</v>
      </c>
      <c r="W25" s="125">
        <v>4</v>
      </c>
      <c r="X25" s="125">
        <v>4</v>
      </c>
      <c r="Y25" s="125">
        <v>4</v>
      </c>
      <c r="Z25" s="125">
        <v>4</v>
      </c>
      <c r="AA25" s="125">
        <v>4</v>
      </c>
      <c r="AB25" s="125">
        <v>4</v>
      </c>
      <c r="AC25" s="125">
        <v>4</v>
      </c>
      <c r="AD25" s="125">
        <v>4</v>
      </c>
      <c r="AE25" s="125">
        <v>4</v>
      </c>
      <c r="AF25" s="125">
        <v>4</v>
      </c>
      <c r="AG25" s="125">
        <v>4</v>
      </c>
      <c r="AH25" s="125">
        <v>4</v>
      </c>
      <c r="AI25" s="145">
        <f>SUM(D25:AH25)</f>
        <v>124</v>
      </c>
      <c r="AJ25" s="114" t="s">
        <v>168</v>
      </c>
    </row>
    <row r="26" spans="1:36" ht="15.75" x14ac:dyDescent="0.25">
      <c r="B26" s="175"/>
      <c r="C26" s="127" t="s">
        <v>139</v>
      </c>
      <c r="D26" s="125">
        <v>8</v>
      </c>
      <c r="E26" s="125">
        <v>8</v>
      </c>
      <c r="F26" s="125">
        <v>8</v>
      </c>
      <c r="G26" s="125">
        <v>8</v>
      </c>
      <c r="H26" s="125">
        <v>8</v>
      </c>
      <c r="I26" s="125">
        <v>8</v>
      </c>
      <c r="J26" s="125">
        <v>8</v>
      </c>
      <c r="K26" s="125">
        <v>8</v>
      </c>
      <c r="L26" s="125">
        <v>8</v>
      </c>
      <c r="M26" s="125">
        <v>8</v>
      </c>
      <c r="N26" s="125">
        <v>8</v>
      </c>
      <c r="O26" s="125">
        <v>8</v>
      </c>
      <c r="P26" s="125">
        <v>6</v>
      </c>
      <c r="Q26" s="125">
        <v>6</v>
      </c>
      <c r="R26" s="125">
        <v>6</v>
      </c>
      <c r="S26" s="125">
        <v>6</v>
      </c>
      <c r="T26" s="125">
        <v>6</v>
      </c>
      <c r="U26" s="125">
        <v>6</v>
      </c>
      <c r="V26" s="125">
        <v>6</v>
      </c>
      <c r="W26" s="125">
        <v>6</v>
      </c>
      <c r="X26" s="125">
        <v>6</v>
      </c>
      <c r="Y26" s="125">
        <v>6</v>
      </c>
      <c r="Z26" s="125">
        <v>6</v>
      </c>
      <c r="AA26" s="125">
        <v>6</v>
      </c>
      <c r="AB26" s="125">
        <v>6</v>
      </c>
      <c r="AC26" s="125">
        <v>6</v>
      </c>
      <c r="AD26" s="125">
        <v>6</v>
      </c>
      <c r="AE26" s="125">
        <v>6</v>
      </c>
      <c r="AF26" s="125">
        <v>6</v>
      </c>
      <c r="AG26" s="125">
        <v>6</v>
      </c>
      <c r="AH26" s="125">
        <v>6</v>
      </c>
      <c r="AI26" s="144">
        <f>SUM(D26:AH26)</f>
        <v>210</v>
      </c>
      <c r="AJ26" s="114" t="s">
        <v>169</v>
      </c>
    </row>
    <row r="27" spans="1:36" ht="15.75" x14ac:dyDescent="0.25">
      <c r="B27" s="175"/>
      <c r="C27" s="130" t="s">
        <v>140</v>
      </c>
      <c r="D27" s="125">
        <v>4</v>
      </c>
      <c r="E27" s="125">
        <v>4</v>
      </c>
      <c r="F27" s="125">
        <v>4</v>
      </c>
      <c r="G27" s="125">
        <v>4</v>
      </c>
      <c r="H27" s="125">
        <v>4</v>
      </c>
      <c r="I27" s="125">
        <v>4</v>
      </c>
      <c r="J27" s="125">
        <v>4</v>
      </c>
      <c r="K27" s="125">
        <v>4</v>
      </c>
      <c r="L27" s="125">
        <v>4</v>
      </c>
      <c r="M27" s="125">
        <v>4</v>
      </c>
      <c r="N27" s="125">
        <v>4</v>
      </c>
      <c r="O27" s="125">
        <v>4</v>
      </c>
      <c r="P27" s="125">
        <v>3</v>
      </c>
      <c r="Q27" s="125">
        <v>3</v>
      </c>
      <c r="R27" s="125">
        <v>3</v>
      </c>
      <c r="S27" s="125">
        <v>3</v>
      </c>
      <c r="T27" s="125">
        <v>3</v>
      </c>
      <c r="U27" s="125">
        <v>3</v>
      </c>
      <c r="V27" s="125">
        <v>3</v>
      </c>
      <c r="W27" s="125">
        <v>3</v>
      </c>
      <c r="X27" s="125">
        <v>3</v>
      </c>
      <c r="Y27" s="125">
        <v>3</v>
      </c>
      <c r="Z27" s="125">
        <v>3</v>
      </c>
      <c r="AA27" s="125">
        <v>3</v>
      </c>
      <c r="AB27" s="125">
        <v>3</v>
      </c>
      <c r="AC27" s="125">
        <v>3</v>
      </c>
      <c r="AD27" s="125">
        <v>3</v>
      </c>
      <c r="AE27" s="125">
        <v>3</v>
      </c>
      <c r="AF27" s="125">
        <v>3</v>
      </c>
      <c r="AG27" s="125">
        <v>3</v>
      </c>
      <c r="AH27" s="125">
        <v>3</v>
      </c>
      <c r="AI27" s="146">
        <f>SUM(D27:AH27)</f>
        <v>105</v>
      </c>
      <c r="AJ27" s="114" t="s">
        <v>170</v>
      </c>
    </row>
    <row r="28" spans="1:36" ht="15.75" x14ac:dyDescent="0.25">
      <c r="B28" s="160"/>
      <c r="C28" s="133" t="s">
        <v>122</v>
      </c>
      <c r="D28" s="125">
        <v>3</v>
      </c>
      <c r="E28" s="125">
        <v>3</v>
      </c>
      <c r="F28" s="125">
        <v>3</v>
      </c>
      <c r="G28" s="125">
        <v>3</v>
      </c>
      <c r="H28" s="125">
        <v>3</v>
      </c>
      <c r="I28" s="125">
        <v>0</v>
      </c>
      <c r="J28" s="125">
        <v>0</v>
      </c>
      <c r="K28" s="125">
        <v>3</v>
      </c>
      <c r="L28" s="125">
        <v>3</v>
      </c>
      <c r="M28" s="125">
        <v>3</v>
      </c>
      <c r="N28" s="125">
        <v>3</v>
      </c>
      <c r="O28" s="125">
        <v>3</v>
      </c>
      <c r="P28" s="125">
        <v>0</v>
      </c>
      <c r="Q28" s="125">
        <v>0</v>
      </c>
      <c r="R28" s="125">
        <v>3</v>
      </c>
      <c r="S28" s="125">
        <v>3</v>
      </c>
      <c r="T28" s="125">
        <v>3</v>
      </c>
      <c r="U28" s="125">
        <v>3</v>
      </c>
      <c r="V28" s="125">
        <v>3</v>
      </c>
      <c r="W28" s="125">
        <v>0</v>
      </c>
      <c r="X28" s="125">
        <v>0</v>
      </c>
      <c r="Y28" s="125">
        <v>3</v>
      </c>
      <c r="Z28" s="125">
        <v>3</v>
      </c>
      <c r="AA28" s="125">
        <v>3</v>
      </c>
      <c r="AB28" s="125">
        <v>3</v>
      </c>
      <c r="AC28" s="125">
        <v>3</v>
      </c>
      <c r="AD28" s="125">
        <v>0</v>
      </c>
      <c r="AE28" s="125">
        <v>0</v>
      </c>
      <c r="AF28" s="125">
        <v>3</v>
      </c>
      <c r="AG28" s="131">
        <v>3</v>
      </c>
      <c r="AH28" s="147">
        <v>3</v>
      </c>
      <c r="AI28" s="144">
        <f>SUM(D28:AH28)</f>
        <v>69</v>
      </c>
      <c r="AJ28" s="114" t="s">
        <v>171</v>
      </c>
    </row>
    <row r="29" spans="1:36" ht="15.75" x14ac:dyDescent="0.25">
      <c r="B29" s="92"/>
      <c r="AI29" s="93"/>
      <c r="AJ29" s="93"/>
    </row>
    <row r="30" spans="1:36" ht="15.75" x14ac:dyDescent="0.25">
      <c r="B30" s="114" t="s">
        <v>152</v>
      </c>
      <c r="C30" s="115" t="s">
        <v>172</v>
      </c>
      <c r="D30" s="182" t="s">
        <v>173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37" t="s">
        <v>154</v>
      </c>
      <c r="AJ30" s="143" t="s">
        <v>155</v>
      </c>
    </row>
    <row r="31" spans="1:36" ht="18" x14ac:dyDescent="0.25">
      <c r="B31" s="181" t="s">
        <v>156</v>
      </c>
      <c r="C31" s="120" t="s">
        <v>137</v>
      </c>
      <c r="D31" s="121">
        <v>10</v>
      </c>
      <c r="E31" s="121">
        <v>8</v>
      </c>
      <c r="F31" s="121">
        <v>8</v>
      </c>
      <c r="G31" s="121">
        <v>8</v>
      </c>
      <c r="H31" s="121">
        <v>8</v>
      </c>
      <c r="I31" s="121">
        <v>8</v>
      </c>
      <c r="J31" s="121">
        <v>8</v>
      </c>
      <c r="K31" s="121">
        <v>8</v>
      </c>
      <c r="L31" s="121">
        <v>8</v>
      </c>
      <c r="M31" s="121">
        <v>8</v>
      </c>
      <c r="N31" s="121">
        <v>8</v>
      </c>
      <c r="O31" s="121">
        <v>8</v>
      </c>
      <c r="P31" s="121">
        <v>8</v>
      </c>
      <c r="Q31" s="121">
        <v>8</v>
      </c>
      <c r="R31" s="121">
        <v>8</v>
      </c>
      <c r="S31" s="121">
        <v>8</v>
      </c>
      <c r="T31" s="121">
        <v>8</v>
      </c>
      <c r="U31" s="121">
        <v>8</v>
      </c>
      <c r="V31" s="121">
        <v>8</v>
      </c>
      <c r="W31" s="121">
        <v>8</v>
      </c>
      <c r="X31" s="121">
        <v>8</v>
      </c>
      <c r="Y31" s="121">
        <v>8</v>
      </c>
      <c r="Z31" s="121">
        <v>8</v>
      </c>
      <c r="AA31" s="121">
        <v>8</v>
      </c>
      <c r="AB31" s="121">
        <v>8</v>
      </c>
      <c r="AC31" s="121">
        <v>8</v>
      </c>
      <c r="AD31" s="121">
        <v>8</v>
      </c>
      <c r="AE31" s="121">
        <v>8</v>
      </c>
      <c r="AF31" s="121">
        <v>8</v>
      </c>
      <c r="AG31" s="121">
        <v>8</v>
      </c>
      <c r="AH31" s="121">
        <v>8</v>
      </c>
      <c r="AI31" s="148">
        <f>SUM(D31:AH31)</f>
        <v>250</v>
      </c>
      <c r="AJ31" s="114" t="s">
        <v>174</v>
      </c>
    </row>
    <row r="32" spans="1:36" ht="15.75" x14ac:dyDescent="0.25">
      <c r="B32" s="175"/>
      <c r="C32" s="124" t="s">
        <v>138</v>
      </c>
      <c r="D32" s="125">
        <v>8</v>
      </c>
      <c r="E32" s="125">
        <v>8</v>
      </c>
      <c r="F32" s="125">
        <v>8</v>
      </c>
      <c r="G32" s="125">
        <v>8</v>
      </c>
      <c r="H32" s="125">
        <v>8</v>
      </c>
      <c r="I32" s="125">
        <v>8</v>
      </c>
      <c r="J32" s="125">
        <v>8</v>
      </c>
      <c r="K32" s="125">
        <v>8</v>
      </c>
      <c r="L32" s="125">
        <v>8</v>
      </c>
      <c r="M32" s="125">
        <v>8</v>
      </c>
      <c r="N32" s="125">
        <v>8</v>
      </c>
      <c r="O32" s="125">
        <v>8</v>
      </c>
      <c r="P32" s="125">
        <v>8</v>
      </c>
      <c r="Q32" s="125">
        <v>8</v>
      </c>
      <c r="R32" s="125">
        <v>8</v>
      </c>
      <c r="S32" s="125">
        <v>8</v>
      </c>
      <c r="T32" s="125">
        <v>8</v>
      </c>
      <c r="U32" s="125">
        <v>8</v>
      </c>
      <c r="V32" s="125">
        <v>8</v>
      </c>
      <c r="W32" s="125">
        <v>8</v>
      </c>
      <c r="X32" s="125">
        <v>8</v>
      </c>
      <c r="Y32" s="125">
        <v>8</v>
      </c>
      <c r="Z32" s="125">
        <v>8</v>
      </c>
      <c r="AA32" s="125">
        <v>8</v>
      </c>
      <c r="AB32" s="125">
        <v>8</v>
      </c>
      <c r="AC32" s="125">
        <v>8</v>
      </c>
      <c r="AD32" s="125">
        <v>8</v>
      </c>
      <c r="AE32" s="125">
        <v>8</v>
      </c>
      <c r="AF32" s="125">
        <v>8</v>
      </c>
      <c r="AG32" s="125">
        <v>8</v>
      </c>
      <c r="AH32" s="125">
        <v>8</v>
      </c>
      <c r="AI32" s="149">
        <f>SUM(D32:AH32)</f>
        <v>248</v>
      </c>
      <c r="AJ32" s="114" t="s">
        <v>175</v>
      </c>
    </row>
    <row r="33" spans="2:36" ht="15.75" x14ac:dyDescent="0.25">
      <c r="B33" s="175"/>
      <c r="C33" s="127" t="s">
        <v>139</v>
      </c>
      <c r="D33" s="125">
        <v>8</v>
      </c>
      <c r="E33" s="125">
        <v>8</v>
      </c>
      <c r="F33" s="125">
        <v>8</v>
      </c>
      <c r="G33" s="125">
        <v>8</v>
      </c>
      <c r="H33" s="125">
        <v>8</v>
      </c>
      <c r="I33" s="125">
        <v>8</v>
      </c>
      <c r="J33" s="125">
        <v>8</v>
      </c>
      <c r="K33" s="125">
        <v>8</v>
      </c>
      <c r="L33" s="125">
        <v>8</v>
      </c>
      <c r="M33" s="125">
        <v>8</v>
      </c>
      <c r="N33" s="125">
        <v>8</v>
      </c>
      <c r="O33" s="125">
        <v>8</v>
      </c>
      <c r="P33" s="125">
        <v>8</v>
      </c>
      <c r="Q33" s="125">
        <v>8</v>
      </c>
      <c r="R33" s="125">
        <v>8</v>
      </c>
      <c r="S33" s="125">
        <v>8</v>
      </c>
      <c r="T33" s="125">
        <v>8</v>
      </c>
      <c r="U33" s="125">
        <v>8</v>
      </c>
      <c r="V33" s="125">
        <v>8</v>
      </c>
      <c r="W33" s="125">
        <v>8</v>
      </c>
      <c r="X33" s="125">
        <v>8</v>
      </c>
      <c r="Y33" s="125">
        <v>8</v>
      </c>
      <c r="Z33" s="125">
        <v>8</v>
      </c>
      <c r="AA33" s="125">
        <v>8</v>
      </c>
      <c r="AB33" s="125">
        <v>8</v>
      </c>
      <c r="AC33" s="125">
        <v>8</v>
      </c>
      <c r="AD33" s="125">
        <v>8</v>
      </c>
      <c r="AE33" s="125">
        <v>8</v>
      </c>
      <c r="AF33" s="125">
        <v>8</v>
      </c>
      <c r="AG33" s="125">
        <v>8</v>
      </c>
      <c r="AH33" s="125">
        <v>8</v>
      </c>
      <c r="AI33" s="148">
        <f>SUM(D33:AH33)</f>
        <v>248</v>
      </c>
      <c r="AJ33" s="114" t="s">
        <v>176</v>
      </c>
    </row>
    <row r="34" spans="2:36" ht="15.75" x14ac:dyDescent="0.25">
      <c r="B34" s="175"/>
      <c r="C34" s="130" t="s">
        <v>140</v>
      </c>
      <c r="D34" s="125">
        <v>8</v>
      </c>
      <c r="E34" s="125">
        <v>8</v>
      </c>
      <c r="F34" s="125">
        <v>8</v>
      </c>
      <c r="G34" s="125">
        <v>8</v>
      </c>
      <c r="H34" s="125">
        <v>8</v>
      </c>
      <c r="I34" s="125">
        <v>8</v>
      </c>
      <c r="J34" s="125">
        <v>8</v>
      </c>
      <c r="K34" s="125">
        <v>8</v>
      </c>
      <c r="L34" s="125">
        <v>8</v>
      </c>
      <c r="M34" s="125">
        <v>8</v>
      </c>
      <c r="N34" s="125">
        <v>8</v>
      </c>
      <c r="O34" s="125">
        <v>8</v>
      </c>
      <c r="P34" s="125">
        <v>8</v>
      </c>
      <c r="Q34" s="125">
        <v>8</v>
      </c>
      <c r="R34" s="125">
        <v>8</v>
      </c>
      <c r="S34" s="125">
        <v>8</v>
      </c>
      <c r="T34" s="125">
        <v>8</v>
      </c>
      <c r="U34" s="125">
        <v>8</v>
      </c>
      <c r="V34" s="125">
        <v>8</v>
      </c>
      <c r="W34" s="125">
        <v>8</v>
      </c>
      <c r="X34" s="125">
        <v>8</v>
      </c>
      <c r="Y34" s="125">
        <v>8</v>
      </c>
      <c r="Z34" s="125">
        <v>8</v>
      </c>
      <c r="AA34" s="125">
        <v>8</v>
      </c>
      <c r="AB34" s="125">
        <v>8</v>
      </c>
      <c r="AC34" s="125">
        <v>8</v>
      </c>
      <c r="AD34" s="125">
        <v>8</v>
      </c>
      <c r="AE34" s="125">
        <v>8</v>
      </c>
      <c r="AF34" s="125">
        <v>8</v>
      </c>
      <c r="AG34" s="125">
        <v>8</v>
      </c>
      <c r="AH34" s="125">
        <v>8</v>
      </c>
      <c r="AI34" s="150">
        <f>SUM(D34:AH34)</f>
        <v>248</v>
      </c>
      <c r="AJ34" s="114" t="s">
        <v>177</v>
      </c>
    </row>
    <row r="35" spans="2:36" ht="15.75" x14ac:dyDescent="0.25">
      <c r="B35" s="160"/>
      <c r="C35" s="133" t="s">
        <v>122</v>
      </c>
      <c r="D35" s="125">
        <v>3</v>
      </c>
      <c r="E35" s="125">
        <v>3</v>
      </c>
      <c r="F35" s="125">
        <v>3</v>
      </c>
      <c r="G35" s="125">
        <v>3</v>
      </c>
      <c r="H35" s="125">
        <v>3</v>
      </c>
      <c r="I35" s="125">
        <v>0</v>
      </c>
      <c r="J35" s="125">
        <v>0</v>
      </c>
      <c r="K35" s="125">
        <v>3</v>
      </c>
      <c r="L35" s="125">
        <v>3</v>
      </c>
      <c r="M35" s="125">
        <v>3</v>
      </c>
      <c r="N35" s="125">
        <v>3</v>
      </c>
      <c r="O35" s="125">
        <v>3</v>
      </c>
      <c r="P35" s="125">
        <v>0</v>
      </c>
      <c r="Q35" s="125">
        <v>0</v>
      </c>
      <c r="R35" s="125">
        <v>3</v>
      </c>
      <c r="S35" s="125">
        <v>3</v>
      </c>
      <c r="T35" s="125">
        <v>3</v>
      </c>
      <c r="U35" s="125">
        <v>3</v>
      </c>
      <c r="V35" s="125">
        <v>3</v>
      </c>
      <c r="W35" s="125">
        <v>0</v>
      </c>
      <c r="X35" s="125">
        <v>0</v>
      </c>
      <c r="Y35" s="125">
        <v>3</v>
      </c>
      <c r="Z35" s="125">
        <v>3</v>
      </c>
      <c r="AA35" s="125">
        <v>3</v>
      </c>
      <c r="AB35" s="125">
        <v>3</v>
      </c>
      <c r="AC35" s="125">
        <v>3</v>
      </c>
      <c r="AD35" s="125">
        <v>0</v>
      </c>
      <c r="AE35" s="125">
        <v>0</v>
      </c>
      <c r="AF35" s="125">
        <v>3</v>
      </c>
      <c r="AG35" s="125">
        <v>3</v>
      </c>
      <c r="AH35" s="125">
        <v>3</v>
      </c>
      <c r="AI35" s="148">
        <f>SUM(D35:AH35)</f>
        <v>69</v>
      </c>
      <c r="AJ35" s="114" t="s">
        <v>178</v>
      </c>
    </row>
    <row r="36" spans="2:36" ht="15.75" x14ac:dyDescent="0.25">
      <c r="B36" s="92"/>
      <c r="AI36" s="93"/>
      <c r="AJ36" s="93"/>
    </row>
    <row r="37" spans="2:36" ht="15.75" x14ac:dyDescent="0.25">
      <c r="B37" s="114" t="s">
        <v>152</v>
      </c>
      <c r="C37" s="136" t="s">
        <v>179</v>
      </c>
      <c r="D37" s="151"/>
      <c r="E37" s="151"/>
      <c r="F37" s="151"/>
      <c r="G37" s="199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1"/>
      <c r="AI37" s="137" t="s">
        <v>154</v>
      </c>
      <c r="AJ37" s="143" t="s">
        <v>155</v>
      </c>
    </row>
    <row r="38" spans="2:36" ht="15.75" x14ac:dyDescent="0.25">
      <c r="B38" s="181" t="s">
        <v>156</v>
      </c>
      <c r="C38" s="120" t="s">
        <v>137</v>
      </c>
      <c r="D38" s="138">
        <v>8</v>
      </c>
      <c r="E38" s="138">
        <v>8</v>
      </c>
      <c r="F38" s="138">
        <v>8</v>
      </c>
      <c r="G38" s="138">
        <v>8</v>
      </c>
      <c r="H38" s="138">
        <v>8</v>
      </c>
      <c r="I38" s="138">
        <v>8</v>
      </c>
      <c r="J38" s="138">
        <v>8</v>
      </c>
      <c r="K38" s="138">
        <v>8</v>
      </c>
      <c r="L38" s="138">
        <v>8</v>
      </c>
      <c r="M38" s="138">
        <v>8</v>
      </c>
      <c r="N38" s="138">
        <v>8</v>
      </c>
      <c r="O38" s="138">
        <v>8</v>
      </c>
      <c r="P38" s="138">
        <v>8</v>
      </c>
      <c r="Q38" s="138">
        <v>8</v>
      </c>
      <c r="R38" s="138">
        <v>8</v>
      </c>
      <c r="S38" s="138">
        <v>8</v>
      </c>
      <c r="T38" s="138">
        <v>8</v>
      </c>
      <c r="U38" s="138">
        <v>8</v>
      </c>
      <c r="V38" s="138">
        <v>8</v>
      </c>
      <c r="W38" s="138">
        <v>8</v>
      </c>
      <c r="X38" s="138">
        <v>8</v>
      </c>
      <c r="Y38" s="138">
        <v>11</v>
      </c>
      <c r="Z38" s="138">
        <v>11</v>
      </c>
      <c r="AA38" s="138">
        <v>11</v>
      </c>
      <c r="AB38" s="138">
        <v>11</v>
      </c>
      <c r="AC38" s="138">
        <v>11</v>
      </c>
      <c r="AD38" s="138">
        <v>11</v>
      </c>
      <c r="AE38" s="138">
        <v>11</v>
      </c>
      <c r="AF38" s="138">
        <v>11</v>
      </c>
      <c r="AG38" s="138">
        <v>11</v>
      </c>
      <c r="AH38" s="138">
        <v>11</v>
      </c>
      <c r="AI38" s="148">
        <f>SUM(D38:AH38)</f>
        <v>278</v>
      </c>
      <c r="AJ38" s="114" t="s">
        <v>180</v>
      </c>
    </row>
    <row r="39" spans="2:36" ht="15.75" x14ac:dyDescent="0.25">
      <c r="B39" s="175"/>
      <c r="C39" s="124" t="s">
        <v>138</v>
      </c>
      <c r="D39" s="152">
        <v>4</v>
      </c>
      <c r="E39" s="152">
        <v>4</v>
      </c>
      <c r="F39" s="152">
        <v>4</v>
      </c>
      <c r="G39" s="152">
        <v>4</v>
      </c>
      <c r="H39" s="152">
        <v>4</v>
      </c>
      <c r="I39" s="152">
        <v>4</v>
      </c>
      <c r="J39" s="152">
        <v>4</v>
      </c>
      <c r="K39" s="152">
        <v>4</v>
      </c>
      <c r="L39" s="152">
        <v>4</v>
      </c>
      <c r="M39" s="152">
        <v>4</v>
      </c>
      <c r="N39" s="152">
        <v>4</v>
      </c>
      <c r="O39" s="152">
        <v>4</v>
      </c>
      <c r="P39" s="152">
        <v>4</v>
      </c>
      <c r="Q39" s="152">
        <v>4</v>
      </c>
      <c r="R39" s="152">
        <v>4</v>
      </c>
      <c r="S39" s="152">
        <v>4</v>
      </c>
      <c r="T39" s="152">
        <v>4</v>
      </c>
      <c r="U39" s="152">
        <v>4</v>
      </c>
      <c r="V39" s="152">
        <v>4</v>
      </c>
      <c r="W39" s="152">
        <v>4</v>
      </c>
      <c r="X39" s="152">
        <v>4</v>
      </c>
      <c r="Y39" s="152">
        <v>8</v>
      </c>
      <c r="Z39" s="152">
        <v>8</v>
      </c>
      <c r="AA39" s="152">
        <v>8</v>
      </c>
      <c r="AB39" s="152">
        <v>8</v>
      </c>
      <c r="AC39" s="152">
        <v>8</v>
      </c>
      <c r="AD39" s="152">
        <v>8</v>
      </c>
      <c r="AE39" s="152">
        <v>8</v>
      </c>
      <c r="AF39" s="152">
        <v>8</v>
      </c>
      <c r="AG39" s="152">
        <v>8</v>
      </c>
      <c r="AH39" s="152">
        <v>8</v>
      </c>
      <c r="AI39" s="149">
        <f>SUM(D39:AH39)</f>
        <v>164</v>
      </c>
      <c r="AJ39" s="114" t="s">
        <v>181</v>
      </c>
    </row>
    <row r="40" spans="2:36" ht="18" x14ac:dyDescent="0.25">
      <c r="B40" s="175"/>
      <c r="C40" s="127" t="s">
        <v>139</v>
      </c>
      <c r="D40" s="139">
        <v>6</v>
      </c>
      <c r="E40" s="139">
        <v>6</v>
      </c>
      <c r="F40" s="139">
        <v>6</v>
      </c>
      <c r="G40" s="139">
        <v>6</v>
      </c>
      <c r="H40" s="139">
        <v>6</v>
      </c>
      <c r="I40" s="139">
        <v>6</v>
      </c>
      <c r="J40" s="139">
        <v>6</v>
      </c>
      <c r="K40" s="139">
        <v>8</v>
      </c>
      <c r="L40" s="139">
        <v>8</v>
      </c>
      <c r="M40" s="139">
        <v>8</v>
      </c>
      <c r="N40" s="139">
        <v>8</v>
      </c>
      <c r="O40" s="139">
        <v>8</v>
      </c>
      <c r="P40" s="139">
        <v>8</v>
      </c>
      <c r="Q40" s="139">
        <v>8</v>
      </c>
      <c r="R40" s="139">
        <v>8</v>
      </c>
      <c r="S40" s="139">
        <v>8</v>
      </c>
      <c r="T40" s="139">
        <v>6</v>
      </c>
      <c r="U40" s="139">
        <v>6</v>
      </c>
      <c r="V40" s="139">
        <v>6</v>
      </c>
      <c r="W40" s="139">
        <v>6</v>
      </c>
      <c r="X40" s="139">
        <v>6</v>
      </c>
      <c r="Y40" s="139">
        <v>8</v>
      </c>
      <c r="Z40" s="139">
        <v>8</v>
      </c>
      <c r="AA40" s="139">
        <v>8</v>
      </c>
      <c r="AB40" s="139">
        <v>8</v>
      </c>
      <c r="AC40" s="139">
        <v>8</v>
      </c>
      <c r="AD40" s="139">
        <v>8</v>
      </c>
      <c r="AE40" s="139">
        <v>8</v>
      </c>
      <c r="AF40" s="139">
        <v>8</v>
      </c>
      <c r="AG40" s="139">
        <v>8</v>
      </c>
      <c r="AH40" s="139">
        <v>8</v>
      </c>
      <c r="AI40" s="148">
        <f>SUM(D40:AH40)</f>
        <v>224</v>
      </c>
      <c r="AJ40" s="114" t="s">
        <v>182</v>
      </c>
    </row>
    <row r="41" spans="2:36" ht="15.75" x14ac:dyDescent="0.25">
      <c r="B41" s="175"/>
      <c r="C41" s="130" t="s">
        <v>140</v>
      </c>
      <c r="D41" s="125">
        <v>4</v>
      </c>
      <c r="E41" s="125">
        <v>4</v>
      </c>
      <c r="F41" s="125">
        <v>4</v>
      </c>
      <c r="G41" s="125">
        <v>4</v>
      </c>
      <c r="H41" s="125">
        <v>4</v>
      </c>
      <c r="I41" s="125">
        <v>4</v>
      </c>
      <c r="J41" s="125">
        <v>4</v>
      </c>
      <c r="K41" s="125">
        <v>4</v>
      </c>
      <c r="L41" s="125">
        <v>4</v>
      </c>
      <c r="M41" s="125">
        <v>4</v>
      </c>
      <c r="N41" s="125">
        <v>4</v>
      </c>
      <c r="O41" s="125">
        <v>4</v>
      </c>
      <c r="P41" s="125">
        <v>4</v>
      </c>
      <c r="Q41" s="125">
        <v>4</v>
      </c>
      <c r="R41" s="125">
        <v>4</v>
      </c>
      <c r="S41" s="125">
        <v>4</v>
      </c>
      <c r="T41" s="125">
        <v>4</v>
      </c>
      <c r="U41" s="125">
        <v>4</v>
      </c>
      <c r="V41" s="125">
        <v>4</v>
      </c>
      <c r="W41" s="125">
        <v>4</v>
      </c>
      <c r="X41" s="125">
        <v>4</v>
      </c>
      <c r="Y41" s="125">
        <v>4</v>
      </c>
      <c r="Z41" s="125">
        <v>4</v>
      </c>
      <c r="AA41" s="125">
        <v>4</v>
      </c>
      <c r="AB41" s="125">
        <v>4</v>
      </c>
      <c r="AC41" s="125">
        <v>4</v>
      </c>
      <c r="AD41" s="125">
        <v>4</v>
      </c>
      <c r="AE41" s="125">
        <v>4</v>
      </c>
      <c r="AF41" s="125">
        <v>4</v>
      </c>
      <c r="AG41" s="125">
        <v>4</v>
      </c>
      <c r="AH41" s="125">
        <v>4</v>
      </c>
      <c r="AI41" s="150">
        <f>SUM(D41:AH41)</f>
        <v>124</v>
      </c>
      <c r="AJ41" s="114" t="s">
        <v>183</v>
      </c>
    </row>
    <row r="42" spans="2:36" ht="15.75" x14ac:dyDescent="0.25">
      <c r="B42" s="160"/>
      <c r="C42" s="133" t="s">
        <v>122</v>
      </c>
      <c r="D42" s="125">
        <v>3</v>
      </c>
      <c r="E42" s="125">
        <v>3</v>
      </c>
      <c r="F42" s="125">
        <v>3</v>
      </c>
      <c r="G42" s="125">
        <v>3</v>
      </c>
      <c r="H42" s="125">
        <v>3</v>
      </c>
      <c r="I42" s="125">
        <v>0</v>
      </c>
      <c r="J42" s="125">
        <v>0</v>
      </c>
      <c r="K42" s="125">
        <v>3</v>
      </c>
      <c r="L42" s="125">
        <v>3</v>
      </c>
      <c r="M42" s="125">
        <v>3</v>
      </c>
      <c r="N42" s="125">
        <v>3</v>
      </c>
      <c r="O42" s="125">
        <v>3</v>
      </c>
      <c r="P42" s="125">
        <v>0</v>
      </c>
      <c r="Q42" s="125">
        <v>0</v>
      </c>
      <c r="R42" s="125">
        <v>3</v>
      </c>
      <c r="S42" s="125">
        <v>3</v>
      </c>
      <c r="T42" s="125">
        <v>3</v>
      </c>
      <c r="U42" s="125">
        <v>3</v>
      </c>
      <c r="V42" s="125">
        <v>3</v>
      </c>
      <c r="W42" s="125">
        <v>0</v>
      </c>
      <c r="X42" s="125">
        <v>0</v>
      </c>
      <c r="Y42" s="125">
        <v>3</v>
      </c>
      <c r="Z42" s="125">
        <v>3</v>
      </c>
      <c r="AA42" s="125">
        <v>3</v>
      </c>
      <c r="AB42" s="125">
        <v>3</v>
      </c>
      <c r="AC42" s="125">
        <v>3</v>
      </c>
      <c r="AD42" s="125">
        <v>0</v>
      </c>
      <c r="AE42" s="125">
        <v>0</v>
      </c>
      <c r="AF42" s="125">
        <v>3</v>
      </c>
      <c r="AG42" s="125">
        <v>3</v>
      </c>
      <c r="AH42" s="125">
        <v>3</v>
      </c>
      <c r="AI42" s="148">
        <f>SUM(D42:AH42)</f>
        <v>69</v>
      </c>
      <c r="AJ42" s="114" t="s">
        <v>184</v>
      </c>
    </row>
    <row r="43" spans="2:36" ht="15.75" x14ac:dyDescent="0.25">
      <c r="B43" s="92"/>
      <c r="AI43" s="93"/>
      <c r="AJ43" s="93"/>
    </row>
    <row r="44" spans="2:36" ht="20.25" x14ac:dyDescent="0.25">
      <c r="B44" s="153" t="s">
        <v>185</v>
      </c>
      <c r="C44" s="154"/>
      <c r="D44" s="155">
        <f t="shared" ref="D44:AH44" si="2">SUM(D9:D42)</f>
        <v>149</v>
      </c>
      <c r="E44" s="155">
        <f t="shared" si="2"/>
        <v>147</v>
      </c>
      <c r="F44" s="155">
        <f t="shared" si="2"/>
        <v>147</v>
      </c>
      <c r="G44" s="155">
        <f t="shared" si="2"/>
        <v>147</v>
      </c>
      <c r="H44" s="155">
        <f t="shared" si="2"/>
        <v>147</v>
      </c>
      <c r="I44" s="155">
        <f t="shared" si="2"/>
        <v>129</v>
      </c>
      <c r="J44" s="155">
        <f t="shared" si="2"/>
        <v>129</v>
      </c>
      <c r="K44" s="155">
        <f t="shared" si="2"/>
        <v>149</v>
      </c>
      <c r="L44" s="155">
        <f t="shared" si="2"/>
        <v>149</v>
      </c>
      <c r="M44" s="155">
        <f t="shared" si="2"/>
        <v>149</v>
      </c>
      <c r="N44" s="155">
        <f t="shared" si="2"/>
        <v>149</v>
      </c>
      <c r="O44" s="155">
        <f t="shared" si="2"/>
        <v>149</v>
      </c>
      <c r="P44" s="155">
        <f t="shared" si="2"/>
        <v>128</v>
      </c>
      <c r="Q44" s="155">
        <f t="shared" si="2"/>
        <v>128</v>
      </c>
      <c r="R44" s="155">
        <f t="shared" si="2"/>
        <v>146</v>
      </c>
      <c r="S44" s="155">
        <f t="shared" si="2"/>
        <v>146</v>
      </c>
      <c r="T44" s="155">
        <f t="shared" si="2"/>
        <v>144</v>
      </c>
      <c r="U44" s="155">
        <f t="shared" si="2"/>
        <v>151</v>
      </c>
      <c r="V44" s="155">
        <f t="shared" si="2"/>
        <v>151</v>
      </c>
      <c r="W44" s="155">
        <f t="shared" si="2"/>
        <v>133</v>
      </c>
      <c r="X44" s="155">
        <f t="shared" si="2"/>
        <v>133</v>
      </c>
      <c r="Y44" s="155">
        <f t="shared" si="2"/>
        <v>160</v>
      </c>
      <c r="Z44" s="155">
        <f t="shared" si="2"/>
        <v>160</v>
      </c>
      <c r="AA44" s="155">
        <f t="shared" si="2"/>
        <v>162</v>
      </c>
      <c r="AB44" s="155">
        <f t="shared" si="2"/>
        <v>160</v>
      </c>
      <c r="AC44" s="155">
        <f t="shared" si="2"/>
        <v>153</v>
      </c>
      <c r="AD44" s="155">
        <f t="shared" si="2"/>
        <v>135</v>
      </c>
      <c r="AE44" s="155">
        <f t="shared" si="2"/>
        <v>135</v>
      </c>
      <c r="AF44" s="155">
        <f t="shared" si="2"/>
        <v>153</v>
      </c>
      <c r="AG44" s="155">
        <f t="shared" si="2"/>
        <v>153</v>
      </c>
      <c r="AH44" s="155">
        <f t="shared" si="2"/>
        <v>153</v>
      </c>
      <c r="AI44" s="93"/>
      <c r="AJ44" s="93"/>
    </row>
    <row r="45" spans="2:36" ht="20.25" x14ac:dyDescent="0.25">
      <c r="B45" s="153" t="s">
        <v>69</v>
      </c>
      <c r="C45" s="154"/>
      <c r="D45" s="156">
        <f>'[1]DUTY ROSTER'!C49</f>
        <v>3</v>
      </c>
      <c r="E45" s="156">
        <f>'[1]DUTY ROSTER'!D49</f>
        <v>19</v>
      </c>
      <c r="F45" s="156">
        <f>'[1]DUTY ROSTER'!E49</f>
        <v>19</v>
      </c>
      <c r="G45" s="156">
        <f>'[1]DUTY ROSTER'!F49</f>
        <v>19</v>
      </c>
      <c r="H45" s="156">
        <f>'[1]DUTY ROSTER'!G49</f>
        <v>21</v>
      </c>
      <c r="I45" s="156">
        <f>'[1]DUTY ROSTER'!H49</f>
        <v>15</v>
      </c>
      <c r="J45" s="156">
        <f>'[1]DUTY ROSTER'!I49</f>
        <v>15</v>
      </c>
      <c r="K45" s="156">
        <f>'[1]DUTY ROSTER'!J49</f>
        <v>20</v>
      </c>
      <c r="L45" s="156">
        <f>'[1]DUTY ROSTER'!K49</f>
        <v>19</v>
      </c>
      <c r="M45" s="156">
        <f>'[1]DUTY ROSTER'!L49</f>
        <v>19</v>
      </c>
      <c r="N45" s="156">
        <f>'[1]DUTY ROSTER'!M49</f>
        <v>19</v>
      </c>
      <c r="O45" s="156">
        <f>'[1]DUTY ROSTER'!N49</f>
        <v>20</v>
      </c>
      <c r="P45" s="156">
        <f>'[1]DUTY ROSTER'!O49</f>
        <v>15</v>
      </c>
      <c r="Q45" s="156">
        <f>'[1]DUTY ROSTER'!P49</f>
        <v>14</v>
      </c>
      <c r="R45" s="156">
        <f>'[1]DUTY ROSTER'!Q49</f>
        <v>20</v>
      </c>
      <c r="S45" s="156">
        <f>'[1]DUTY ROSTER'!R49</f>
        <v>20</v>
      </c>
      <c r="T45" s="156">
        <f>'[1]DUTY ROSTER'!S49</f>
        <v>18</v>
      </c>
      <c r="U45" s="156">
        <f>'[1]DUTY ROSTER'!T49</f>
        <v>18</v>
      </c>
      <c r="V45" s="156">
        <f>'[1]DUTY ROSTER'!U49</f>
        <v>19</v>
      </c>
      <c r="W45" s="156">
        <f>'[1]DUTY ROSTER'!V49</f>
        <v>16</v>
      </c>
      <c r="X45" s="156">
        <f>'[1]DUTY ROSTER'!W49</f>
        <v>16</v>
      </c>
      <c r="Y45" s="156">
        <f>'[1]DUTY ROSTER'!X49</f>
        <v>21</v>
      </c>
      <c r="Z45" s="156">
        <f>'[1]DUTY ROSTER'!Y49</f>
        <v>20</v>
      </c>
      <c r="AA45" s="156">
        <f>'[1]DUTY ROSTER'!Z49</f>
        <v>20</v>
      </c>
      <c r="AB45" s="156">
        <f>'[1]DUTY ROSTER'!AA49</f>
        <v>16</v>
      </c>
      <c r="AC45" s="156">
        <f>'[1]DUTY ROSTER'!AB49</f>
        <v>20</v>
      </c>
      <c r="AD45" s="156">
        <f>'[1]DUTY ROSTER'!AC49</f>
        <v>14</v>
      </c>
      <c r="AE45" s="156">
        <f>'[1]DUTY ROSTER'!AD49</f>
        <v>14</v>
      </c>
      <c r="AF45" s="156">
        <f>'[1]DUTY ROSTER'!AE49</f>
        <v>17</v>
      </c>
      <c r="AG45" s="156">
        <f>'[1]DUTY ROSTER'!AF49</f>
        <v>19</v>
      </c>
      <c r="AH45" s="156">
        <f>'[1]DUTY ROSTER'!AG49</f>
        <v>19</v>
      </c>
      <c r="AI45" s="93"/>
      <c r="AJ45" s="93"/>
    </row>
    <row r="46" spans="2:36" ht="20.25" x14ac:dyDescent="0.25">
      <c r="B46" s="153" t="s">
        <v>186</v>
      </c>
      <c r="C46" s="154"/>
      <c r="D46" s="156">
        <v>11</v>
      </c>
      <c r="E46" s="156">
        <v>11</v>
      </c>
      <c r="F46" s="156">
        <v>11</v>
      </c>
      <c r="G46" s="156">
        <v>11</v>
      </c>
      <c r="H46" s="156">
        <v>11</v>
      </c>
      <c r="I46" s="156">
        <v>11</v>
      </c>
      <c r="J46" s="156">
        <v>11</v>
      </c>
      <c r="K46" s="156">
        <v>11</v>
      </c>
      <c r="L46" s="156">
        <v>11</v>
      </c>
      <c r="M46" s="156">
        <v>11</v>
      </c>
      <c r="N46" s="156">
        <v>11</v>
      </c>
      <c r="O46" s="156">
        <v>11</v>
      </c>
      <c r="P46" s="156">
        <v>11</v>
      </c>
      <c r="Q46" s="156">
        <v>11</v>
      </c>
      <c r="R46" s="156">
        <v>11</v>
      </c>
      <c r="S46" s="156">
        <v>11</v>
      </c>
      <c r="T46" s="156">
        <v>11</v>
      </c>
      <c r="U46" s="156">
        <v>11</v>
      </c>
      <c r="V46" s="156">
        <v>11</v>
      </c>
      <c r="W46" s="156">
        <v>11</v>
      </c>
      <c r="X46" s="156">
        <v>11</v>
      </c>
      <c r="Y46" s="156">
        <v>11</v>
      </c>
      <c r="Z46" s="156">
        <v>11</v>
      </c>
      <c r="AA46" s="156">
        <v>11</v>
      </c>
      <c r="AB46" s="156">
        <v>11</v>
      </c>
      <c r="AC46" s="156">
        <v>11</v>
      </c>
      <c r="AD46" s="156">
        <v>11</v>
      </c>
      <c r="AE46" s="156">
        <v>11</v>
      </c>
      <c r="AF46" s="156">
        <v>11</v>
      </c>
      <c r="AG46" s="156">
        <v>11</v>
      </c>
      <c r="AH46" s="156">
        <v>12</v>
      </c>
      <c r="AI46" s="93"/>
      <c r="AJ46" s="93"/>
    </row>
    <row r="47" spans="2:36" ht="20.25" x14ac:dyDescent="0.25">
      <c r="B47" s="153" t="s">
        <v>131</v>
      </c>
      <c r="C47" s="154"/>
      <c r="D47" s="156">
        <f t="shared" ref="D47:AH47" si="3">D45*D46</f>
        <v>33</v>
      </c>
      <c r="E47" s="156">
        <f t="shared" si="3"/>
        <v>209</v>
      </c>
      <c r="F47" s="156">
        <f t="shared" si="3"/>
        <v>209</v>
      </c>
      <c r="G47" s="156">
        <f t="shared" si="3"/>
        <v>209</v>
      </c>
      <c r="H47" s="156">
        <f t="shared" si="3"/>
        <v>231</v>
      </c>
      <c r="I47" s="156">
        <f t="shared" si="3"/>
        <v>165</v>
      </c>
      <c r="J47" s="156">
        <f t="shared" si="3"/>
        <v>165</v>
      </c>
      <c r="K47" s="156">
        <f t="shared" si="3"/>
        <v>220</v>
      </c>
      <c r="L47" s="156">
        <f t="shared" si="3"/>
        <v>209</v>
      </c>
      <c r="M47" s="156">
        <f t="shared" si="3"/>
        <v>209</v>
      </c>
      <c r="N47" s="156">
        <f t="shared" si="3"/>
        <v>209</v>
      </c>
      <c r="O47" s="156">
        <f t="shared" si="3"/>
        <v>220</v>
      </c>
      <c r="P47" s="156">
        <f t="shared" si="3"/>
        <v>165</v>
      </c>
      <c r="Q47" s="156">
        <f t="shared" si="3"/>
        <v>154</v>
      </c>
      <c r="R47" s="156">
        <f t="shared" si="3"/>
        <v>220</v>
      </c>
      <c r="S47" s="156">
        <f t="shared" si="3"/>
        <v>220</v>
      </c>
      <c r="T47" s="156">
        <f t="shared" si="3"/>
        <v>198</v>
      </c>
      <c r="U47" s="156">
        <f t="shared" si="3"/>
        <v>198</v>
      </c>
      <c r="V47" s="156">
        <f t="shared" si="3"/>
        <v>209</v>
      </c>
      <c r="W47" s="156">
        <f t="shared" si="3"/>
        <v>176</v>
      </c>
      <c r="X47" s="156">
        <f t="shared" si="3"/>
        <v>176</v>
      </c>
      <c r="Y47" s="156">
        <f t="shared" si="3"/>
        <v>231</v>
      </c>
      <c r="Z47" s="156">
        <f t="shared" si="3"/>
        <v>220</v>
      </c>
      <c r="AA47" s="156">
        <f t="shared" si="3"/>
        <v>220</v>
      </c>
      <c r="AB47" s="156">
        <f t="shared" si="3"/>
        <v>176</v>
      </c>
      <c r="AC47" s="156">
        <f t="shared" si="3"/>
        <v>220</v>
      </c>
      <c r="AD47" s="156">
        <f t="shared" si="3"/>
        <v>154</v>
      </c>
      <c r="AE47" s="156">
        <f t="shared" si="3"/>
        <v>154</v>
      </c>
      <c r="AF47" s="156">
        <f t="shared" si="3"/>
        <v>187</v>
      </c>
      <c r="AG47" s="156">
        <f t="shared" si="3"/>
        <v>209</v>
      </c>
      <c r="AH47" s="156">
        <f t="shared" si="3"/>
        <v>228</v>
      </c>
      <c r="AI47" s="93"/>
      <c r="AJ47" s="93"/>
    </row>
    <row r="48" spans="2:36" ht="20.25" x14ac:dyDescent="0.25">
      <c r="B48" s="153" t="s">
        <v>187</v>
      </c>
      <c r="C48" s="154"/>
      <c r="D48" s="157">
        <f t="shared" ref="D48:AH48" si="4">D47/D44</f>
        <v>0.22147651006711411</v>
      </c>
      <c r="E48" s="157">
        <f t="shared" si="4"/>
        <v>1.4217687074829932</v>
      </c>
      <c r="F48" s="157">
        <f t="shared" si="4"/>
        <v>1.4217687074829932</v>
      </c>
      <c r="G48" s="157">
        <f t="shared" si="4"/>
        <v>1.4217687074829932</v>
      </c>
      <c r="H48" s="157">
        <f t="shared" si="4"/>
        <v>1.5714285714285714</v>
      </c>
      <c r="I48" s="157">
        <f t="shared" si="4"/>
        <v>1.2790697674418605</v>
      </c>
      <c r="J48" s="157">
        <f t="shared" si="4"/>
        <v>1.2790697674418605</v>
      </c>
      <c r="K48" s="157">
        <f t="shared" si="4"/>
        <v>1.476510067114094</v>
      </c>
      <c r="L48" s="157">
        <f t="shared" si="4"/>
        <v>1.4026845637583893</v>
      </c>
      <c r="M48" s="157">
        <f t="shared" si="4"/>
        <v>1.4026845637583893</v>
      </c>
      <c r="N48" s="157">
        <f t="shared" si="4"/>
        <v>1.4026845637583893</v>
      </c>
      <c r="O48" s="157">
        <f t="shared" si="4"/>
        <v>1.476510067114094</v>
      </c>
      <c r="P48" s="157">
        <f t="shared" si="4"/>
        <v>1.2890625</v>
      </c>
      <c r="Q48" s="157">
        <f t="shared" si="4"/>
        <v>1.203125</v>
      </c>
      <c r="R48" s="157">
        <f t="shared" si="4"/>
        <v>1.5068493150684932</v>
      </c>
      <c r="S48" s="157">
        <f t="shared" si="4"/>
        <v>1.5068493150684932</v>
      </c>
      <c r="T48" s="157">
        <f t="shared" si="4"/>
        <v>1.375</v>
      </c>
      <c r="U48" s="157">
        <f t="shared" si="4"/>
        <v>1.3112582781456954</v>
      </c>
      <c r="V48" s="157">
        <f t="shared" si="4"/>
        <v>1.3841059602649006</v>
      </c>
      <c r="W48" s="157">
        <f t="shared" si="4"/>
        <v>1.3233082706766917</v>
      </c>
      <c r="X48" s="157">
        <f t="shared" si="4"/>
        <v>1.3233082706766917</v>
      </c>
      <c r="Y48" s="157">
        <f t="shared" si="4"/>
        <v>1.4437500000000001</v>
      </c>
      <c r="Z48" s="157">
        <f t="shared" si="4"/>
        <v>1.375</v>
      </c>
      <c r="AA48" s="157">
        <f t="shared" si="4"/>
        <v>1.3580246913580247</v>
      </c>
      <c r="AB48" s="157">
        <f t="shared" si="4"/>
        <v>1.1000000000000001</v>
      </c>
      <c r="AC48" s="157">
        <f t="shared" si="4"/>
        <v>1.4379084967320261</v>
      </c>
      <c r="AD48" s="157">
        <f t="shared" si="4"/>
        <v>1.1407407407407408</v>
      </c>
      <c r="AE48" s="157">
        <f t="shared" si="4"/>
        <v>1.1407407407407408</v>
      </c>
      <c r="AF48" s="157">
        <f t="shared" si="4"/>
        <v>1.2222222222222223</v>
      </c>
      <c r="AG48" s="157">
        <f t="shared" si="4"/>
        <v>1.3660130718954249</v>
      </c>
      <c r="AH48" s="157">
        <f t="shared" si="4"/>
        <v>1.4901960784313726</v>
      </c>
      <c r="AI48" s="93"/>
      <c r="AJ48" s="93"/>
    </row>
    <row r="49" spans="2:36" ht="15.75" x14ac:dyDescent="0.25">
      <c r="B49" s="92"/>
      <c r="AI49" s="93"/>
      <c r="AJ49" s="93"/>
    </row>
  </sheetData>
  <mergeCells count="14">
    <mergeCell ref="B10:B14"/>
    <mergeCell ref="F9:AE9"/>
    <mergeCell ref="D16:H16"/>
    <mergeCell ref="D23:AH23"/>
    <mergeCell ref="G37:AH37"/>
    <mergeCell ref="D6:AG6"/>
    <mergeCell ref="AI6:AJ8"/>
    <mergeCell ref="B7:C7"/>
    <mergeCell ref="B8:C8"/>
    <mergeCell ref="B38:B42"/>
    <mergeCell ref="B17:B21"/>
    <mergeCell ref="B24:B28"/>
    <mergeCell ref="D30:AH30"/>
    <mergeCell ref="B31:B35"/>
  </mergeCells>
  <conditionalFormatting sqref="D48:AH48">
    <cfRule type="cellIs" dxfId="0" priority="1" operator="less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DUTY ROSTER</vt:lpstr>
      <vt:lpstr>MH AVAILABLE</vt:lpstr>
      <vt:lpstr>MH REQUIRED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AMO Eng PGU 139</cp:lastModifiedBy>
  <dcterms:created xsi:type="dcterms:W3CDTF">2015-06-05T18:17:20Z</dcterms:created>
  <dcterms:modified xsi:type="dcterms:W3CDTF">2024-03-19T03:47:53Z</dcterms:modified>
</cp:coreProperties>
</file>