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G:\My Drive\AW139 AO\2023\NOVEMBER\"/>
    </mc:Choice>
  </mc:AlternateContent>
  <xr:revisionPtr revIDLastSave="0" documentId="13_ncr:1_{5A745C71-0D8E-420E-9AB9-C529A53A521F}"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'!$A$1:$T$156</definedName>
    <definedName name="_xlnm.Print_Titles" localSheetId="1">'LAMPIRAN 1 - B '!$1:$11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3" i="3" l="1"/>
  <c r="D12" i="3" l="1"/>
  <c r="D61" i="3"/>
  <c r="BA19" i="1"/>
  <c r="N65" i="3"/>
  <c r="N13" i="3"/>
  <c r="P38" i="3" l="1"/>
  <c r="N32" i="3"/>
  <c r="Q35" i="3"/>
  <c r="N100" i="3" l="1"/>
  <c r="N99" i="3"/>
  <c r="N98" i="3"/>
  <c r="N73" i="3"/>
  <c r="N64" i="3"/>
  <c r="BH17" i="1" l="1"/>
  <c r="P83" i="3"/>
  <c r="N50" i="3" l="1"/>
  <c r="N49" i="3"/>
  <c r="N48" i="3"/>
  <c r="N23" i="3"/>
  <c r="N15" i="3"/>
  <c r="N14" i="3"/>
  <c r="BI17" i="1" l="1"/>
  <c r="BJ17" i="1" s="1"/>
  <c r="Q71" i="3"/>
  <c r="N34" i="3" l="1"/>
  <c r="Q84" i="3" l="1"/>
  <c r="P84" i="3"/>
  <c r="P59" i="3"/>
  <c r="Q58" i="3"/>
  <c r="Q51" i="3"/>
  <c r="P56" i="3" l="1"/>
  <c r="P33" i="3"/>
  <c r="P51" i="3"/>
  <c r="P57" i="3"/>
  <c r="P55" i="3"/>
  <c r="N79" i="3"/>
  <c r="Q54" i="3" l="1"/>
  <c r="Q103" i="3" l="1"/>
  <c r="P50" i="3" l="1"/>
  <c r="P49" i="3"/>
  <c r="Q27" i="3"/>
  <c r="Q26" i="3"/>
  <c r="N30" i="3"/>
  <c r="N29" i="3"/>
  <c r="N16" i="3"/>
  <c r="N37" i="3"/>
  <c r="P37" i="3" s="1"/>
  <c r="Q37" i="3"/>
  <c r="N31" i="3"/>
  <c r="Q39" i="3" l="1"/>
  <c r="N39" i="3"/>
  <c r="P39" i="3" s="1"/>
  <c r="Q36" i="3"/>
  <c r="Q34" i="3"/>
  <c r="BH13" i="1" l="1"/>
  <c r="BI8" i="1" l="1"/>
  <c r="BH8" i="1"/>
  <c r="C47" i="3" l="1"/>
  <c r="BJ8" i="1"/>
  <c r="BJ35" i="1" s="1"/>
  <c r="P34" i="3" l="1"/>
  <c r="P81" i="3" l="1"/>
  <c r="P80" i="3"/>
  <c r="P32" i="3"/>
  <c r="P31" i="3"/>
  <c r="Q30" i="3"/>
  <c r="P30" i="3"/>
  <c r="N66" i="3" l="1"/>
  <c r="Q77" i="3"/>
  <c r="Q76" i="3"/>
  <c r="P28" i="3" l="1"/>
  <c r="Q156" i="3"/>
  <c r="O155" i="3"/>
  <c r="Q152" i="3"/>
  <c r="Q149" i="3"/>
  <c r="N149" i="3"/>
  <c r="Q148" i="3"/>
  <c r="N147" i="3"/>
  <c r="Q143" i="3"/>
  <c r="Q142" i="3"/>
  <c r="Q141" i="3"/>
  <c r="Q140" i="3"/>
  <c r="P136" i="3"/>
  <c r="Q135" i="3"/>
  <c r="Q134" i="3"/>
  <c r="Q133" i="3"/>
  <c r="P132" i="3"/>
  <c r="N129" i="3"/>
  <c r="Q127" i="3"/>
  <c r="Q126" i="3"/>
  <c r="N125" i="3"/>
  <c r="Q124" i="3"/>
  <c r="Q123" i="3"/>
  <c r="Q122" i="3"/>
  <c r="N122" i="3"/>
  <c r="T120" i="3"/>
  <c r="Q118" i="3"/>
  <c r="Q117" i="3"/>
  <c r="Q116" i="3"/>
  <c r="Q115" i="3"/>
  <c r="N114" i="3"/>
  <c r="N113" i="3"/>
  <c r="T112" i="3"/>
  <c r="N112" i="3"/>
  <c r="N111" i="3"/>
  <c r="T109" i="3"/>
  <c r="D109" i="3"/>
  <c r="P152" i="3" s="1"/>
  <c r="Q99" i="3"/>
  <c r="P99" i="3"/>
  <c r="P98" i="3"/>
  <c r="Q96" i="3"/>
  <c r="Q95" i="3"/>
  <c r="Q94" i="3"/>
  <c r="Q93" i="3"/>
  <c r="Q79" i="3"/>
  <c r="P78" i="3"/>
  <c r="Q75" i="3"/>
  <c r="Q74" i="3"/>
  <c r="Q73" i="3"/>
  <c r="P73" i="3"/>
  <c r="T71" i="3"/>
  <c r="Q70" i="3"/>
  <c r="Q69" i="3"/>
  <c r="Q68" i="3"/>
  <c r="Q67" i="3"/>
  <c r="P66" i="3"/>
  <c r="P65" i="3"/>
  <c r="P64" i="3"/>
  <c r="P63" i="3"/>
  <c r="T61" i="3"/>
  <c r="Q49" i="3"/>
  <c r="P48" i="3"/>
  <c r="Q44" i="3"/>
  <c r="Q43" i="3"/>
  <c r="Q42" i="3"/>
  <c r="Q41" i="3"/>
  <c r="T34" i="3"/>
  <c r="Q29" i="3"/>
  <c r="Q25" i="3"/>
  <c r="Q24" i="3"/>
  <c r="Q23" i="3"/>
  <c r="P23" i="3"/>
  <c r="Q21" i="3"/>
  <c r="Q19" i="3"/>
  <c r="T18" i="3"/>
  <c r="Q18" i="3"/>
  <c r="Q17" i="3"/>
  <c r="P15" i="3"/>
  <c r="P14" i="3"/>
  <c r="P13" i="3"/>
  <c r="T12" i="3"/>
  <c r="C34" i="3"/>
  <c r="BH31" i="1"/>
  <c r="BI26" i="1"/>
  <c r="BJ26" i="1" s="1"/>
  <c r="BH26" i="1"/>
  <c r="P111" i="3" l="1"/>
  <c r="P113" i="3"/>
  <c r="P114" i="3"/>
  <c r="P128" i="3"/>
  <c r="P129" i="3"/>
  <c r="P149" i="3"/>
  <c r="P122" i="3"/>
  <c r="P130" i="3"/>
  <c r="P131" i="3"/>
  <c r="P147" i="3"/>
  <c r="P134" i="3"/>
  <c r="P112" i="3"/>
  <c r="P125" i="3"/>
  <c r="P135" i="3"/>
  <c r="C93" i="3"/>
  <c r="P79" i="3"/>
  <c r="P100" i="3"/>
  <c r="C80" i="3"/>
  <c r="P16" i="3"/>
  <c r="P29" i="3"/>
</calcChain>
</file>

<file path=xl/sharedStrings.xml><?xml version="1.0" encoding="utf-8"?>
<sst xmlns="http://schemas.openxmlformats.org/spreadsheetml/2006/main" count="679" uniqueCount="290">
  <si>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</si>
  <si>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</si>
  <si>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</si>
  <si>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</si>
  <si>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</si>
  <si>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</si>
  <si>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</si>
  <si>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</si>
  <si>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</si>
  <si>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</si>
  <si>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</si>
  <si>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</si>
  <si>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</si>
  <si>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</si>
  <si>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</si>
  <si>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</si>
  <si>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</si>
  <si>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</si>
  <si>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</si>
  <si>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</si>
  <si>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</si>
  <si>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</si>
  <si>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</si>
  <si>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M72-02                                       s/n: 31315</t>
  </si>
  <si>
    <t xml:space="preserve"> </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</si>
  <si>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</si>
  <si>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</si>
  <si>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</si>
  <si>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</si>
  <si>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</si>
  <si>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</si>
  <si>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</si>
  <si>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</si>
  <si>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</si>
  <si>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</si>
  <si>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</si>
  <si>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</si>
  <si>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</si>
  <si>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</si>
  <si>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</si>
  <si>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</si>
  <si>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</si>
  <si>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</si>
  <si>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</si>
  <si>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</si>
  <si>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</si>
  <si>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</si>
  <si>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</si>
  <si>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</si>
  <si>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</si>
  <si>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</si>
  <si>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</si>
  <si>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</si>
  <si>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</si>
  <si>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SERVICEABLE (PMC) </t>
  </si>
  <si>
    <t xml:space="preserve">SERVICEABLE (FMC) </t>
  </si>
  <si>
    <t>7 Day CCP</t>
  </si>
  <si>
    <t xml:space="preserve">UNSERVICEABLE (U/S)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</si>
  <si>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</si>
  <si>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</si>
  <si>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</si>
  <si>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</si>
  <si>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</si>
  <si>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</si>
  <si>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</si>
  <si>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</si>
  <si>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</si>
  <si>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</si>
  <si>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</si>
  <si>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</si>
  <si>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</si>
  <si>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</si>
  <si>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</si>
  <si>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</si>
  <si>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</si>
  <si>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</si>
  <si>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</si>
  <si>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</si>
  <si>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</si>
  <si>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</si>
  <si>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</si>
  <si>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</si>
  <si>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</si>
  <si>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</si>
  <si>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</si>
  <si>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</si>
  <si>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</si>
  <si>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</si>
  <si>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</si>
  <si>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</si>
  <si>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</si>
  <si>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</si>
  <si>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</si>
  <si>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</si>
  <si>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</si>
  <si>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</si>
  <si>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</si>
  <si>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</si>
  <si>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</si>
  <si>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</si>
  <si>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</si>
  <si>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</si>
  <si>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</si>
  <si>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</si>
  <si>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</si>
  <si>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</si>
  <si>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</si>
  <si>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</si>
  <si>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</si>
  <si>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</si>
  <si>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</si>
  <si>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</si>
  <si>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</si>
  <si>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</si>
  <si>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</si>
  <si>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</si>
  <si>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</si>
  <si>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</si>
  <si>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</si>
  <si>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</si>
  <si>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</si>
  <si>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S "   PMC</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</si>
  <si>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</si>
  <si>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</si>
  <si>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</si>
  <si>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</si>
  <si>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</si>
  <si>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</si>
  <si>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</si>
  <si>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</si>
  <si>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</si>
  <si>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</si>
  <si>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</si>
  <si>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</si>
  <si>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REMOVED</t>
  </si>
  <si>
    <t>6 Mnth. Insp.</t>
  </si>
  <si>
    <t>CEU SER NO:      3421282</t>
  </si>
  <si>
    <t>1 Mth FLIR Purging</t>
  </si>
  <si>
    <t>N/A</t>
  </si>
  <si>
    <t>TFU SER NO:       3411282</t>
  </si>
  <si>
    <t>FMS NAV Data Update</t>
  </si>
  <si>
    <t>HCU SER NO:       3431282</t>
  </si>
  <si>
    <t xml:space="preserve">  </t>
  </si>
  <si>
    <t>50 Hrs / 2 Mth</t>
  </si>
  <si>
    <t>LOUD HAILER</t>
  </si>
  <si>
    <t>M72-01</t>
  </si>
  <si>
    <t>3 Mth Anti-Microbial Additives Application</t>
  </si>
  <si>
    <t>120 Days Insp</t>
  </si>
  <si>
    <t>Main Battery (Cap Cx) S/N: 12100162</t>
  </si>
  <si>
    <t>Aux Battery (Cap Cx) S/N: 10601367</t>
  </si>
  <si>
    <t>RESCUE HOIST</t>
  </si>
  <si>
    <t>150 Hrs / 1 Y Insp</t>
  </si>
  <si>
    <t>SER NO: 40077</t>
  </si>
  <si>
    <t>ENG #1</t>
  </si>
  <si>
    <t>300 Hrs / 6 Month Insp</t>
  </si>
  <si>
    <t>OPS HRS:   31.7</t>
  </si>
  <si>
    <t>PCE-</t>
  </si>
  <si>
    <t>200 Hrs Insp</t>
  </si>
  <si>
    <t>CART. SER NO:  12424</t>
  </si>
  <si>
    <t>KB0742</t>
  </si>
  <si>
    <t>Pitch Link Play Check (150 FH Reduced to 100 FH)</t>
  </si>
  <si>
    <t>6 MTH CX:  13/03/2024</t>
  </si>
  <si>
    <t>300 Inspection</t>
  </si>
  <si>
    <t>300 Hrs / 1 Year Insp</t>
  </si>
  <si>
    <t>1 Year Inspection</t>
  </si>
  <si>
    <t>900 FH / 1 Y Inspection</t>
  </si>
  <si>
    <t>CARGO HOOK</t>
  </si>
  <si>
    <t>450 FH - Hoist Inspection</t>
  </si>
  <si>
    <t>1200 FH / 1 Y Inspection</t>
  </si>
  <si>
    <t>FLIR NOT FITTED</t>
  </si>
  <si>
    <t>24.10.23</t>
  </si>
  <si>
    <t>25.12.23</t>
  </si>
  <si>
    <t>CORROSION CONTROL PROGRAMME (CCP)</t>
  </si>
  <si>
    <t>1 Mth CCP</t>
  </si>
  <si>
    <t>FLOATATION SYS</t>
  </si>
  <si>
    <t>3 Mth CCP</t>
  </si>
  <si>
    <t>6 Mth CCP</t>
  </si>
  <si>
    <t>SER NO:  249 , 235 , 139 , 139</t>
  </si>
  <si>
    <t>ANN. INSP: 26/12/2023</t>
  </si>
  <si>
    <t>ENG #2</t>
  </si>
  <si>
    <t>SERVICE BULLETIN / AIRWORTHINESS DIRECTIVE</t>
  </si>
  <si>
    <t>LIFE RAFT</t>
  </si>
  <si>
    <t>KB0739</t>
  </si>
  <si>
    <t>ASB139-654 (Part II) - Main Rotor Swashplate Boot Insp - EVERY 50FH</t>
  </si>
  <si>
    <t>ASB139-724 REV B - TR Damper Bracket Insp.            EVERY 50FH/6M</t>
  </si>
  <si>
    <t>SER NO:  232 , 206</t>
  </si>
  <si>
    <t>SB139-728 TR Duplex Bearing Insp (Part I) - EVERY 50FH</t>
  </si>
  <si>
    <t>ANN. INSP: 26/1/2024</t>
  </si>
  <si>
    <t>SB139-661 REV. B PART II - Overhead Panel Insp</t>
  </si>
  <si>
    <t>COMPONENT</t>
  </si>
  <si>
    <t>SERVICING / ANNUAL</t>
  </si>
  <si>
    <t>O/HAUL</t>
  </si>
  <si>
    <t>AC LANDING CYCLE</t>
  </si>
  <si>
    <t>Emergency Float Annual</t>
  </si>
  <si>
    <t>FUEL</t>
  </si>
  <si>
    <t>Main Gearbox Assy Overhaul, SN:V14</t>
  </si>
  <si>
    <t>Lubricating Pump Replacement, SN: 0809,0810</t>
  </si>
  <si>
    <t>TR Elastomeric Spherical Bearing Replacement, SN: 1053,1052,1054,1055</t>
  </si>
  <si>
    <t>Annual LH &amp; RH Liferaft</t>
  </si>
  <si>
    <t>Bearing Support Assy Replacement, SN: TBK0044</t>
  </si>
  <si>
    <t xml:space="preserve">          </t>
  </si>
  <si>
    <t>" S "   FMC</t>
  </si>
  <si>
    <t>25 Hrs  Insp</t>
  </si>
  <si>
    <t>1 Mth Insp. Hoist</t>
  </si>
  <si>
    <t>3 Mth Insp HOIST</t>
  </si>
  <si>
    <t>6 Mth Insp.</t>
  </si>
  <si>
    <t>FMS Nav Data Updates</t>
  </si>
  <si>
    <t xml:space="preserve">   </t>
  </si>
  <si>
    <t>50Hrs / 2 Mths Insp</t>
  </si>
  <si>
    <t>M72-02</t>
  </si>
  <si>
    <t>Main Battery (Cap Cx) S/N: 11903005</t>
  </si>
  <si>
    <t>Aux Battery (Cap Cx) S/N: 10900402</t>
  </si>
  <si>
    <t>CART. SER NO:  13750</t>
  </si>
  <si>
    <t>300 Hrs Insp</t>
  </si>
  <si>
    <t>KB0740</t>
  </si>
  <si>
    <t>400 Hrs Insp</t>
  </si>
  <si>
    <t xml:space="preserve">S/N: </t>
  </si>
  <si>
    <t>S/N ; 247, 240, 132, 107</t>
  </si>
  <si>
    <t xml:space="preserve">PCE- </t>
  </si>
  <si>
    <t>KB0732</t>
  </si>
  <si>
    <t>ANN. INSP : 23/3/2024</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</si>
  <si>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</si>
  <si>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</si>
  <si>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</si>
  <si>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</si>
  <si>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</si>
  <si>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</si>
  <si>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</si>
  <si>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</si>
  <si>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</si>
  <si>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</si>
  <si>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</si>
  <si>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</si>
  <si>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</si>
  <si>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 xml:space="preserve">     </t>
  </si>
  <si>
    <t>SER NO : 40096</t>
  </si>
  <si>
    <t>OPS HOURS : 66.9</t>
  </si>
  <si>
    <t>CART SER NO:11201</t>
  </si>
  <si>
    <t>6 MONTH CX: 20/12/2023</t>
  </si>
  <si>
    <t>Main Battery (Cap CX) S/N: 11000779</t>
  </si>
  <si>
    <t>Aux Battery (Cap Cx) S/N:10802955</t>
  </si>
  <si>
    <t>402 Hrs Insp</t>
  </si>
  <si>
    <t>MR &amp; TR Vibration Cx (50 hrs)</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</si>
  <si>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</si>
  <si>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</si>
  <si>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</si>
  <si>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</si>
  <si>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</si>
  <si>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</si>
  <si>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</si>
  <si>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</si>
  <si>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</si>
  <si>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</si>
  <si>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</si>
  <si>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</si>
  <si>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</si>
  <si>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</si>
  <si>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</si>
  <si>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</si>
  <si>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</si>
  <si>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</si>
  <si>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</si>
  <si>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</si>
  <si>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</si>
  <si>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</si>
  <si>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</si>
  <si>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</si>
  <si>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</si>
  <si>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              </t>
  </si>
  <si>
    <t>ROTOR BRAKE FAIL</t>
  </si>
  <si>
    <t>20.11.23</t>
  </si>
  <si>
    <t>19.03.24</t>
  </si>
  <si>
    <t>1 Year-  Hoist Inspection</t>
  </si>
  <si>
    <t>SER NO: 40100</t>
  </si>
  <si>
    <t>6 MTH CX:  21/05/2023</t>
  </si>
  <si>
    <t>OPS HRS:   92.7</t>
  </si>
  <si>
    <t xml:space="preserve">MR &amp; TR Vibration Cx (300 hrs) </t>
  </si>
  <si>
    <t xml:space="preserve">MR &amp; TR Vibration Cx - 300 hrs </t>
  </si>
  <si>
    <t>1030 KG</t>
  </si>
  <si>
    <t>LAST FLOWN 27/11/2023</t>
  </si>
  <si>
    <t>LAST FLOWN 25/11/2023</t>
  </si>
  <si>
    <t>1 MONTH FLIR PURGING</t>
  </si>
  <si>
    <t>4625-001</t>
  </si>
  <si>
    <t>4619-001</t>
  </si>
  <si>
    <t>TLD NO 307-002151 LINE: 1 FUEL PROBE CAS MSG</t>
  </si>
  <si>
    <t>UW/M72-01/23-076</t>
  </si>
  <si>
    <t>4632-001</t>
  </si>
  <si>
    <t>M72-02: NIL</t>
  </si>
  <si>
    <t>M72-01:  PHX 22 (WMSA-WMSA 0900-1100=2.0)</t>
  </si>
  <si>
    <t>1052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</si>
</sst>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0\ \L"/>
    <numFmt numFmtId="176" formatCode="0.0"/>
    <numFmt numFmtId="177" formatCode="[$-14409]d/m/yyyy;@"/>
    <numFmt numFmtId="178" formatCode="d\-mmm\-yyyy"/>
    <numFmt numFmtId="179" formatCode="0.0\ \H\r\s"/>
    <numFmt numFmtId="180" formatCode="0\%"/>
    <numFmt numFmtId="181" formatCode="0.0\%"/>
  </numFmts>
  <fonts count="98">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8"/>
      <name val="Calibri"/>
      <family val="2"/>
    </font>
    <font>
      <b/>
      <sz val="14"/>
      <color rgb="FF0000FF"/>
      <name val="Tahoma"/>
      <family val="2"/>
    </font>
    <font>
      <b/>
      <sz val="15"/>
      <color rgb="FF0000FF"/>
      <name val="Century Gothic"/>
      <family val="2"/>
    </font>
    <font>
      <sz val="11"/>
      <color indexed="8"/>
      <name val="Calibri"/>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65">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5"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5"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7"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8"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6" fontId="65" fillId="0" borderId="75" xfId="0" applyNumberFormat="1" applyFont="1" applyBorder="1" applyAlignment="1" applyProtection="1">
      <alignment horizontal="center" vertical="center" wrapText="1"/>
      <protection locked="0"/>
    </xf>
    <xf numFmtId="176" fontId="65" fillId="0" borderId="11" xfId="0" applyNumberFormat="1" applyFont="1" applyBorder="1" applyAlignment="1" applyProtection="1">
      <alignment horizontal="center" vertical="center"/>
      <protection locked="0"/>
    </xf>
    <xf numFmtId="176" fontId="65" fillId="0" borderId="11" xfId="0" applyNumberFormat="1" applyFont="1" applyBorder="1" applyAlignment="1" applyProtection="1">
      <alignment horizontal="center" vertical="center" wrapText="1"/>
      <protection locked="0"/>
    </xf>
    <xf numFmtId="176" fontId="65" fillId="0" borderId="55" xfId="0" applyNumberFormat="1" applyFont="1" applyBorder="1" applyAlignment="1" applyProtection="1">
      <alignment horizontal="center" vertical="center" wrapText="1"/>
      <protection locked="0"/>
    </xf>
    <xf numFmtId="176"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6" fontId="65" fillId="0" borderId="77" xfId="0" applyNumberFormat="1" applyFont="1" applyBorder="1" applyAlignment="1" applyProtection="1">
      <alignment horizontal="center" vertical="center" wrapText="1"/>
      <protection locked="0"/>
    </xf>
    <xf numFmtId="176" fontId="65" fillId="0" borderId="7" xfId="0" applyNumberFormat="1" applyFont="1" applyBorder="1" applyAlignment="1" applyProtection="1">
      <alignment horizontal="center" vertical="center"/>
      <protection locked="0"/>
    </xf>
    <xf numFmtId="176" fontId="65" fillId="0" borderId="7" xfId="0" applyNumberFormat="1" applyFont="1" applyBorder="1" applyAlignment="1" applyProtection="1">
      <alignment horizontal="center" vertical="center" wrapText="1"/>
      <protection locked="0"/>
    </xf>
    <xf numFmtId="176" fontId="65" fillId="0" borderId="58" xfId="0" applyNumberFormat="1" applyFont="1" applyBorder="1" applyAlignment="1" applyProtection="1">
      <alignment horizontal="center" vertical="center" wrapText="1"/>
      <protection locked="0"/>
    </xf>
    <xf numFmtId="176"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6" fontId="65" fillId="0" borderId="79" xfId="0" applyNumberFormat="1" applyFont="1" applyBorder="1" applyAlignment="1" applyProtection="1">
      <alignment horizontal="center" vertical="center" wrapText="1"/>
      <protection locked="0"/>
    </xf>
    <xf numFmtId="176" fontId="65" fillId="0" borderId="2" xfId="0" applyNumberFormat="1" applyFont="1" applyBorder="1" applyAlignment="1" applyProtection="1">
      <alignment horizontal="center" vertical="center"/>
      <protection locked="0"/>
    </xf>
    <xf numFmtId="176" fontId="65" fillId="0" borderId="2" xfId="0" applyNumberFormat="1" applyFont="1" applyBorder="1" applyAlignment="1" applyProtection="1">
      <alignment horizontal="center" vertical="center" wrapText="1"/>
      <protection locked="0"/>
    </xf>
    <xf numFmtId="176" fontId="65" fillId="0" borderId="80" xfId="0" applyNumberFormat="1" applyFont="1" applyBorder="1" applyAlignment="1" applyProtection="1">
      <alignment horizontal="center" vertical="center" wrapText="1"/>
      <protection locked="0"/>
    </xf>
    <xf numFmtId="176" fontId="80" fillId="0" borderId="79" xfId="0" applyNumberFormat="1" applyFont="1" applyBorder="1" applyAlignment="1" applyProtection="1">
      <alignment horizontal="center" vertical="center" wrapText="1"/>
      <protection locked="0"/>
    </xf>
    <xf numFmtId="176" fontId="82" fillId="0" borderId="81" xfId="0" applyNumberFormat="1" applyFont="1" applyBorder="1" applyAlignment="1" applyProtection="1">
      <alignment horizontal="center" vertical="center" wrapText="1"/>
      <protection locked="0"/>
    </xf>
    <xf numFmtId="176" fontId="82" fillId="0" borderId="1" xfId="0" applyNumberFormat="1" applyFont="1" applyBorder="1" applyAlignment="1" applyProtection="1">
      <alignment horizontal="center" vertical="center"/>
      <protection locked="0"/>
    </xf>
    <xf numFmtId="176" fontId="82" fillId="0" borderId="1" xfId="0" applyNumberFormat="1" applyFont="1" applyBorder="1" applyAlignment="1" applyProtection="1">
      <alignment horizontal="center" vertical="center" wrapText="1"/>
      <protection locked="0"/>
    </xf>
    <xf numFmtId="176" fontId="82" fillId="0" borderId="82" xfId="0" applyNumberFormat="1" applyFont="1" applyBorder="1" applyAlignment="1" applyProtection="1">
      <alignment horizontal="center" vertical="center" wrapText="1"/>
      <protection locked="0"/>
    </xf>
    <xf numFmtId="176" fontId="82" fillId="0" borderId="25" xfId="0" applyNumberFormat="1" applyFont="1" applyBorder="1" applyAlignment="1" applyProtection="1">
      <alignment horizontal="center" vertical="center" wrapText="1"/>
      <protection locked="0"/>
    </xf>
    <xf numFmtId="176" fontId="82" fillId="0" borderId="77" xfId="0" applyNumberFormat="1" applyFont="1" applyBorder="1" applyAlignment="1" applyProtection="1">
      <alignment horizontal="center" vertical="center" wrapText="1"/>
      <protection locked="0"/>
    </xf>
    <xf numFmtId="176" fontId="82" fillId="0" borderId="7" xfId="0" applyNumberFormat="1" applyFont="1" applyBorder="1" applyAlignment="1" applyProtection="1">
      <alignment horizontal="center" vertical="center"/>
      <protection locked="0"/>
    </xf>
    <xf numFmtId="176" fontId="82" fillId="0" borderId="7" xfId="0" applyNumberFormat="1" applyFont="1" applyBorder="1" applyAlignment="1" applyProtection="1">
      <alignment horizontal="center" vertical="center" wrapText="1"/>
      <protection locked="0"/>
    </xf>
    <xf numFmtId="176"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6" fontId="82" fillId="0" borderId="83" xfId="0" applyNumberFormat="1" applyFont="1" applyBorder="1" applyAlignment="1" applyProtection="1">
      <alignment horizontal="center" vertical="center" wrapText="1"/>
      <protection locked="0"/>
    </xf>
    <xf numFmtId="176" fontId="82" fillId="0" borderId="8" xfId="0" applyNumberFormat="1" applyFont="1" applyBorder="1" applyAlignment="1" applyProtection="1">
      <alignment horizontal="center" vertical="center"/>
      <protection locked="0"/>
    </xf>
    <xf numFmtId="176" fontId="82" fillId="0" borderId="8" xfId="0" applyNumberFormat="1" applyFont="1" applyBorder="1" applyAlignment="1" applyProtection="1">
      <alignment horizontal="center" vertical="center" wrapText="1"/>
      <protection locked="0"/>
    </xf>
    <xf numFmtId="176"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6"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6" fontId="65" fillId="0" borderId="85" xfId="0" applyNumberFormat="1" applyFont="1" applyBorder="1" applyAlignment="1" applyProtection="1">
      <alignment horizontal="center" vertical="center" wrapText="1"/>
      <protection locked="0"/>
    </xf>
    <xf numFmtId="176"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6"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6" fontId="82" fillId="0" borderId="79" xfId="0" applyNumberFormat="1" applyFont="1" applyBorder="1" applyAlignment="1" applyProtection="1">
      <alignment horizontal="center" vertical="center" wrapText="1"/>
      <protection locked="0"/>
    </xf>
    <xf numFmtId="176" fontId="82" fillId="0" borderId="2" xfId="0" applyNumberFormat="1" applyFont="1" applyBorder="1" applyAlignment="1" applyProtection="1">
      <alignment horizontal="center" vertical="center" wrapText="1"/>
      <protection locked="0"/>
    </xf>
    <xf numFmtId="176"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6" fontId="80" fillId="0" borderId="55" xfId="0" applyNumberFormat="1" applyFont="1" applyBorder="1" applyAlignment="1" applyProtection="1">
      <alignment horizontal="center" vertical="center" wrapText="1"/>
      <protection locked="0"/>
    </xf>
    <xf numFmtId="176" fontId="80" fillId="0" borderId="58" xfId="0" applyNumberFormat="1" applyFont="1" applyBorder="1" applyAlignment="1" applyProtection="1">
      <alignment horizontal="center" vertical="center" wrapText="1"/>
      <protection locked="0"/>
    </xf>
    <xf numFmtId="176" fontId="84" fillId="0" borderId="55" xfId="0" applyNumberFormat="1" applyFont="1" applyBorder="1" applyAlignment="1" applyProtection="1">
      <alignment horizontal="center" vertical="center" wrapText="1"/>
      <protection locked="0"/>
    </xf>
    <xf numFmtId="176" fontId="84" fillId="0" borderId="58" xfId="0" applyNumberFormat="1" applyFont="1" applyBorder="1" applyAlignment="1" applyProtection="1">
      <alignment horizontal="center" vertical="center" wrapText="1"/>
      <protection locked="0"/>
    </xf>
    <xf numFmtId="176" fontId="82" fillId="0" borderId="80" xfId="0" applyNumberFormat="1" applyFont="1" applyBorder="1" applyAlignment="1" applyProtection="1">
      <alignment horizontal="center" vertical="center" wrapText="1"/>
      <protection locked="0"/>
    </xf>
    <xf numFmtId="176"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1" fontId="85" fillId="9" borderId="94" xfId="0" applyNumberFormat="1" applyFont="1" applyFill="1" applyBorder="1" applyAlignment="1">
      <alignment horizontal="center" vertical="center"/>
    </xf>
    <xf numFmtId="181"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6" fontId="3" fillId="2" borderId="7" xfId="3" quotePrefix="1" applyNumberFormat="1" applyFont="1" applyFill="1" applyBorder="1" applyAlignment="1">
      <alignment horizontal="center"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74" fontId="30" fillId="0" borderId="0" xfId="3" applyNumberFormat="1" applyFont="1">
      <alignment vertical="center"/>
    </xf>
    <xf numFmtId="170" fontId="4" fillId="0" borderId="7" xfId="3" applyNumberFormat="1" applyFont="1" applyBorder="1">
      <alignment vertical="center"/>
    </xf>
    <xf numFmtId="164" fontId="95"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70" fontId="3" fillId="0" borderId="7" xfId="3" applyNumberFormat="1" applyFont="1" applyBorder="1" applyAlignment="1">
      <alignment horizontal="center" vertical="center" wrapText="1"/>
    </xf>
    <xf numFmtId="0" fontId="97" fillId="3" borderId="0" xfId="0" applyFont="1" applyFill="1" applyAlignment="1" applyProtection="1">
      <protection locked="0"/>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xf numFmtId="1" fontId="13" fillId="0" borderId="0" xfId="3" applyNumberFormat="1" applyFont="1" applyAlignment="1">
      <alignment horizontal="center" vertical="center" wrapText="1"/>
    </xf>
    <xf numFmtId="164" fontId="50" fillId="2" borderId="2" xfId="3" applyNumberFormat="1" applyFont="1" applyFill="1" applyBorder="1" applyAlignment="1">
      <alignment horizontal="center" vertical="center" wrapText="1"/>
    </xf>
    <xf numFmtId="164" fontId="35" fillId="2" borderId="2" xfId="3" applyNumberFormat="1" applyFont="1" applyFill="1" applyBorder="1" applyAlignment="1">
      <alignment horizontal="center" vertical="center" wrapText="1"/>
    </xf>
    <xf numFmtId="170" fontId="19"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64" fontId="24" fillId="0" borderId="7" xfId="3" applyNumberFormat="1" applyFont="1" applyBorder="1" applyAlignment="1">
      <alignment horizontal="center" vertical="center" wrapText="1"/>
    </xf>
    <xf numFmtId="168" fontId="33" fillId="2" borderId="1"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67" fillId="0" borderId="40" xfId="0" applyFont="1" applyBorder="1" applyAlignment="1" applyProtection="1">
      <alignment horizontal="center" vertical="center" wrapText="1"/>
      <protection locked="0"/>
    </xf>
    <xf numFmtId="176" fontId="82" fillId="3" borderId="42" xfId="0" applyNumberFormat="1" applyFont="1" applyFill="1" applyBorder="1" applyAlignment="1" applyProtection="1">
      <alignment horizontal="center" vertical="center" wrapText="1"/>
      <protection locked="0"/>
    </xf>
    <xf numFmtId="166" fontId="26" fillId="20" borderId="20" xfId="3" applyNumberFormat="1" applyFont="1" applyFill="1" applyBorder="1" applyAlignment="1">
      <alignment horizontal="center" vertical="center" wrapText="1"/>
    </xf>
    <xf numFmtId="168" fontId="26" fillId="22" borderId="30" xfId="3" applyNumberFormat="1" applyFont="1" applyFill="1" applyBorder="1" applyAlignment="1">
      <alignment horizontal="center" vertical="center"/>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6" fontId="65" fillId="0" borderId="91" xfId="0" applyNumberFormat="1" applyFont="1" applyBorder="1" applyAlignment="1">
      <alignment horizontal="center" vertical="center" wrapText="1"/>
    </xf>
    <xf numFmtId="176" fontId="65" fillId="0" borderId="89" xfId="0" applyNumberFormat="1" applyFont="1" applyBorder="1" applyAlignment="1">
      <alignment horizontal="center" vertical="center" wrapText="1"/>
    </xf>
    <xf numFmtId="176" fontId="65" fillId="0" borderId="92" xfId="0" applyNumberFormat="1" applyFont="1" applyBorder="1" applyAlignment="1">
      <alignment horizontal="center" vertical="center" wrapText="1"/>
    </xf>
    <xf numFmtId="176" fontId="82" fillId="0" borderId="93" xfId="0" applyNumberFormat="1" applyFont="1" applyBorder="1" applyAlignment="1">
      <alignment horizontal="center" vertical="center" wrapText="1"/>
    </xf>
    <xf numFmtId="176" fontId="82" fillId="0" borderId="89" xfId="0" applyNumberFormat="1" applyFont="1" applyBorder="1" applyAlignment="1">
      <alignment horizontal="center" vertical="center" wrapText="1"/>
    </xf>
    <xf numFmtId="176"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179" fontId="60" fillId="3" borderId="42" xfId="3" applyNumberFormat="1" applyFont="1" applyFill="1" applyBorder="1" applyAlignment="1" applyProtection="1">
      <alignment horizontal="center" vertical="center" wrapText="1"/>
      <protection locked="0"/>
    </xf>
    <xf numFmtId="179" fontId="60" fillId="3" borderId="61" xfId="3" applyNumberFormat="1" applyFont="1" applyFill="1" applyBorder="1" applyAlignment="1" applyProtection="1">
      <alignment horizontal="center" vertical="center" wrapText="1"/>
      <protection locked="0"/>
    </xf>
    <xf numFmtId="179"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79" fontId="60" fillId="3" borderId="52" xfId="3" applyNumberFormat="1" applyFont="1" applyFill="1" applyBorder="1" applyAlignment="1" applyProtection="1">
      <alignment horizontal="center" vertical="center" wrapText="1"/>
      <protection locked="0"/>
    </xf>
    <xf numFmtId="179" fontId="60" fillId="3" borderId="69" xfId="3" applyNumberFormat="1" applyFont="1" applyFill="1" applyBorder="1" applyAlignment="1" applyProtection="1">
      <alignment horizontal="center" vertical="center" wrapText="1"/>
      <protection locked="0"/>
    </xf>
    <xf numFmtId="179"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179" fontId="60" fillId="3" borderId="42" xfId="3" applyNumberFormat="1" applyFont="1" applyFill="1" applyBorder="1" applyAlignment="1" applyProtection="1">
      <alignment horizontal="center" vertical="top" wrapText="1"/>
      <protection locked="0"/>
    </xf>
    <xf numFmtId="179" fontId="60" fillId="3" borderId="61" xfId="3" applyNumberFormat="1" applyFont="1" applyFill="1" applyBorder="1" applyAlignment="1" applyProtection="1">
      <alignment horizontal="center" vertical="top" wrapText="1"/>
      <protection locked="0"/>
    </xf>
    <xf numFmtId="179" fontId="60" fillId="3" borderId="43" xfId="3" applyNumberFormat="1" applyFont="1" applyFill="1" applyBorder="1" applyAlignment="1" applyProtection="1">
      <alignment horizontal="center" vertical="top" wrapText="1"/>
      <protection locked="0"/>
    </xf>
    <xf numFmtId="0" fontId="60" fillId="3" borderId="42" xfId="3" applyFont="1" applyFill="1" applyBorder="1" applyAlignment="1" applyProtection="1">
      <alignment horizontal="left" vertical="center"/>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60" fillId="3" borderId="42" xfId="1" applyFont="1" applyFill="1" applyBorder="1" applyAlignment="1" applyProtection="1">
      <alignment horizontal="left" vertical="center"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0" fontId="26" fillId="3" borderId="57" xfId="3" applyFont="1" applyFill="1" applyBorder="1" applyAlignment="1" applyProtection="1">
      <alignment horizontal="left" vertical="center" wrapText="1"/>
      <protection locked="0"/>
    </xf>
    <xf numFmtId="179" fontId="60" fillId="3" borderId="67" xfId="3" applyNumberFormat="1" applyFont="1" applyFill="1" applyBorder="1" applyAlignment="1" applyProtection="1">
      <alignment horizontal="center" vertical="center" wrapText="1"/>
      <protection locked="0"/>
    </xf>
    <xf numFmtId="179" fontId="60" fillId="3" borderId="57" xfId="3" applyNumberFormat="1" applyFont="1" applyFill="1" applyBorder="1" applyAlignment="1" applyProtection="1">
      <alignment horizontal="center" vertical="center" wrapText="1"/>
      <protection locked="0"/>
    </xf>
    <xf numFmtId="179" fontId="60" fillId="3" borderId="68" xfId="3" applyNumberFormat="1" applyFont="1" applyFill="1" applyBorder="1" applyAlignment="1" applyProtection="1">
      <alignment horizontal="center" vertical="center"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0" fontId="65" fillId="3" borderId="75" xfId="0" applyNumberFormat="1" applyFont="1" applyFill="1" applyBorder="1" applyAlignment="1">
      <alignment horizontal="center" vertical="center" wrapText="1"/>
    </xf>
    <xf numFmtId="180" fontId="65" fillId="3" borderId="77" xfId="0" applyNumberFormat="1" applyFont="1" applyFill="1" applyBorder="1" applyAlignment="1">
      <alignment horizontal="center" vertical="center" wrapText="1"/>
    </xf>
    <xf numFmtId="180" fontId="65" fillId="3" borderId="83" xfId="0" applyNumberFormat="1" applyFont="1" applyFill="1" applyBorder="1" applyAlignment="1">
      <alignment horizontal="center" vertical="center" wrapText="1"/>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33" fillId="3" borderId="57" xfId="3" applyFont="1" applyFill="1" applyBorder="1" applyAlignment="1" applyProtection="1">
      <alignment horizontal="left"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179" fontId="60" fillId="3" borderId="9" xfId="3" applyNumberFormat="1" applyFont="1" applyFill="1" applyBorder="1" applyAlignment="1" applyProtection="1">
      <alignment horizontal="center" vertical="top" wrapText="1"/>
      <protection locked="0"/>
    </xf>
    <xf numFmtId="179" fontId="60" fillId="3" borderId="37" xfId="3" applyNumberFormat="1" applyFont="1" applyFill="1" applyBorder="1" applyAlignment="1" applyProtection="1">
      <alignment horizontal="center" vertical="top" wrapText="1"/>
      <protection locked="0"/>
    </xf>
    <xf numFmtId="179"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79" fontId="60" fillId="3" borderId="49" xfId="3" applyNumberFormat="1" applyFont="1" applyFill="1" applyBorder="1" applyAlignment="1" applyProtection="1">
      <alignment horizontal="center" vertical="top" wrapText="1"/>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179" fontId="60" fillId="3" borderId="34" xfId="3" applyNumberFormat="1" applyFont="1" applyFill="1" applyBorder="1" applyAlignment="1" applyProtection="1">
      <alignment horizontal="center" vertical="center" wrapText="1"/>
      <protection locked="0"/>
    </xf>
    <xf numFmtId="179" fontId="60" fillId="3" borderId="32" xfId="3" applyNumberFormat="1" applyFont="1" applyFill="1" applyBorder="1" applyAlignment="1" applyProtection="1">
      <alignment horizontal="center" vertical="center" wrapText="1"/>
      <protection locked="0"/>
    </xf>
    <xf numFmtId="179" fontId="60" fillId="3" borderId="30" xfId="3" applyNumberFormat="1" applyFont="1" applyFill="1" applyBorder="1" applyAlignment="1" applyProtection="1">
      <alignment horizontal="center" vertical="center" wrapText="1"/>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8"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72" xfId="0" applyFont="1" applyFill="1" applyBorder="1" applyAlignment="1" applyProtection="1">
      <alignment horizontal="left" vertical="center" wrapText="1"/>
      <protection locked="0"/>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96" fillId="0" borderId="11" xfId="3" quotePrefix="1" applyFont="1" applyBorder="1" applyAlignment="1">
      <alignment horizontal="center" vertical="center" wrapText="1"/>
    </xf>
    <xf numFmtId="0" fontId="96" fillId="0" borderId="7" xfId="3" applyFont="1" applyBorder="1" applyAlignment="1">
      <alignment horizontal="center" vertical="center" wrapText="1"/>
    </xf>
    <xf numFmtId="0" fontId="96" fillId="0" borderId="1" xfId="3" quotePrefix="1"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cellXfs>
  <cellStyles count="4">
    <cellStyle name="Calculation" xfId="2" builtinId="22"/>
    <cellStyle name="Hyperlink" xfId="1" builtinId="8"/>
    <cellStyle name="Normal" xfId="0" builtinId="0"/>
    <cellStyle name="Normal 2" xfId="3" xr:uid="{00000000-0005-0000-0000-000003000000}"/>
  </cellStyles>
  <dxfs count="270">
    <dxf>
      <font>
        <b val="0"/>
        <i val="0"/>
        <color indexed="9"/>
      </font>
      <fill>
        <patternFill patternType="solid">
          <fgColor indexed="10"/>
          <bgColor indexed="10"/>
        </patternFill>
      </fill>
    </dxf>
    <dxf>
      <font>
        <b val="0"/>
        <i val="0"/>
        <color indexed="17"/>
      </font>
    </dxf>
    <dxf>
      <font>
        <b val="0"/>
        <i val="0"/>
        <color indexed="10"/>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i val="0"/>
        <color indexed="10"/>
      </font>
    </dxf>
    <dxf>
      <font>
        <b/>
        <i val="0"/>
        <color indexed="39"/>
      </font>
    </dxf>
    <dxf>
      <font>
        <b/>
        <i val="0"/>
        <color indexed="39"/>
      </font>
    </dxf>
    <dxf>
      <font>
        <b/>
        <i val="0"/>
        <color indexed="10"/>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FFFF00"/>
      <color rgb="FF0000FF"/>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zoomScale="96" zoomScaleNormal="100" zoomScaleSheetLayoutView="96" zoomScalePageLayoutView="62" workbookViewId="0">
      <selection activeCell="W38" sqref="W38"/>
    </sheetView>
  </sheetViews>
  <sheetFormatPr defaultColWidth="2.28515625" defaultRowHeight="18" customHeight="1"/>
  <cols>
    <col min="1" max="1" width="9.140625" style="518" customWidth="1"/>
    <col min="2" max="2" width="5.7109375" style="518" customWidth="1"/>
    <col min="3" max="3" width="4" style="518" customWidth="1"/>
    <col min="4" max="4" width="3.28515625" style="519" customWidth="1"/>
    <col min="5" max="7" width="3.28515625" style="520" customWidth="1"/>
    <col min="8" max="8" width="3.28515625" style="519" customWidth="1"/>
    <col min="9" max="9" width="3.28515625" style="520" customWidth="1"/>
    <col min="10" max="10" width="3.28515625" style="521" customWidth="1"/>
    <col min="11" max="11" width="3.28515625" style="519" customWidth="1"/>
    <col min="12" max="12" width="3.28515625" style="520" customWidth="1"/>
    <col min="13" max="13" width="3.28515625" style="521" customWidth="1"/>
    <col min="14" max="14" width="3.28515625" style="519" customWidth="1"/>
    <col min="15" max="16" width="3.28515625" style="520" customWidth="1"/>
    <col min="17" max="17" width="3.28515625" style="522" customWidth="1"/>
    <col min="18" max="36" width="3.28515625" style="523" customWidth="1"/>
    <col min="37" max="37" width="3.85546875" style="523" customWidth="1"/>
    <col min="38" max="50" width="3.28515625" style="523" customWidth="1"/>
    <col min="51" max="60" width="5.7109375" style="523" customWidth="1"/>
    <col min="61" max="61" width="8.5703125" style="523" customWidth="1"/>
    <col min="62" max="62" width="11" style="523" customWidth="1"/>
    <col min="63" max="16384" width="2.28515625" style="523"/>
  </cols>
  <sheetData>
    <row r="1" spans="1:62" ht="18" customHeight="1">
      <c r="A1" s="524"/>
      <c r="B1" s="524"/>
      <c r="C1" s="524"/>
      <c r="D1" s="525"/>
      <c r="E1" s="526"/>
      <c r="F1" s="526"/>
      <c r="G1" s="526"/>
      <c r="H1" s="525"/>
      <c r="I1" s="526"/>
      <c r="J1" s="594"/>
      <c r="K1" s="525"/>
      <c r="L1" s="526"/>
      <c r="M1" s="594"/>
      <c r="N1" s="525"/>
      <c r="O1" s="526"/>
      <c r="P1" s="526"/>
      <c r="Q1" s="599"/>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690" t="s">
        <v>0</v>
      </c>
    </row>
    <row r="2" spans="1:62" ht="19.5" customHeight="1">
      <c r="A2" s="905" t="s">
        <v>1</v>
      </c>
      <c r="B2" s="905"/>
      <c r="C2" s="905"/>
      <c r="D2" s="905"/>
      <c r="E2" s="905"/>
      <c r="F2" s="905"/>
      <c r="G2" s="905"/>
      <c r="H2" s="905"/>
      <c r="I2" s="905"/>
      <c r="J2" s="905"/>
      <c r="K2" s="905"/>
      <c r="L2" s="905"/>
      <c r="M2" s="905"/>
      <c r="N2" s="905"/>
      <c r="O2" s="905"/>
      <c r="P2" s="905"/>
      <c r="Q2" s="905"/>
      <c r="R2" s="905"/>
      <c r="S2" s="905"/>
      <c r="T2" s="905"/>
      <c r="U2" s="905"/>
      <c r="V2" s="905"/>
      <c r="W2" s="905"/>
      <c r="X2" s="905"/>
      <c r="Y2" s="905"/>
      <c r="Z2" s="905"/>
      <c r="AA2" s="905"/>
      <c r="AB2" s="905"/>
      <c r="AC2" s="905"/>
      <c r="AD2" s="905"/>
      <c r="AE2" s="905"/>
      <c r="AF2" s="905"/>
      <c r="AG2" s="905"/>
      <c r="AH2" s="905"/>
      <c r="AI2" s="905"/>
      <c r="AJ2" s="905"/>
      <c r="AK2" s="905"/>
      <c r="AL2" s="905"/>
      <c r="AM2" s="905"/>
      <c r="AN2" s="905"/>
      <c r="AO2" s="905"/>
      <c r="AP2" s="905"/>
      <c r="AQ2" s="905"/>
      <c r="AR2" s="905"/>
      <c r="AS2" s="905"/>
      <c r="AT2" s="905"/>
      <c r="AU2" s="905"/>
      <c r="AV2" s="905"/>
      <c r="AW2" s="905"/>
      <c r="AX2" s="905"/>
      <c r="AY2" s="905"/>
      <c r="AZ2" s="905"/>
      <c r="BA2" s="905"/>
      <c r="BB2" s="905"/>
      <c r="BC2" s="905"/>
      <c r="BD2" s="905"/>
      <c r="BE2" s="905"/>
      <c r="BF2" s="905"/>
      <c r="BG2" s="905"/>
      <c r="BH2" s="905"/>
      <c r="BI2" s="905"/>
      <c r="BJ2" s="905"/>
    </row>
    <row r="3" spans="1:62" ht="15" customHeight="1">
      <c r="A3" s="906" t="s">
        <v>2</v>
      </c>
      <c r="B3" s="906"/>
      <c r="C3" s="906"/>
      <c r="D3" s="906"/>
      <c r="E3" s="907" t="s">
        <v>3</v>
      </c>
      <c r="F3" s="907"/>
      <c r="G3" s="907"/>
      <c r="H3" s="907"/>
      <c r="I3" s="907"/>
      <c r="J3" s="907"/>
      <c r="K3" s="595"/>
      <c r="L3" s="595"/>
      <c r="M3" s="595"/>
      <c r="N3" s="595"/>
      <c r="O3" s="527"/>
      <c r="P3" s="527"/>
      <c r="Q3" s="527"/>
      <c r="R3" s="527"/>
      <c r="S3" s="527"/>
      <c r="T3" s="527"/>
      <c r="U3" s="527"/>
      <c r="V3" s="527"/>
      <c r="W3" s="527"/>
      <c r="X3" s="527"/>
      <c r="Y3" s="527"/>
      <c r="Z3" s="527"/>
      <c r="AA3" s="527"/>
      <c r="AB3" s="527"/>
      <c r="AC3" s="527"/>
      <c r="AD3" s="782"/>
      <c r="AE3" s="782"/>
      <c r="AF3" s="782"/>
      <c r="AG3" s="782"/>
      <c r="AH3" s="782"/>
      <c r="AI3" s="782"/>
      <c r="AJ3" s="782"/>
      <c r="AK3" s="782"/>
      <c r="AL3" s="782"/>
      <c r="AM3" s="782"/>
      <c r="AN3" s="782"/>
      <c r="AO3" s="527"/>
      <c r="AP3" s="527"/>
      <c r="AQ3" s="527"/>
      <c r="AR3" s="527"/>
      <c r="AS3" s="527"/>
      <c r="AT3" s="527"/>
      <c r="AU3" s="527"/>
      <c r="AV3" s="527"/>
      <c r="AW3" s="527"/>
      <c r="AX3" s="527"/>
      <c r="AY3" s="527"/>
      <c r="AZ3" s="527"/>
      <c r="BA3" s="527"/>
      <c r="BB3" s="527"/>
      <c r="BC3" s="527"/>
      <c r="BD3" s="527"/>
      <c r="BE3" s="527"/>
      <c r="BF3" s="527"/>
      <c r="BG3" s="527"/>
      <c r="BH3" s="527"/>
      <c r="BI3" s="527"/>
      <c r="BJ3" s="527"/>
    </row>
    <row r="4" spans="1:62" ht="15" customHeight="1">
      <c r="A4" s="906" t="s">
        <v>4</v>
      </c>
      <c r="B4" s="906"/>
      <c r="C4" s="906"/>
      <c r="D4" s="906"/>
      <c r="E4" s="908">
        <v>45257</v>
      </c>
      <c r="F4" s="908"/>
      <c r="G4" s="908"/>
      <c r="H4" s="908"/>
      <c r="I4" s="908"/>
      <c r="J4" s="908"/>
      <c r="K4" s="596"/>
      <c r="L4" s="596"/>
      <c r="M4" s="596"/>
      <c r="N4" s="596"/>
      <c r="O4" s="527"/>
      <c r="P4" s="527"/>
      <c r="Q4" s="527"/>
      <c r="R4" s="527"/>
      <c r="S4" s="527"/>
      <c r="T4" s="527"/>
      <c r="U4" s="527"/>
      <c r="V4" s="527"/>
      <c r="W4" s="527"/>
      <c r="X4" s="527"/>
      <c r="Y4" s="527"/>
      <c r="Z4" s="527"/>
      <c r="AA4" s="527"/>
      <c r="AB4" s="527"/>
      <c r="AC4" s="527"/>
      <c r="AD4" s="782"/>
      <c r="AE4" s="782"/>
      <c r="AF4" s="782"/>
      <c r="AG4" s="782"/>
      <c r="AH4" s="782"/>
      <c r="AI4" s="782"/>
      <c r="AJ4" s="782"/>
      <c r="AK4" s="782"/>
      <c r="AL4" s="782"/>
      <c r="AM4" s="782"/>
      <c r="AN4" s="782"/>
      <c r="AO4" s="527"/>
      <c r="AP4" s="527"/>
      <c r="AQ4" s="527"/>
      <c r="AR4" s="527"/>
      <c r="AS4" s="527"/>
      <c r="AT4" s="527"/>
      <c r="AU4" s="527"/>
      <c r="AV4" s="527"/>
      <c r="AW4" s="527"/>
      <c r="AX4" s="527"/>
      <c r="AY4" s="527"/>
      <c r="AZ4" s="527"/>
      <c r="BA4" s="527"/>
      <c r="BB4" s="527"/>
      <c r="BC4" s="527"/>
      <c r="BD4" s="527"/>
      <c r="BE4" s="527"/>
      <c r="BF4" s="527"/>
      <c r="BG4" s="527"/>
      <c r="BH4" s="527"/>
      <c r="BI4" s="527"/>
      <c r="BJ4" s="527"/>
    </row>
    <row r="5" spans="1:62" ht="15" customHeight="1" thickBot="1">
      <c r="A5" s="528"/>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8"/>
      <c r="BI5" s="528"/>
      <c r="BJ5" s="528"/>
    </row>
    <row r="6" spans="1:62" ht="18" customHeight="1" thickTop="1">
      <c r="A6" s="833" t="s">
        <v>5</v>
      </c>
      <c r="B6" s="844"/>
      <c r="C6" s="909" t="s">
        <v>6</v>
      </c>
      <c r="D6" s="910"/>
      <c r="E6" s="910"/>
      <c r="F6" s="910"/>
      <c r="G6" s="910"/>
      <c r="H6" s="910"/>
      <c r="I6" s="910"/>
      <c r="J6" s="910"/>
      <c r="K6" s="910"/>
      <c r="L6" s="910"/>
      <c r="M6" s="910"/>
      <c r="N6" s="910"/>
      <c r="O6" s="910"/>
      <c r="P6" s="910"/>
      <c r="Q6" s="910"/>
      <c r="R6" s="910"/>
      <c r="S6" s="910"/>
      <c r="T6" s="910"/>
      <c r="U6" s="910"/>
      <c r="V6" s="910"/>
      <c r="W6" s="910"/>
      <c r="X6" s="910"/>
      <c r="Y6" s="910"/>
      <c r="Z6" s="910"/>
      <c r="AA6" s="910"/>
      <c r="AB6" s="910"/>
      <c r="AC6" s="910"/>
      <c r="AD6" s="910"/>
      <c r="AE6" s="910"/>
      <c r="AF6" s="910"/>
      <c r="AG6" s="910"/>
      <c r="AH6" s="910"/>
      <c r="AI6" s="910"/>
      <c r="AJ6" s="910"/>
      <c r="AK6" s="910"/>
      <c r="AL6" s="910"/>
      <c r="AM6" s="910"/>
      <c r="AN6" s="910"/>
      <c r="AO6" s="910"/>
      <c r="AP6" s="910"/>
      <c r="AQ6" s="910"/>
      <c r="AR6" s="910"/>
      <c r="AS6" s="910"/>
      <c r="AT6" s="910"/>
      <c r="AU6" s="910"/>
      <c r="AV6" s="910"/>
      <c r="AW6" s="910"/>
      <c r="AX6" s="911"/>
      <c r="AY6" s="912" t="s">
        <v>7</v>
      </c>
      <c r="AZ6" s="913"/>
      <c r="BA6" s="913"/>
      <c r="BB6" s="913"/>
      <c r="BC6" s="914"/>
      <c r="BD6" s="915" t="s">
        <v>8</v>
      </c>
      <c r="BE6" s="916"/>
      <c r="BF6" s="916"/>
      <c r="BG6" s="916"/>
      <c r="BH6" s="784" t="s">
        <v>9</v>
      </c>
      <c r="BI6" s="784" t="s">
        <v>10</v>
      </c>
      <c r="BJ6" s="856" t="s">
        <v>11</v>
      </c>
    </row>
    <row r="7" spans="1:62" ht="29.25" customHeight="1" thickBot="1">
      <c r="A7" s="834"/>
      <c r="B7" s="845"/>
      <c r="C7" s="897">
        <v>0</v>
      </c>
      <c r="D7" s="898"/>
      <c r="E7" s="897">
        <v>1</v>
      </c>
      <c r="F7" s="898"/>
      <c r="G7" s="897">
        <v>2</v>
      </c>
      <c r="H7" s="898"/>
      <c r="I7" s="897">
        <v>3</v>
      </c>
      <c r="J7" s="898"/>
      <c r="K7" s="897">
        <v>4</v>
      </c>
      <c r="L7" s="898"/>
      <c r="M7" s="897">
        <v>5</v>
      </c>
      <c r="N7" s="898"/>
      <c r="O7" s="897">
        <v>6</v>
      </c>
      <c r="P7" s="898"/>
      <c r="Q7" s="897">
        <v>7</v>
      </c>
      <c r="R7" s="898"/>
      <c r="S7" s="897">
        <v>8</v>
      </c>
      <c r="T7" s="898"/>
      <c r="U7" s="897">
        <v>9</v>
      </c>
      <c r="V7" s="898"/>
      <c r="W7" s="897">
        <v>10</v>
      </c>
      <c r="X7" s="898"/>
      <c r="Y7" s="897">
        <v>11</v>
      </c>
      <c r="Z7" s="898"/>
      <c r="AA7" s="897">
        <v>12</v>
      </c>
      <c r="AB7" s="898"/>
      <c r="AC7" s="897">
        <v>13</v>
      </c>
      <c r="AD7" s="898"/>
      <c r="AE7" s="897">
        <v>14</v>
      </c>
      <c r="AF7" s="898"/>
      <c r="AG7" s="897">
        <v>15</v>
      </c>
      <c r="AH7" s="898"/>
      <c r="AI7" s="897">
        <v>16</v>
      </c>
      <c r="AJ7" s="898"/>
      <c r="AK7" s="897">
        <v>17</v>
      </c>
      <c r="AL7" s="898"/>
      <c r="AM7" s="897">
        <v>18</v>
      </c>
      <c r="AN7" s="898"/>
      <c r="AO7" s="897">
        <v>19</v>
      </c>
      <c r="AP7" s="898"/>
      <c r="AQ7" s="897">
        <v>20</v>
      </c>
      <c r="AR7" s="898"/>
      <c r="AS7" s="897">
        <v>21</v>
      </c>
      <c r="AT7" s="898"/>
      <c r="AU7" s="897">
        <v>22</v>
      </c>
      <c r="AV7" s="898"/>
      <c r="AW7" s="897">
        <v>23</v>
      </c>
      <c r="AX7" s="917"/>
      <c r="AY7" s="636" t="s">
        <v>12</v>
      </c>
      <c r="AZ7" s="637" t="s">
        <v>13</v>
      </c>
      <c r="BA7" s="638" t="s">
        <v>14</v>
      </c>
      <c r="BB7" s="639" t="s">
        <v>15</v>
      </c>
      <c r="BC7" s="640" t="s">
        <v>16</v>
      </c>
      <c r="BD7" s="641" t="s">
        <v>17</v>
      </c>
      <c r="BE7" s="691" t="s">
        <v>18</v>
      </c>
      <c r="BF7" s="692" t="s">
        <v>19</v>
      </c>
      <c r="BG7" s="693" t="s">
        <v>20</v>
      </c>
      <c r="BH7" s="785"/>
      <c r="BI7" s="785"/>
      <c r="BJ7" s="857"/>
    </row>
    <row r="8" spans="1:62" ht="17.100000000000001" customHeight="1" thickTop="1">
      <c r="A8" s="835" t="s">
        <v>21</v>
      </c>
      <c r="B8" s="529" t="s">
        <v>12</v>
      </c>
      <c r="C8" s="536"/>
      <c r="D8" s="537"/>
      <c r="E8" s="536"/>
      <c r="F8" s="531"/>
      <c r="G8" s="530"/>
      <c r="H8" s="531"/>
      <c r="I8" s="530"/>
      <c r="J8" s="531"/>
      <c r="K8" s="530"/>
      <c r="L8" s="531"/>
      <c r="M8" s="530"/>
      <c r="N8" s="531"/>
      <c r="O8" s="530"/>
      <c r="P8" s="534"/>
      <c r="Q8" s="533"/>
      <c r="R8" s="534"/>
      <c r="S8" s="600"/>
      <c r="T8" s="537"/>
      <c r="U8" s="601" t="s">
        <v>22</v>
      </c>
      <c r="V8" s="534" t="s">
        <v>22</v>
      </c>
      <c r="W8" s="533" t="s">
        <v>22</v>
      </c>
      <c r="X8" s="534" t="s">
        <v>22</v>
      </c>
      <c r="Y8" s="600"/>
      <c r="Z8" s="537"/>
      <c r="AA8" s="600"/>
      <c r="AB8" s="778"/>
      <c r="AC8" s="601"/>
      <c r="AD8" s="534"/>
      <c r="AE8" s="533"/>
      <c r="AF8" s="537"/>
      <c r="AG8" s="536"/>
      <c r="AH8" s="531"/>
      <c r="AI8" s="530"/>
      <c r="AJ8" s="534"/>
      <c r="AK8" s="536"/>
      <c r="AL8" s="531"/>
      <c r="AM8" s="530"/>
      <c r="AN8" s="531"/>
      <c r="AO8" s="530"/>
      <c r="AP8" s="531"/>
      <c r="AQ8" s="536"/>
      <c r="AR8" s="537"/>
      <c r="AS8" s="536"/>
      <c r="AT8" s="537"/>
      <c r="AU8" s="536"/>
      <c r="AV8" s="537"/>
      <c r="AW8" s="536"/>
      <c r="AX8" s="537"/>
      <c r="AY8" s="642">
        <v>2</v>
      </c>
      <c r="AZ8" s="643"/>
      <c r="BA8" s="644"/>
      <c r="BB8" s="644"/>
      <c r="BC8" s="645"/>
      <c r="BD8" s="646"/>
      <c r="BE8" s="694"/>
      <c r="BF8" s="642"/>
      <c r="BG8" s="645"/>
      <c r="BH8" s="786">
        <f>AY8+AZ9+BA10+BB11+BC12</f>
        <v>23</v>
      </c>
      <c r="BI8" s="808">
        <f>AY8+AZ9+BA10+BB11+BC12+BD13+BE14+BF15+BG16</f>
        <v>24</v>
      </c>
      <c r="BJ8" s="858">
        <f>((BI8)-(SUM(BD13,BE14,BF15,BG16)))/(BI8)*(100)</f>
        <v>95.833333333333343</v>
      </c>
    </row>
    <row r="9" spans="1:62" ht="17.100000000000001" customHeight="1">
      <c r="A9" s="836"/>
      <c r="B9" s="532" t="s">
        <v>13</v>
      </c>
      <c r="C9" s="533"/>
      <c r="D9" s="534"/>
      <c r="E9" s="533"/>
      <c r="F9" s="534"/>
      <c r="G9" s="533"/>
      <c r="H9" s="534"/>
      <c r="I9" s="533"/>
      <c r="J9" s="534"/>
      <c r="K9" s="533"/>
      <c r="L9" s="534"/>
      <c r="M9" s="533"/>
      <c r="N9" s="534"/>
      <c r="O9" s="533"/>
      <c r="P9" s="534"/>
      <c r="Q9" s="533"/>
      <c r="R9" s="534"/>
      <c r="S9" s="536"/>
      <c r="T9" s="537"/>
      <c r="U9" s="536"/>
      <c r="V9" s="537"/>
      <c r="W9" s="536"/>
      <c r="X9" s="537"/>
      <c r="Y9" s="536"/>
      <c r="Z9" s="537"/>
      <c r="AA9" s="536"/>
      <c r="AB9" s="537"/>
      <c r="AC9" s="536"/>
      <c r="AD9" s="537"/>
      <c r="AE9" s="536"/>
      <c r="AF9" s="537"/>
      <c r="AG9" s="536"/>
      <c r="AH9" s="537"/>
      <c r="AI9" s="533"/>
      <c r="AJ9" s="619"/>
      <c r="AK9" s="533"/>
      <c r="AL9" s="534"/>
      <c r="AM9" s="533"/>
      <c r="AN9" s="534"/>
      <c r="AO9" s="533"/>
      <c r="AP9" s="534"/>
      <c r="AQ9" s="533"/>
      <c r="AR9" s="534"/>
      <c r="AS9" s="533"/>
      <c r="AT9" s="534"/>
      <c r="AU9" s="533"/>
      <c r="AV9" s="534"/>
      <c r="AW9" s="533"/>
      <c r="AX9" s="647"/>
      <c r="AY9" s="648"/>
      <c r="AZ9" s="649"/>
      <c r="BA9" s="650"/>
      <c r="BB9" s="650"/>
      <c r="BC9" s="651"/>
      <c r="BD9" s="652"/>
      <c r="BE9" s="695"/>
      <c r="BF9" s="648"/>
      <c r="BG9" s="651"/>
      <c r="BH9" s="787"/>
      <c r="BI9" s="809"/>
      <c r="BJ9" s="859"/>
    </row>
    <row r="10" spans="1:62" ht="17.100000000000001" customHeight="1">
      <c r="A10" s="836"/>
      <c r="B10" s="535" t="s">
        <v>14</v>
      </c>
      <c r="C10" s="533"/>
      <c r="D10" s="534"/>
      <c r="E10" s="613"/>
      <c r="F10" s="537"/>
      <c r="G10" s="536"/>
      <c r="H10" s="537"/>
      <c r="I10" s="536"/>
      <c r="J10" s="537"/>
      <c r="K10" s="536"/>
      <c r="L10" s="537"/>
      <c r="M10" s="536"/>
      <c r="N10" s="537"/>
      <c r="O10" s="536"/>
      <c r="P10" s="537"/>
      <c r="Q10" s="533"/>
      <c r="R10" s="534"/>
      <c r="S10" s="536"/>
      <c r="T10" s="537"/>
      <c r="U10" s="536"/>
      <c r="V10" s="537"/>
      <c r="W10" s="536"/>
      <c r="X10" s="537"/>
      <c r="Y10" s="536"/>
      <c r="Z10" s="537"/>
      <c r="AA10" s="536"/>
      <c r="AB10" s="537"/>
      <c r="AC10" s="536"/>
      <c r="AD10" s="537"/>
      <c r="AE10" s="536"/>
      <c r="AF10" s="537"/>
      <c r="AG10" s="536"/>
      <c r="AH10" s="537"/>
      <c r="AI10" s="739"/>
      <c r="AJ10" s="744"/>
      <c r="AK10" s="536"/>
      <c r="AL10" s="537"/>
      <c r="AM10" s="536"/>
      <c r="AN10" s="537"/>
      <c r="AO10" s="739"/>
      <c r="AP10" s="744"/>
      <c r="AQ10" s="536"/>
      <c r="AR10" s="537"/>
      <c r="AS10" s="536"/>
      <c r="AT10" s="537"/>
      <c r="AU10" s="536"/>
      <c r="AV10" s="537"/>
      <c r="AW10" s="536"/>
      <c r="AX10" s="537"/>
      <c r="AY10" s="648"/>
      <c r="AZ10" s="649"/>
      <c r="BA10" s="650"/>
      <c r="BB10" s="650"/>
      <c r="BC10" s="651"/>
      <c r="BD10" s="652"/>
      <c r="BE10" s="695"/>
      <c r="BF10" s="648"/>
      <c r="BG10" s="651"/>
      <c r="BH10" s="787"/>
      <c r="BI10" s="809"/>
      <c r="BJ10" s="859"/>
    </row>
    <row r="11" spans="1:62" ht="17.100000000000001" customHeight="1">
      <c r="A11" s="836"/>
      <c r="B11" s="538" t="s">
        <v>15</v>
      </c>
      <c r="C11" s="533" t="s">
        <v>22</v>
      </c>
      <c r="D11" s="534" t="s">
        <v>22</v>
      </c>
      <c r="E11" s="533" t="s">
        <v>22</v>
      </c>
      <c r="F11" s="534" t="s">
        <v>22</v>
      </c>
      <c r="G11" s="533" t="s">
        <v>22</v>
      </c>
      <c r="H11" s="534" t="s">
        <v>22</v>
      </c>
      <c r="I11" s="533" t="s">
        <v>22</v>
      </c>
      <c r="J11" s="534" t="s">
        <v>22</v>
      </c>
      <c r="K11" s="533" t="s">
        <v>22</v>
      </c>
      <c r="L11" s="534" t="s">
        <v>22</v>
      </c>
      <c r="M11" s="533" t="s">
        <v>22</v>
      </c>
      <c r="N11" s="534" t="s">
        <v>22</v>
      </c>
      <c r="O11" s="533" t="s">
        <v>22</v>
      </c>
      <c r="P11" s="534" t="s">
        <v>22</v>
      </c>
      <c r="Q11" s="533" t="s">
        <v>22</v>
      </c>
      <c r="R11" s="534" t="s">
        <v>22</v>
      </c>
      <c r="S11" s="600" t="s">
        <v>22</v>
      </c>
      <c r="T11" s="537" t="s">
        <v>22</v>
      </c>
      <c r="U11" s="600"/>
      <c r="V11" s="537"/>
      <c r="W11" s="600"/>
      <c r="X11" s="537"/>
      <c r="Y11" s="600"/>
      <c r="Z11" s="537"/>
      <c r="AA11" s="600" t="s">
        <v>22</v>
      </c>
      <c r="AB11" s="537" t="s">
        <v>22</v>
      </c>
      <c r="AC11" s="600" t="s">
        <v>22</v>
      </c>
      <c r="AD11" s="537" t="s">
        <v>22</v>
      </c>
      <c r="AE11" s="600" t="s">
        <v>22</v>
      </c>
      <c r="AF11" s="537" t="s">
        <v>22</v>
      </c>
      <c r="AG11" s="600" t="s">
        <v>22</v>
      </c>
      <c r="AH11" s="537" t="s">
        <v>22</v>
      </c>
      <c r="AI11" s="600" t="s">
        <v>22</v>
      </c>
      <c r="AJ11" s="537" t="s">
        <v>22</v>
      </c>
      <c r="AK11" s="554" t="s">
        <v>22</v>
      </c>
      <c r="AL11" s="559" t="s">
        <v>22</v>
      </c>
      <c r="AM11" s="554" t="s">
        <v>22</v>
      </c>
      <c r="AN11" s="555" t="s">
        <v>22</v>
      </c>
      <c r="AO11" s="533" t="s">
        <v>22</v>
      </c>
      <c r="AP11" s="534" t="s">
        <v>22</v>
      </c>
      <c r="AQ11" s="533" t="s">
        <v>22</v>
      </c>
      <c r="AR11" s="534" t="s">
        <v>22</v>
      </c>
      <c r="AS11" s="533" t="s">
        <v>22</v>
      </c>
      <c r="AT11" s="534" t="s">
        <v>22</v>
      </c>
      <c r="AU11" s="533" t="s">
        <v>22</v>
      </c>
      <c r="AV11" s="534" t="s">
        <v>22</v>
      </c>
      <c r="AW11" s="533" t="s">
        <v>22</v>
      </c>
      <c r="AX11" s="534" t="s">
        <v>22</v>
      </c>
      <c r="AY11" s="648"/>
      <c r="AZ11" s="649"/>
      <c r="BA11" s="650"/>
      <c r="BB11" s="650">
        <v>21</v>
      </c>
      <c r="BC11" s="651"/>
      <c r="BD11" s="652"/>
      <c r="BE11" s="695"/>
      <c r="BF11" s="648"/>
      <c r="BG11" s="651"/>
      <c r="BH11" s="787"/>
      <c r="BI11" s="809"/>
      <c r="BJ11" s="859"/>
    </row>
    <row r="12" spans="1:62" ht="17.100000000000001" customHeight="1">
      <c r="A12" s="836"/>
      <c r="B12" s="539" t="s">
        <v>16</v>
      </c>
      <c r="C12" s="540"/>
      <c r="D12" s="541"/>
      <c r="E12" s="540"/>
      <c r="F12" s="541"/>
      <c r="G12" s="540"/>
      <c r="H12" s="541"/>
      <c r="I12" s="540"/>
      <c r="J12" s="541"/>
      <c r="K12" s="540"/>
      <c r="L12" s="541"/>
      <c r="M12" s="540"/>
      <c r="N12" s="541"/>
      <c r="O12" s="540"/>
      <c r="P12" s="541"/>
      <c r="Q12" s="540"/>
      <c r="R12" s="541"/>
      <c r="S12" s="540"/>
      <c r="T12" s="541"/>
      <c r="U12" s="540"/>
      <c r="V12" s="541"/>
      <c r="W12" s="540"/>
      <c r="X12" s="541"/>
      <c r="Y12" s="540"/>
      <c r="Z12" s="541"/>
      <c r="AA12" s="540"/>
      <c r="AB12" s="541"/>
      <c r="AC12" s="540"/>
      <c r="AD12" s="541"/>
      <c r="AE12" s="540"/>
      <c r="AF12" s="541"/>
      <c r="AG12" s="540"/>
      <c r="AH12" s="541"/>
      <c r="AI12" s="540"/>
      <c r="AJ12" s="620"/>
      <c r="AK12" s="621"/>
      <c r="AL12" s="541"/>
      <c r="AM12" s="621"/>
      <c r="AN12" s="541"/>
      <c r="AO12" s="540"/>
      <c r="AP12" s="541"/>
      <c r="AQ12" s="540"/>
      <c r="AR12" s="541"/>
      <c r="AS12" s="540"/>
      <c r="AT12" s="541"/>
      <c r="AU12" s="540"/>
      <c r="AV12" s="541"/>
      <c r="AW12" s="540"/>
      <c r="AX12" s="653"/>
      <c r="AY12" s="654"/>
      <c r="AZ12" s="655"/>
      <c r="BA12" s="656"/>
      <c r="BB12" s="656"/>
      <c r="BC12" s="657"/>
      <c r="BD12" s="658"/>
      <c r="BE12" s="685"/>
      <c r="BF12" s="654"/>
      <c r="BG12" s="657"/>
      <c r="BH12" s="788"/>
      <c r="BI12" s="809"/>
      <c r="BJ12" s="859"/>
    </row>
    <row r="13" spans="1:62" ht="17.100000000000001" customHeight="1">
      <c r="A13" s="836"/>
      <c r="B13" s="542" t="s">
        <v>17</v>
      </c>
      <c r="C13" s="543"/>
      <c r="D13" s="544"/>
      <c r="E13" s="543"/>
      <c r="F13" s="544"/>
      <c r="G13" s="543"/>
      <c r="H13" s="544"/>
      <c r="I13" s="545"/>
      <c r="J13" s="546"/>
      <c r="K13" s="543"/>
      <c r="L13" s="544"/>
      <c r="M13" s="543"/>
      <c r="N13" s="544"/>
      <c r="O13" s="543"/>
      <c r="P13" s="544"/>
      <c r="Q13" s="543"/>
      <c r="R13" s="544"/>
      <c r="S13" s="602"/>
      <c r="T13" s="549"/>
      <c r="U13" s="548"/>
      <c r="V13" s="549"/>
      <c r="W13" s="548"/>
      <c r="X13" s="546"/>
      <c r="Y13" s="545"/>
      <c r="Z13" s="546"/>
      <c r="AA13" s="545"/>
      <c r="AB13" s="549"/>
      <c r="AC13" s="548"/>
      <c r="AD13" s="544"/>
      <c r="AE13" s="543"/>
      <c r="AF13" s="544"/>
      <c r="AG13" s="548"/>
      <c r="AH13" s="549"/>
      <c r="AI13" s="762"/>
      <c r="AJ13" s="763"/>
      <c r="AK13" s="548"/>
      <c r="AL13" s="549"/>
      <c r="AM13" s="548"/>
      <c r="AN13" s="549"/>
      <c r="AO13" s="543"/>
      <c r="AP13" s="544"/>
      <c r="AQ13" s="548"/>
      <c r="AR13" s="549"/>
      <c r="AS13" s="543"/>
      <c r="AT13" s="544"/>
      <c r="AU13" s="543"/>
      <c r="AV13" s="544"/>
      <c r="AW13" s="543"/>
      <c r="AX13" s="544"/>
      <c r="AY13" s="659"/>
      <c r="AZ13" s="660"/>
      <c r="BA13" s="661"/>
      <c r="BB13" s="661"/>
      <c r="BC13" s="662"/>
      <c r="BD13" s="663"/>
      <c r="BE13" s="662"/>
      <c r="BF13" s="659"/>
      <c r="BG13" s="662"/>
      <c r="BH13" s="789">
        <f>BD13+BE14+BF15+BG16</f>
        <v>1</v>
      </c>
      <c r="BI13" s="809"/>
      <c r="BJ13" s="859"/>
    </row>
    <row r="14" spans="1:62" ht="17.100000000000001" customHeight="1">
      <c r="A14" s="836"/>
      <c r="B14" s="547" t="s">
        <v>18</v>
      </c>
      <c r="C14" s="548"/>
      <c r="D14" s="549"/>
      <c r="E14" s="543"/>
      <c r="F14" s="544"/>
      <c r="G14" s="545"/>
      <c r="H14" s="546"/>
      <c r="I14" s="548"/>
      <c r="J14" s="549"/>
      <c r="K14" s="548"/>
      <c r="L14" s="549"/>
      <c r="M14" s="548"/>
      <c r="N14" s="549"/>
      <c r="O14" s="548"/>
      <c r="P14" s="549"/>
      <c r="Q14" s="548"/>
      <c r="R14" s="549"/>
      <c r="S14" s="545"/>
      <c r="T14" s="576"/>
      <c r="U14" s="545"/>
      <c r="V14" s="549"/>
      <c r="W14" s="548"/>
      <c r="X14" s="549"/>
      <c r="Y14" s="602" t="s">
        <v>22</v>
      </c>
      <c r="Z14" s="549" t="s">
        <v>22</v>
      </c>
      <c r="AA14" s="545"/>
      <c r="AB14" s="549"/>
      <c r="AC14" s="548"/>
      <c r="AD14" s="549"/>
      <c r="AE14" s="545"/>
      <c r="AF14" s="546"/>
      <c r="AG14" s="545"/>
      <c r="AH14" s="549"/>
      <c r="AI14" s="548"/>
      <c r="AJ14" s="549"/>
      <c r="AK14" s="545"/>
      <c r="AL14" s="576"/>
      <c r="AM14" s="545"/>
      <c r="AN14" s="549"/>
      <c r="AO14" s="548"/>
      <c r="AP14" s="549"/>
      <c r="AQ14" s="548"/>
      <c r="AR14" s="549"/>
      <c r="AS14" s="548"/>
      <c r="AT14" s="549"/>
      <c r="AU14" s="548"/>
      <c r="AV14" s="549"/>
      <c r="AW14" s="548"/>
      <c r="AX14" s="549"/>
      <c r="AY14" s="664"/>
      <c r="AZ14" s="665"/>
      <c r="BA14" s="666"/>
      <c r="BB14" s="666"/>
      <c r="BC14" s="667"/>
      <c r="BD14" s="664"/>
      <c r="BE14" s="667">
        <v>1</v>
      </c>
      <c r="BF14" s="664"/>
      <c r="BG14" s="667"/>
      <c r="BH14" s="790"/>
      <c r="BI14" s="809"/>
      <c r="BJ14" s="859"/>
    </row>
    <row r="15" spans="1:62" ht="17.100000000000001" customHeight="1">
      <c r="A15" s="836"/>
      <c r="B15" s="550" t="s">
        <v>19</v>
      </c>
      <c r="C15" s="543"/>
      <c r="D15" s="544"/>
      <c r="E15" s="543"/>
      <c r="F15" s="544"/>
      <c r="G15" s="543"/>
      <c r="H15" s="544"/>
      <c r="I15" s="543"/>
      <c r="J15" s="544"/>
      <c r="K15" s="543"/>
      <c r="L15" s="544"/>
      <c r="M15" s="543"/>
      <c r="N15" s="544"/>
      <c r="O15" s="543"/>
      <c r="P15" s="544"/>
      <c r="Q15" s="543"/>
      <c r="R15" s="544"/>
      <c r="S15" s="543"/>
      <c r="T15" s="544"/>
      <c r="U15" s="543"/>
      <c r="V15" s="603"/>
      <c r="W15" s="543"/>
      <c r="X15" s="544"/>
      <c r="Y15" s="543"/>
      <c r="Z15" s="544"/>
      <c r="AA15" s="543"/>
      <c r="AB15" s="544"/>
      <c r="AC15" s="543"/>
      <c r="AD15" s="544"/>
      <c r="AE15" s="543"/>
      <c r="AF15" s="544"/>
      <c r="AG15" s="543"/>
      <c r="AH15" s="544"/>
      <c r="AI15" s="543"/>
      <c r="AJ15" s="544"/>
      <c r="AK15" s="543"/>
      <c r="AL15" s="544"/>
      <c r="AM15" s="543"/>
      <c r="AN15" s="544"/>
      <c r="AO15" s="543"/>
      <c r="AP15" s="544"/>
      <c r="AQ15" s="543"/>
      <c r="AR15" s="544"/>
      <c r="AS15" s="543"/>
      <c r="AT15" s="544"/>
      <c r="AU15" s="543"/>
      <c r="AV15" s="544"/>
      <c r="AW15" s="543"/>
      <c r="AX15" s="668"/>
      <c r="AY15" s="664"/>
      <c r="AZ15" s="665"/>
      <c r="BA15" s="666"/>
      <c r="BB15" s="666"/>
      <c r="BC15" s="667"/>
      <c r="BD15" s="664"/>
      <c r="BE15" s="667"/>
      <c r="BF15" s="664"/>
      <c r="BG15" s="667"/>
      <c r="BH15" s="790"/>
      <c r="BI15" s="809"/>
      <c r="BJ15" s="859"/>
    </row>
    <row r="16" spans="1:62" ht="17.100000000000001" customHeight="1" thickBot="1">
      <c r="A16" s="837"/>
      <c r="B16" s="551" t="s">
        <v>20</v>
      </c>
      <c r="C16" s="543"/>
      <c r="D16" s="544"/>
      <c r="E16" s="543"/>
      <c r="F16" s="544"/>
      <c r="G16" s="543"/>
      <c r="H16" s="544"/>
      <c r="I16" s="543"/>
      <c r="J16" s="544"/>
      <c r="K16" s="543"/>
      <c r="L16" s="544"/>
      <c r="M16" s="543"/>
      <c r="N16" s="544"/>
      <c r="O16" s="543"/>
      <c r="P16" s="544"/>
      <c r="Q16" s="605"/>
      <c r="R16" s="604"/>
      <c r="S16" s="605"/>
      <c r="T16" s="604"/>
      <c r="U16" s="605"/>
      <c r="V16" s="604"/>
      <c r="W16" s="605"/>
      <c r="X16" s="604"/>
      <c r="Y16" s="605"/>
      <c r="Z16" s="604"/>
      <c r="AA16" s="605"/>
      <c r="AB16" s="604"/>
      <c r="AC16" s="605"/>
      <c r="AD16" s="604"/>
      <c r="AE16" s="605"/>
      <c r="AF16" s="604"/>
      <c r="AG16" s="605"/>
      <c r="AH16" s="604"/>
      <c r="AI16" s="605"/>
      <c r="AJ16" s="604"/>
      <c r="AK16" s="605"/>
      <c r="AL16" s="604"/>
      <c r="AM16" s="605"/>
      <c r="AN16" s="604"/>
      <c r="AO16" s="543"/>
      <c r="AP16" s="631"/>
      <c r="AQ16" s="605"/>
      <c r="AR16" s="604"/>
      <c r="AS16" s="605"/>
      <c r="AT16" s="604"/>
      <c r="AU16" s="605"/>
      <c r="AV16" s="604"/>
      <c r="AW16" s="669"/>
      <c r="AX16" s="544"/>
      <c r="AY16" s="670"/>
      <c r="AZ16" s="671"/>
      <c r="BA16" s="672"/>
      <c r="BB16" s="672"/>
      <c r="BC16" s="673"/>
      <c r="BD16" s="670"/>
      <c r="BE16" s="673"/>
      <c r="BF16" s="670"/>
      <c r="BG16" s="673"/>
      <c r="BH16" s="791"/>
      <c r="BI16" s="810"/>
      <c r="BJ16" s="860"/>
    </row>
    <row r="17" spans="1:62" ht="17.100000000000001" customHeight="1" thickTop="1">
      <c r="A17" s="835" t="s">
        <v>23</v>
      </c>
      <c r="B17" s="529" t="s">
        <v>12</v>
      </c>
      <c r="C17" s="552"/>
      <c r="D17" s="553"/>
      <c r="E17" s="552"/>
      <c r="F17" s="553"/>
      <c r="G17" s="552"/>
      <c r="H17" s="553"/>
      <c r="I17" s="552"/>
      <c r="J17" s="553"/>
      <c r="K17" s="552"/>
      <c r="L17" s="553"/>
      <c r="M17" s="552"/>
      <c r="N17" s="553"/>
      <c r="O17" s="552"/>
      <c r="P17" s="553"/>
      <c r="Q17" s="600"/>
      <c r="R17" s="531"/>
      <c r="S17" s="600"/>
      <c r="T17" s="531"/>
      <c r="U17" s="600"/>
      <c r="V17" s="531"/>
      <c r="W17" s="600"/>
      <c r="X17" s="531"/>
      <c r="Y17" s="600"/>
      <c r="Z17" s="531"/>
      <c r="AA17" s="600"/>
      <c r="AB17" s="531"/>
      <c r="AC17" s="600"/>
      <c r="AD17" s="531"/>
      <c r="AE17" s="600"/>
      <c r="AF17" s="531"/>
      <c r="AG17" s="600"/>
      <c r="AH17" s="559"/>
      <c r="AI17" s="536"/>
      <c r="AJ17" s="537"/>
      <c r="AK17" s="560"/>
      <c r="AL17" s="622"/>
      <c r="AM17" s="623"/>
      <c r="AN17" s="618"/>
      <c r="AO17" s="552"/>
      <c r="AP17" s="626"/>
      <c r="AQ17" s="536"/>
      <c r="AR17" s="537"/>
      <c r="AS17" s="536"/>
      <c r="AT17" s="559"/>
      <c r="AU17" s="536"/>
      <c r="AV17" s="537"/>
      <c r="AW17" s="674"/>
      <c r="AX17" s="675"/>
      <c r="AY17" s="648"/>
      <c r="AZ17" s="644"/>
      <c r="BA17" s="676"/>
      <c r="BB17" s="644"/>
      <c r="BC17" s="645"/>
      <c r="BD17" s="642"/>
      <c r="BE17" s="696"/>
      <c r="BF17" s="642"/>
      <c r="BG17" s="645"/>
      <c r="BH17" s="786">
        <f>AY17+AZ18+BA19+BB20+BC21</f>
        <v>24</v>
      </c>
      <c r="BI17" s="808">
        <f>BH17+BH22</f>
        <v>24</v>
      </c>
      <c r="BJ17" s="858">
        <f>((BI17)-(SUM(BD22,BE23,BF24,BG25)))/(BI17)*(100)</f>
        <v>100</v>
      </c>
    </row>
    <row r="18" spans="1:62" ht="17.100000000000001" customHeight="1">
      <c r="A18" s="836"/>
      <c r="B18" s="532" t="s">
        <v>13</v>
      </c>
      <c r="C18" s="554"/>
      <c r="D18" s="555"/>
      <c r="E18" s="554"/>
      <c r="F18" s="555"/>
      <c r="G18" s="554"/>
      <c r="H18" s="555"/>
      <c r="I18" s="554"/>
      <c r="J18" s="555"/>
      <c r="K18" s="554"/>
      <c r="L18" s="555"/>
      <c r="M18" s="554"/>
      <c r="N18" s="555"/>
      <c r="O18" s="554"/>
      <c r="P18" s="597"/>
      <c r="Q18" s="554"/>
      <c r="R18" s="555"/>
      <c r="S18" s="560"/>
      <c r="T18" s="537"/>
      <c r="U18" s="536"/>
      <c r="V18" s="537"/>
      <c r="W18" s="536"/>
      <c r="X18" s="537"/>
      <c r="Y18" s="536"/>
      <c r="Z18" s="559"/>
      <c r="AA18" s="554"/>
      <c r="AB18" s="555"/>
      <c r="AC18" s="554"/>
      <c r="AD18" s="555"/>
      <c r="AE18" s="554"/>
      <c r="AF18" s="559"/>
      <c r="AG18" s="560"/>
      <c r="AH18" s="559"/>
      <c r="AI18" s="554"/>
      <c r="AJ18" s="555"/>
      <c r="AK18" s="554"/>
      <c r="AL18" s="555"/>
      <c r="AM18" s="554"/>
      <c r="AN18" s="555"/>
      <c r="AO18" s="554"/>
      <c r="AP18" s="628"/>
      <c r="AQ18" s="554"/>
      <c r="AR18" s="628"/>
      <c r="AS18" s="554"/>
      <c r="AT18" s="628"/>
      <c r="AU18" s="554"/>
      <c r="AV18" s="555"/>
      <c r="AW18" s="571"/>
      <c r="AX18" s="677"/>
      <c r="AY18" s="678"/>
      <c r="AZ18" s="650"/>
      <c r="BA18" s="679"/>
      <c r="BB18" s="650"/>
      <c r="BC18" s="651"/>
      <c r="BD18" s="648"/>
      <c r="BE18" s="697"/>
      <c r="BF18" s="648"/>
      <c r="BG18" s="651"/>
      <c r="BH18" s="787"/>
      <c r="BI18" s="809"/>
      <c r="BJ18" s="859"/>
    </row>
    <row r="19" spans="1:62" ht="17.100000000000001" customHeight="1">
      <c r="A19" s="836"/>
      <c r="B19" s="556" t="s">
        <v>14</v>
      </c>
      <c r="C19" s="554" t="s">
        <v>22</v>
      </c>
      <c r="D19" s="559" t="s">
        <v>22</v>
      </c>
      <c r="E19" s="560" t="s">
        <v>22</v>
      </c>
      <c r="F19" s="559" t="s">
        <v>22</v>
      </c>
      <c r="G19" s="554" t="s">
        <v>22</v>
      </c>
      <c r="H19" s="555" t="s">
        <v>22</v>
      </c>
      <c r="I19" s="554" t="s">
        <v>22</v>
      </c>
      <c r="J19" s="559" t="s">
        <v>22</v>
      </c>
      <c r="K19" s="560" t="s">
        <v>22</v>
      </c>
      <c r="L19" s="559" t="s">
        <v>22</v>
      </c>
      <c r="M19" s="554" t="s">
        <v>22</v>
      </c>
      <c r="N19" s="555" t="s">
        <v>22</v>
      </c>
      <c r="O19" s="554" t="s">
        <v>22</v>
      </c>
      <c r="P19" s="559" t="s">
        <v>22</v>
      </c>
      <c r="Q19" s="560" t="s">
        <v>22</v>
      </c>
      <c r="R19" s="559" t="s">
        <v>22</v>
      </c>
      <c r="S19" s="560" t="s">
        <v>22</v>
      </c>
      <c r="T19" s="559" t="s">
        <v>22</v>
      </c>
      <c r="U19" s="560" t="s">
        <v>22</v>
      </c>
      <c r="V19" s="559" t="s">
        <v>22</v>
      </c>
      <c r="W19" s="560" t="s">
        <v>22</v>
      </c>
      <c r="X19" s="559" t="s">
        <v>22</v>
      </c>
      <c r="Y19" s="560" t="s">
        <v>22</v>
      </c>
      <c r="Z19" s="559" t="s">
        <v>22</v>
      </c>
      <c r="AA19" s="560" t="s">
        <v>22</v>
      </c>
      <c r="AB19" s="559" t="s">
        <v>22</v>
      </c>
      <c r="AC19" s="560" t="s">
        <v>22</v>
      </c>
      <c r="AD19" s="559" t="s">
        <v>22</v>
      </c>
      <c r="AE19" s="560" t="s">
        <v>22</v>
      </c>
      <c r="AF19" s="559" t="s">
        <v>22</v>
      </c>
      <c r="AG19" s="560" t="s">
        <v>22</v>
      </c>
      <c r="AH19" s="559" t="s">
        <v>22</v>
      </c>
      <c r="AI19" s="560" t="s">
        <v>22</v>
      </c>
      <c r="AJ19" s="559" t="s">
        <v>22</v>
      </c>
      <c r="AK19" s="560" t="s">
        <v>22</v>
      </c>
      <c r="AL19" s="559" t="s">
        <v>22</v>
      </c>
      <c r="AM19" s="554" t="s">
        <v>22</v>
      </c>
      <c r="AN19" s="555" t="s">
        <v>22</v>
      </c>
      <c r="AO19" s="554" t="s">
        <v>22</v>
      </c>
      <c r="AP19" s="559" t="s">
        <v>22</v>
      </c>
      <c r="AQ19" s="560" t="s">
        <v>22</v>
      </c>
      <c r="AR19" s="559" t="s">
        <v>22</v>
      </c>
      <c r="AS19" s="554" t="s">
        <v>22</v>
      </c>
      <c r="AT19" s="555" t="s">
        <v>22</v>
      </c>
      <c r="AU19" s="536" t="s">
        <v>22</v>
      </c>
      <c r="AV19" s="606" t="s">
        <v>22</v>
      </c>
      <c r="AW19" s="613" t="s">
        <v>22</v>
      </c>
      <c r="AX19" s="606" t="s">
        <v>22</v>
      </c>
      <c r="AY19" s="648"/>
      <c r="AZ19" s="650"/>
      <c r="BA19" s="650">
        <f>24-AY17-BD22</f>
        <v>24</v>
      </c>
      <c r="BB19" s="650"/>
      <c r="BC19" s="651"/>
      <c r="BD19" s="648"/>
      <c r="BE19" s="697"/>
      <c r="BF19" s="648"/>
      <c r="BG19" s="651"/>
      <c r="BH19" s="787"/>
      <c r="BI19" s="809"/>
      <c r="BJ19" s="859"/>
    </row>
    <row r="20" spans="1:62" ht="17.100000000000001" customHeight="1">
      <c r="A20" s="836"/>
      <c r="B20" s="557" t="s">
        <v>15</v>
      </c>
      <c r="C20" s="558"/>
      <c r="D20" s="559"/>
      <c r="E20" s="560"/>
      <c r="F20" s="559"/>
      <c r="G20" s="560"/>
      <c r="H20" s="559"/>
      <c r="I20" s="560"/>
      <c r="J20" s="559"/>
      <c r="K20" s="560"/>
      <c r="L20" s="559"/>
      <c r="M20" s="560"/>
      <c r="N20" s="598"/>
      <c r="O20" s="560"/>
      <c r="P20" s="559"/>
      <c r="Q20" s="560"/>
      <c r="R20" s="559"/>
      <c r="S20" s="560"/>
      <c r="T20" s="559"/>
      <c r="U20" s="536"/>
      <c r="V20" s="537"/>
      <c r="W20" s="536"/>
      <c r="X20" s="537"/>
      <c r="Y20" s="536"/>
      <c r="Z20" s="537"/>
      <c r="AA20" s="560"/>
      <c r="AB20" s="559"/>
      <c r="AC20" s="560"/>
      <c r="AD20" s="559"/>
      <c r="AE20" s="560"/>
      <c r="AF20" s="559"/>
      <c r="AG20" s="560"/>
      <c r="AH20" s="559"/>
      <c r="AI20" s="560"/>
      <c r="AJ20" s="559"/>
      <c r="AK20" s="560"/>
      <c r="AL20" s="559"/>
      <c r="AM20" s="560"/>
      <c r="AN20" s="559"/>
      <c r="AO20" s="560"/>
      <c r="AP20" s="559"/>
      <c r="AQ20" s="560"/>
      <c r="AR20" s="559"/>
      <c r="AS20" s="560"/>
      <c r="AT20" s="607"/>
      <c r="AU20" s="560"/>
      <c r="AV20" s="559"/>
      <c r="AW20" s="560"/>
      <c r="AX20" s="680"/>
      <c r="AY20" s="648"/>
      <c r="AZ20" s="650"/>
      <c r="BA20" s="679"/>
      <c r="BB20" s="681"/>
      <c r="BC20" s="651"/>
      <c r="BD20" s="648"/>
      <c r="BE20" s="697"/>
      <c r="BF20" s="648"/>
      <c r="BG20" s="651"/>
      <c r="BH20" s="787"/>
      <c r="BI20" s="809"/>
      <c r="BJ20" s="859"/>
    </row>
    <row r="21" spans="1:62" ht="18.75" customHeight="1">
      <c r="A21" s="836"/>
      <c r="B21" s="561" t="s">
        <v>16</v>
      </c>
      <c r="C21" s="562"/>
      <c r="D21" s="563"/>
      <c r="E21" s="562"/>
      <c r="F21" s="563"/>
      <c r="G21" s="562"/>
      <c r="H21" s="563"/>
      <c r="I21" s="562"/>
      <c r="J21" s="563"/>
      <c r="K21" s="562"/>
      <c r="L21" s="563"/>
      <c r="M21" s="562"/>
      <c r="N21" s="563"/>
      <c r="O21" s="562"/>
      <c r="P21" s="563"/>
      <c r="Q21" s="562"/>
      <c r="R21" s="563"/>
      <c r="S21" s="562"/>
      <c r="T21" s="563"/>
      <c r="U21" s="562"/>
      <c r="V21" s="563"/>
      <c r="W21" s="562"/>
      <c r="X21" s="563"/>
      <c r="Y21" s="614"/>
      <c r="Z21" s="615"/>
      <c r="AA21" s="614"/>
      <c r="AB21" s="615"/>
      <c r="AC21" s="614"/>
      <c r="AD21" s="574"/>
      <c r="AE21" s="616"/>
      <c r="AF21" s="574"/>
      <c r="AG21" s="573"/>
      <c r="AH21" s="574"/>
      <c r="AI21" s="573"/>
      <c r="AJ21" s="563"/>
      <c r="AK21" s="562"/>
      <c r="AL21" s="563"/>
      <c r="AM21" s="562"/>
      <c r="AN21" s="563"/>
      <c r="AO21" s="562"/>
      <c r="AP21" s="563"/>
      <c r="AQ21" s="562"/>
      <c r="AR21" s="563"/>
      <c r="AS21" s="562"/>
      <c r="AT21" s="563"/>
      <c r="AU21" s="562"/>
      <c r="AV21" s="563"/>
      <c r="AW21" s="562"/>
      <c r="AX21" s="682"/>
      <c r="AY21" s="683"/>
      <c r="AZ21" s="684"/>
      <c r="BA21" s="684"/>
      <c r="BB21" s="684"/>
      <c r="BC21" s="685"/>
      <c r="BD21" s="683"/>
      <c r="BE21" s="698"/>
      <c r="BF21" s="654"/>
      <c r="BG21" s="657"/>
      <c r="BH21" s="788"/>
      <c r="BI21" s="809"/>
      <c r="BJ21" s="859"/>
    </row>
    <row r="22" spans="1:62" ht="17.100000000000001" customHeight="1">
      <c r="A22" s="836"/>
      <c r="B22" s="542" t="s">
        <v>17</v>
      </c>
      <c r="C22" s="564"/>
      <c r="D22" s="565"/>
      <c r="E22" s="566"/>
      <c r="F22" s="567"/>
      <c r="G22" s="566"/>
      <c r="H22" s="567"/>
      <c r="I22" s="566"/>
      <c r="J22" s="567"/>
      <c r="K22" s="566"/>
      <c r="L22" s="567"/>
      <c r="M22" s="566"/>
      <c r="N22" s="567"/>
      <c r="O22" s="566"/>
      <c r="P22" s="567"/>
      <c r="Q22" s="566"/>
      <c r="R22" s="567"/>
      <c r="S22" s="566"/>
      <c r="T22" s="567"/>
      <c r="U22" s="566"/>
      <c r="V22" s="567"/>
      <c r="W22" s="566"/>
      <c r="X22" s="567"/>
      <c r="Y22" s="566"/>
      <c r="Z22" s="549"/>
      <c r="AA22" s="566"/>
      <c r="AB22" s="549"/>
      <c r="AC22" s="548"/>
      <c r="AD22" s="567"/>
      <c r="AE22" s="566"/>
      <c r="AF22" s="567"/>
      <c r="AG22" s="566"/>
      <c r="AH22" s="567"/>
      <c r="AI22" s="566"/>
      <c r="AJ22" s="567"/>
      <c r="AK22" s="566"/>
      <c r="AL22" s="565"/>
      <c r="AM22" s="564"/>
      <c r="AN22" s="565"/>
      <c r="AO22" s="564"/>
      <c r="AP22" s="565"/>
      <c r="AQ22" s="566"/>
      <c r="AR22" s="567"/>
      <c r="AS22" s="564"/>
      <c r="AT22" s="565"/>
      <c r="AU22" s="564"/>
      <c r="AV22" s="565"/>
      <c r="AW22" s="566"/>
      <c r="AX22" s="686"/>
      <c r="AY22" s="664"/>
      <c r="AZ22" s="666"/>
      <c r="BA22" s="666"/>
      <c r="BB22" s="666"/>
      <c r="BC22" s="667"/>
      <c r="BD22" s="779"/>
      <c r="BE22" s="545"/>
      <c r="BF22" s="664"/>
      <c r="BG22" s="667"/>
      <c r="BH22" s="789">
        <v>0</v>
      </c>
      <c r="BI22" s="809"/>
      <c r="BJ22" s="859"/>
    </row>
    <row r="23" spans="1:62" ht="17.100000000000001" customHeight="1">
      <c r="A23" s="836"/>
      <c r="B23" s="547" t="s">
        <v>18</v>
      </c>
      <c r="C23" s="545"/>
      <c r="D23" s="546"/>
      <c r="E23" s="545"/>
      <c r="F23" s="546"/>
      <c r="G23" s="545"/>
      <c r="H23" s="546"/>
      <c r="I23" s="545"/>
      <c r="J23" s="546"/>
      <c r="K23" s="545"/>
      <c r="L23" s="546"/>
      <c r="M23" s="545"/>
      <c r="N23" s="546"/>
      <c r="O23" s="545"/>
      <c r="P23" s="546"/>
      <c r="Q23" s="545"/>
      <c r="R23" s="546"/>
      <c r="S23" s="545"/>
      <c r="T23" s="546"/>
      <c r="U23" s="545"/>
      <c r="V23" s="546"/>
      <c r="W23" s="545"/>
      <c r="X23" s="544"/>
      <c r="Y23" s="548"/>
      <c r="Z23" s="549"/>
      <c r="AA23" s="548"/>
      <c r="AB23" s="544"/>
      <c r="AC23" s="548"/>
      <c r="AD23" s="546"/>
      <c r="AE23" s="545"/>
      <c r="AF23" s="546"/>
      <c r="AG23" s="545"/>
      <c r="AH23" s="546"/>
      <c r="AI23" s="545"/>
      <c r="AJ23" s="546"/>
      <c r="AK23" s="545"/>
      <c r="AL23" s="546"/>
      <c r="AM23" s="545"/>
      <c r="AN23" s="546"/>
      <c r="AO23" s="545"/>
      <c r="AP23" s="546"/>
      <c r="AQ23" s="545"/>
      <c r="AR23" s="546"/>
      <c r="AS23" s="545"/>
      <c r="AT23" s="576"/>
      <c r="AU23" s="545"/>
      <c r="AV23" s="546"/>
      <c r="AW23" s="545"/>
      <c r="AX23" s="687"/>
      <c r="AY23" s="664"/>
      <c r="AZ23" s="666"/>
      <c r="BA23" s="666"/>
      <c r="BB23" s="666"/>
      <c r="BC23" s="667"/>
      <c r="BD23" s="664"/>
      <c r="BE23" s="545"/>
      <c r="BF23" s="664"/>
      <c r="BG23" s="667"/>
      <c r="BH23" s="790"/>
      <c r="BI23" s="809"/>
      <c r="BJ23" s="859"/>
    </row>
    <row r="24" spans="1:62" ht="17.100000000000001" customHeight="1">
      <c r="A24" s="836"/>
      <c r="B24" s="550" t="s">
        <v>19</v>
      </c>
      <c r="C24" s="545"/>
      <c r="D24" s="546"/>
      <c r="E24" s="545"/>
      <c r="F24" s="546"/>
      <c r="G24" s="545"/>
      <c r="H24" s="546"/>
      <c r="I24" s="545"/>
      <c r="J24" s="546"/>
      <c r="K24" s="545"/>
      <c r="L24" s="546"/>
      <c r="M24" s="545"/>
      <c r="N24" s="546"/>
      <c r="O24" s="545"/>
      <c r="P24" s="546"/>
      <c r="Q24" s="545"/>
      <c r="R24" s="546"/>
      <c r="S24" s="545"/>
      <c r="T24" s="576"/>
      <c r="U24" s="545"/>
      <c r="V24" s="546"/>
      <c r="W24" s="554"/>
      <c r="X24" s="555"/>
      <c r="Y24" s="617"/>
      <c r="Z24" s="618"/>
      <c r="AA24" s="617"/>
      <c r="AB24" s="618"/>
      <c r="AC24" s="617"/>
      <c r="AD24" s="618"/>
      <c r="AE24" s="554"/>
      <c r="AF24" s="555"/>
      <c r="AG24" s="554"/>
      <c r="AH24" s="555"/>
      <c r="AI24" s="554"/>
      <c r="AJ24" s="555"/>
      <c r="AK24" s="554"/>
      <c r="AL24" s="555"/>
      <c r="AM24" s="554"/>
      <c r="AN24" s="555"/>
      <c r="AO24" s="554"/>
      <c r="AP24" s="555"/>
      <c r="AQ24" s="554"/>
      <c r="AR24" s="555"/>
      <c r="AS24" s="554"/>
      <c r="AT24" s="555"/>
      <c r="AU24" s="554"/>
      <c r="AV24" s="555"/>
      <c r="AW24" s="554"/>
      <c r="AX24" s="677"/>
      <c r="AY24" s="664"/>
      <c r="AZ24" s="666"/>
      <c r="BA24" s="666"/>
      <c r="BB24" s="666"/>
      <c r="BC24" s="667"/>
      <c r="BD24" s="664"/>
      <c r="BE24" s="667"/>
      <c r="BF24" s="664"/>
      <c r="BG24" s="667"/>
      <c r="BH24" s="790"/>
      <c r="BI24" s="809"/>
      <c r="BJ24" s="859"/>
    </row>
    <row r="25" spans="1:62" ht="17.100000000000001" customHeight="1" thickBot="1">
      <c r="A25" s="837"/>
      <c r="B25" s="568" t="s">
        <v>20</v>
      </c>
      <c r="C25" s="569"/>
      <c r="D25" s="570"/>
      <c r="E25" s="569"/>
      <c r="F25" s="570"/>
      <c r="G25" s="569"/>
      <c r="H25" s="570"/>
      <c r="I25" s="569"/>
      <c r="J25" s="570"/>
      <c r="K25" s="569"/>
      <c r="L25" s="570"/>
      <c r="M25" s="569"/>
      <c r="N25" s="570" t="s">
        <v>24</v>
      </c>
      <c r="O25" s="569"/>
      <c r="P25" s="570"/>
      <c r="Q25" s="569"/>
      <c r="R25" s="570"/>
      <c r="S25" s="569"/>
      <c r="T25" s="570"/>
      <c r="U25" s="569"/>
      <c r="V25" s="570"/>
      <c r="W25" s="569"/>
      <c r="X25" s="570"/>
      <c r="Y25" s="569"/>
      <c r="Z25" s="570"/>
      <c r="AA25" s="577"/>
      <c r="AB25" s="578"/>
      <c r="AC25" s="577"/>
      <c r="AD25" s="578"/>
      <c r="AE25" s="577"/>
      <c r="AF25" s="578"/>
      <c r="AG25" s="577"/>
      <c r="AH25" s="578"/>
      <c r="AI25" s="577"/>
      <c r="AJ25" s="578"/>
      <c r="AK25" s="577"/>
      <c r="AL25" s="578"/>
      <c r="AM25" s="624"/>
      <c r="AN25" s="625"/>
      <c r="AO25" s="624"/>
      <c r="AP25" s="625"/>
      <c r="AQ25" s="624"/>
      <c r="AR25" s="625"/>
      <c r="AS25" s="624"/>
      <c r="AT25" s="625"/>
      <c r="AU25" s="545"/>
      <c r="AV25" s="546"/>
      <c r="AW25" s="545"/>
      <c r="AX25" s="546"/>
      <c r="AY25" s="670"/>
      <c r="AZ25" s="672"/>
      <c r="BA25" s="672"/>
      <c r="BB25" s="672"/>
      <c r="BC25" s="673"/>
      <c r="BD25" s="670"/>
      <c r="BE25" s="673"/>
      <c r="BF25" s="670"/>
      <c r="BG25" s="699"/>
      <c r="BH25" s="791"/>
      <c r="BI25" s="810"/>
      <c r="BJ25" s="860"/>
    </row>
    <row r="26" spans="1:62" ht="17.100000000000001" customHeight="1" thickTop="1">
      <c r="A26" s="835" t="s">
        <v>25</v>
      </c>
      <c r="B26" s="529" t="s">
        <v>12</v>
      </c>
      <c r="C26" s="552"/>
      <c r="D26" s="553"/>
      <c r="E26" s="552"/>
      <c r="F26" s="553"/>
      <c r="G26" s="552"/>
      <c r="H26" s="553"/>
      <c r="I26" s="552"/>
      <c r="J26" s="553"/>
      <c r="K26" s="552"/>
      <c r="L26" s="553"/>
      <c r="M26" s="554"/>
      <c r="N26" s="555"/>
      <c r="O26" s="554"/>
      <c r="P26" s="555"/>
      <c r="Q26" s="554"/>
      <c r="R26" s="555"/>
      <c r="S26" s="554"/>
      <c r="T26" s="555"/>
      <c r="U26" s="554"/>
      <c r="V26" s="555"/>
      <c r="W26" s="554"/>
      <c r="X26" s="555"/>
      <c r="Y26" s="554"/>
      <c r="Z26" s="555"/>
      <c r="AA26" s="617"/>
      <c r="AB26" s="618"/>
      <c r="AC26" s="617"/>
      <c r="AD26" s="618"/>
      <c r="AE26" s="617"/>
      <c r="AF26" s="555"/>
      <c r="AG26" s="554"/>
      <c r="AH26" s="618"/>
      <c r="AI26" s="617"/>
      <c r="AJ26" s="607"/>
      <c r="AK26" s="558"/>
      <c r="AL26" s="626"/>
      <c r="AM26" s="627"/>
      <c r="AN26" s="626"/>
      <c r="AO26" s="627"/>
      <c r="AP26" s="626"/>
      <c r="AQ26" s="627"/>
      <c r="AR26" s="626"/>
      <c r="AS26" s="627"/>
      <c r="AT26" s="626"/>
      <c r="AU26" s="552"/>
      <c r="AV26" s="553"/>
      <c r="AW26" s="552"/>
      <c r="AX26" s="675"/>
      <c r="AY26" s="642"/>
      <c r="AZ26" s="644"/>
      <c r="BA26" s="644"/>
      <c r="BB26" s="644"/>
      <c r="BC26" s="645"/>
      <c r="BD26" s="642"/>
      <c r="BE26" s="694"/>
      <c r="BF26" s="642"/>
      <c r="BG26" s="645"/>
      <c r="BH26" s="786">
        <f>AY26+AZ27+BA28+BB29+BC30</f>
        <v>0</v>
      </c>
      <c r="BI26" s="808">
        <f>AY26+AZ27+BA28+BB29+BC30+BD31+BE32+BF33+BG34</f>
        <v>24</v>
      </c>
      <c r="BJ26" s="858">
        <f>((BI26)-(SUM(BD31,BE32,BF33,BG34)))/(BI26)*(100)</f>
        <v>0</v>
      </c>
    </row>
    <row r="27" spans="1:62" ht="17.100000000000001" customHeight="1">
      <c r="A27" s="836"/>
      <c r="B27" s="532" t="s">
        <v>13</v>
      </c>
      <c r="C27" s="554"/>
      <c r="D27" s="555"/>
      <c r="E27" s="554"/>
      <c r="F27" s="555"/>
      <c r="G27" s="554"/>
      <c r="H27" s="555"/>
      <c r="I27" s="554"/>
      <c r="J27" s="555"/>
      <c r="K27" s="554"/>
      <c r="L27" s="555"/>
      <c r="M27" s="554"/>
      <c r="N27" s="555"/>
      <c r="O27" s="554"/>
      <c r="P27" s="555"/>
      <c r="Q27" s="554"/>
      <c r="R27" s="555"/>
      <c r="S27" s="554"/>
      <c r="T27" s="555"/>
      <c r="U27" s="554"/>
      <c r="V27" s="555"/>
      <c r="W27" s="560"/>
      <c r="X27" s="559"/>
      <c r="Y27" s="560"/>
      <c r="Z27" s="559"/>
      <c r="AA27" s="560"/>
      <c r="AB27" s="559"/>
      <c r="AC27" s="560"/>
      <c r="AD27" s="559"/>
      <c r="AE27" s="560"/>
      <c r="AF27" s="559"/>
      <c r="AG27" s="560"/>
      <c r="AH27" s="555"/>
      <c r="AI27" s="554"/>
      <c r="AJ27" s="628"/>
      <c r="AK27" s="554"/>
      <c r="AL27" s="555"/>
      <c r="AM27" s="554"/>
      <c r="AN27" s="555"/>
      <c r="AO27" s="554"/>
      <c r="AP27" s="555"/>
      <c r="AQ27" s="554"/>
      <c r="AR27" s="555"/>
      <c r="AS27" s="554"/>
      <c r="AT27" s="555"/>
      <c r="AU27" s="554"/>
      <c r="AV27" s="555"/>
      <c r="AW27" s="554"/>
      <c r="AX27" s="677"/>
      <c r="AY27" s="648"/>
      <c r="AZ27" s="650"/>
      <c r="BA27" s="650"/>
      <c r="BB27" s="650"/>
      <c r="BC27" s="651"/>
      <c r="BD27" s="648"/>
      <c r="BE27" s="695"/>
      <c r="BF27" s="648"/>
      <c r="BG27" s="651"/>
      <c r="BH27" s="787"/>
      <c r="BI27" s="809"/>
      <c r="BJ27" s="859"/>
    </row>
    <row r="28" spans="1:62" ht="17.100000000000001" customHeight="1">
      <c r="A28" s="836"/>
      <c r="B28" s="556" t="s">
        <v>14</v>
      </c>
      <c r="C28" s="554"/>
      <c r="D28" s="555"/>
      <c r="E28" s="554"/>
      <c r="F28" s="555"/>
      <c r="G28" s="554"/>
      <c r="H28" s="555"/>
      <c r="I28" s="554"/>
      <c r="J28" s="555"/>
      <c r="K28" s="554"/>
      <c r="L28" s="555"/>
      <c r="M28" s="554"/>
      <c r="N28" s="555"/>
      <c r="O28" s="554"/>
      <c r="P28" s="555"/>
      <c r="Q28" s="554"/>
      <c r="R28" s="555"/>
      <c r="S28" s="554"/>
      <c r="T28" s="555"/>
      <c r="U28" s="554"/>
      <c r="V28" s="555"/>
      <c r="W28" s="554"/>
      <c r="X28" s="555"/>
      <c r="Y28" s="554"/>
      <c r="Z28" s="555"/>
      <c r="AA28" s="554"/>
      <c r="AB28" s="555"/>
      <c r="AC28" s="554"/>
      <c r="AD28" s="555"/>
      <c r="AE28" s="554"/>
      <c r="AF28" s="555"/>
      <c r="AG28" s="554"/>
      <c r="AH28" s="555"/>
      <c r="AI28" s="554"/>
      <c r="AJ28" s="559"/>
      <c r="AK28" s="560"/>
      <c r="AL28" s="559"/>
      <c r="AM28" s="571"/>
      <c r="AN28" s="572"/>
      <c r="AO28" s="554"/>
      <c r="AP28" s="555"/>
      <c r="AQ28" s="554"/>
      <c r="AR28" s="555"/>
      <c r="AS28" s="554"/>
      <c r="AT28" s="555"/>
      <c r="AU28" s="554"/>
      <c r="AV28" s="555"/>
      <c r="AW28" s="554"/>
      <c r="AX28" s="555"/>
      <c r="AY28" s="648"/>
      <c r="AZ28" s="650"/>
      <c r="BA28" s="650"/>
      <c r="BB28" s="650"/>
      <c r="BC28" s="651"/>
      <c r="BD28" s="648"/>
      <c r="BE28" s="695"/>
      <c r="BF28" s="648"/>
      <c r="BG28" s="651"/>
      <c r="BH28" s="787"/>
      <c r="BI28" s="809"/>
      <c r="BJ28" s="859"/>
    </row>
    <row r="29" spans="1:62" ht="17.100000000000001" customHeight="1">
      <c r="A29" s="836"/>
      <c r="B29" s="538" t="s">
        <v>15</v>
      </c>
      <c r="C29" s="560"/>
      <c r="D29" s="559"/>
      <c r="E29" s="571"/>
      <c r="F29" s="572"/>
      <c r="G29" s="554"/>
      <c r="H29" s="555"/>
      <c r="I29" s="554"/>
      <c r="J29" s="555"/>
      <c r="K29" s="554"/>
      <c r="L29" s="555"/>
      <c r="M29" s="554"/>
      <c r="N29" s="555"/>
      <c r="O29" s="554"/>
      <c r="P29" s="555"/>
      <c r="Q29" s="554"/>
      <c r="R29" s="555"/>
      <c r="S29" s="554"/>
      <c r="T29" s="555"/>
      <c r="U29" s="554"/>
      <c r="V29" s="555"/>
      <c r="W29" s="554"/>
      <c r="X29" s="555"/>
      <c r="Y29" s="554"/>
      <c r="Z29" s="555"/>
      <c r="AA29" s="554"/>
      <c r="AB29" s="555"/>
      <c r="AC29" s="554"/>
      <c r="AD29" s="555"/>
      <c r="AE29" s="554"/>
      <c r="AF29" s="555"/>
      <c r="AG29" s="554"/>
      <c r="AH29" s="555"/>
      <c r="AI29" s="554"/>
      <c r="AJ29" s="555"/>
      <c r="AK29" s="560"/>
      <c r="AL29" s="559"/>
      <c r="AM29" s="571"/>
      <c r="AN29" s="572"/>
      <c r="AO29" s="554"/>
      <c r="AP29" s="555"/>
      <c r="AQ29" s="554"/>
      <c r="AR29" s="555"/>
      <c r="AS29" s="554"/>
      <c r="AT29" s="555"/>
      <c r="AU29" s="554"/>
      <c r="AV29" s="555"/>
      <c r="AW29" s="554"/>
      <c r="AX29" s="555"/>
      <c r="AY29" s="648"/>
      <c r="AZ29" s="650"/>
      <c r="BA29" s="650"/>
      <c r="BB29" s="650"/>
      <c r="BC29" s="651"/>
      <c r="BD29" s="648"/>
      <c r="BE29" s="695"/>
      <c r="BF29" s="648"/>
      <c r="BG29" s="651"/>
      <c r="BH29" s="787"/>
      <c r="BI29" s="809"/>
      <c r="BJ29" s="859"/>
    </row>
    <row r="30" spans="1:62" ht="17.100000000000001" customHeight="1">
      <c r="A30" s="836"/>
      <c r="B30" s="561" t="s">
        <v>16</v>
      </c>
      <c r="C30" s="573"/>
      <c r="D30" s="574"/>
      <c r="E30" s="573"/>
      <c r="F30" s="574"/>
      <c r="G30" s="573"/>
      <c r="H30" s="574"/>
      <c r="I30" s="573"/>
      <c r="J30" s="574"/>
      <c r="K30" s="573"/>
      <c r="L30" s="574"/>
      <c r="M30" s="573"/>
      <c r="N30" s="574"/>
      <c r="O30" s="573"/>
      <c r="P30" s="574"/>
      <c r="Q30" s="573"/>
      <c r="R30" s="574"/>
      <c r="S30" s="573"/>
      <c r="T30" s="574"/>
      <c r="U30" s="573"/>
      <c r="V30" s="574"/>
      <c r="W30" s="573"/>
      <c r="X30" s="574"/>
      <c r="Y30" s="573"/>
      <c r="Z30" s="574"/>
      <c r="AA30" s="573"/>
      <c r="AB30" s="574"/>
      <c r="AC30" s="573"/>
      <c r="AD30" s="574"/>
      <c r="AE30" s="616"/>
      <c r="AF30" s="574"/>
      <c r="AG30" s="573"/>
      <c r="AH30" s="574"/>
      <c r="AI30" s="573"/>
      <c r="AJ30" s="616"/>
      <c r="AK30" s="573"/>
      <c r="AL30" s="574"/>
      <c r="AM30" s="573"/>
      <c r="AN30" s="574"/>
      <c r="AO30" s="573"/>
      <c r="AP30" s="574"/>
      <c r="AQ30" s="573"/>
      <c r="AR30" s="574"/>
      <c r="AS30" s="573"/>
      <c r="AT30" s="574"/>
      <c r="AU30" s="573"/>
      <c r="AV30" s="574"/>
      <c r="AW30" s="573"/>
      <c r="AX30" s="688"/>
      <c r="AY30" s="654"/>
      <c r="AZ30" s="656"/>
      <c r="BA30" s="656"/>
      <c r="BB30" s="656"/>
      <c r="BC30" s="657"/>
      <c r="BD30" s="654"/>
      <c r="BE30" s="685"/>
      <c r="BF30" s="654"/>
      <c r="BG30" s="657"/>
      <c r="BH30" s="788"/>
      <c r="BI30" s="809"/>
      <c r="BJ30" s="859"/>
    </row>
    <row r="31" spans="1:62" ht="17.100000000000001" customHeight="1">
      <c r="A31" s="836"/>
      <c r="B31" s="542" t="s">
        <v>17</v>
      </c>
      <c r="C31" s="575"/>
      <c r="D31" s="576"/>
      <c r="E31" s="575"/>
      <c r="F31" s="576"/>
      <c r="G31" s="575"/>
      <c r="H31" s="576"/>
      <c r="I31" s="575"/>
      <c r="J31" s="576"/>
      <c r="K31" s="575"/>
      <c r="L31" s="576"/>
      <c r="M31" s="575"/>
      <c r="N31" s="576"/>
      <c r="O31" s="575"/>
      <c r="P31" s="576"/>
      <c r="Q31" s="575"/>
      <c r="R31" s="576"/>
      <c r="S31" s="575"/>
      <c r="T31" s="576"/>
      <c r="U31" s="575"/>
      <c r="V31" s="576"/>
      <c r="W31" s="575"/>
      <c r="X31" s="576"/>
      <c r="Y31" s="575"/>
      <c r="Z31" s="576"/>
      <c r="AA31" s="575"/>
      <c r="AB31" s="576"/>
      <c r="AC31" s="575"/>
      <c r="AD31" s="576"/>
      <c r="AE31" s="545"/>
      <c r="AF31" s="546"/>
      <c r="AG31" s="575"/>
      <c r="AH31" s="576"/>
      <c r="AI31" s="545"/>
      <c r="AJ31" s="546"/>
      <c r="AK31" s="545"/>
      <c r="AL31" s="546"/>
      <c r="AM31" s="545"/>
      <c r="AN31" s="546"/>
      <c r="AO31" s="545"/>
      <c r="AP31" s="546"/>
      <c r="AQ31" s="545"/>
      <c r="AR31" s="546"/>
      <c r="AS31" s="545"/>
      <c r="AT31" s="546"/>
      <c r="AU31" s="545"/>
      <c r="AV31" s="546"/>
      <c r="AW31" s="545"/>
      <c r="AX31" s="687"/>
      <c r="AY31" s="664"/>
      <c r="AZ31" s="666"/>
      <c r="BA31" s="666"/>
      <c r="BB31" s="666"/>
      <c r="BC31" s="667"/>
      <c r="BD31" s="664"/>
      <c r="BE31" s="667"/>
      <c r="BF31" s="664"/>
      <c r="BG31" s="667"/>
      <c r="BH31" s="789">
        <f>BD31+BE32+BF33+BG34</f>
        <v>24</v>
      </c>
      <c r="BI31" s="809"/>
      <c r="BJ31" s="859"/>
    </row>
    <row r="32" spans="1:62" ht="17.100000000000001" customHeight="1">
      <c r="A32" s="836"/>
      <c r="B32" s="547" t="s">
        <v>18</v>
      </c>
      <c r="C32" s="545" t="s">
        <v>22</v>
      </c>
      <c r="D32" s="546" t="s">
        <v>22</v>
      </c>
      <c r="E32" s="545" t="s">
        <v>22</v>
      </c>
      <c r="F32" s="546" t="s">
        <v>22</v>
      </c>
      <c r="G32" s="545" t="s">
        <v>22</v>
      </c>
      <c r="H32" s="546" t="s">
        <v>22</v>
      </c>
      <c r="I32" s="545" t="s">
        <v>22</v>
      </c>
      <c r="J32" s="546" t="s">
        <v>22</v>
      </c>
      <c r="K32" s="545" t="s">
        <v>22</v>
      </c>
      <c r="L32" s="546" t="s">
        <v>22</v>
      </c>
      <c r="M32" s="545" t="s">
        <v>22</v>
      </c>
      <c r="N32" s="546" t="s">
        <v>22</v>
      </c>
      <c r="O32" s="545" t="s">
        <v>22</v>
      </c>
      <c r="P32" s="546" t="s">
        <v>22</v>
      </c>
      <c r="Q32" s="545" t="s">
        <v>22</v>
      </c>
      <c r="R32" s="546" t="s">
        <v>22</v>
      </c>
      <c r="S32" s="545" t="s">
        <v>22</v>
      </c>
      <c r="T32" s="546" t="s">
        <v>22</v>
      </c>
      <c r="U32" s="545" t="s">
        <v>22</v>
      </c>
      <c r="V32" s="546" t="s">
        <v>22</v>
      </c>
      <c r="W32" s="545" t="s">
        <v>22</v>
      </c>
      <c r="X32" s="546" t="s">
        <v>22</v>
      </c>
      <c r="Y32" s="545" t="s">
        <v>22</v>
      </c>
      <c r="Z32" s="546" t="s">
        <v>22</v>
      </c>
      <c r="AA32" s="545" t="s">
        <v>22</v>
      </c>
      <c r="AB32" s="546" t="s">
        <v>22</v>
      </c>
      <c r="AC32" s="545" t="s">
        <v>22</v>
      </c>
      <c r="AD32" s="546" t="s">
        <v>22</v>
      </c>
      <c r="AE32" s="575" t="s">
        <v>22</v>
      </c>
      <c r="AF32" s="546" t="s">
        <v>22</v>
      </c>
      <c r="AG32" s="545" t="s">
        <v>22</v>
      </c>
      <c r="AH32" s="546" t="s">
        <v>22</v>
      </c>
      <c r="AI32" s="545" t="s">
        <v>22</v>
      </c>
      <c r="AJ32" s="546" t="s">
        <v>22</v>
      </c>
      <c r="AK32" s="545" t="s">
        <v>22</v>
      </c>
      <c r="AL32" s="546" t="s">
        <v>22</v>
      </c>
      <c r="AM32" s="545" t="s">
        <v>22</v>
      </c>
      <c r="AN32" s="546" t="s">
        <v>22</v>
      </c>
      <c r="AO32" s="545" t="s">
        <v>22</v>
      </c>
      <c r="AP32" s="546" t="s">
        <v>22</v>
      </c>
      <c r="AQ32" s="545" t="s">
        <v>22</v>
      </c>
      <c r="AR32" s="546" t="s">
        <v>22</v>
      </c>
      <c r="AS32" s="545" t="s">
        <v>22</v>
      </c>
      <c r="AT32" s="546" t="s">
        <v>22</v>
      </c>
      <c r="AU32" s="545" t="s">
        <v>22</v>
      </c>
      <c r="AV32" s="546" t="s">
        <v>22</v>
      </c>
      <c r="AW32" s="545" t="s">
        <v>22</v>
      </c>
      <c r="AX32" s="546" t="s">
        <v>22</v>
      </c>
      <c r="AY32" s="664"/>
      <c r="AZ32" s="666"/>
      <c r="BA32" s="666"/>
      <c r="BB32" s="666"/>
      <c r="BC32" s="667"/>
      <c r="BD32" s="664"/>
      <c r="BE32" s="667">
        <v>24</v>
      </c>
      <c r="BF32" s="664"/>
      <c r="BG32" s="667"/>
      <c r="BH32" s="790"/>
      <c r="BI32" s="809"/>
      <c r="BJ32" s="859"/>
    </row>
    <row r="33" spans="1:62" ht="17.100000000000001" customHeight="1">
      <c r="A33" s="836"/>
      <c r="B33" s="550" t="s">
        <v>19</v>
      </c>
      <c r="C33" s="554"/>
      <c r="D33" s="555"/>
      <c r="E33" s="554"/>
      <c r="F33" s="555"/>
      <c r="G33" s="554"/>
      <c r="H33" s="555"/>
      <c r="I33" s="554"/>
      <c r="J33" s="555"/>
      <c r="K33" s="554"/>
      <c r="L33" s="555"/>
      <c r="M33" s="554"/>
      <c r="N33" s="555"/>
      <c r="O33" s="554"/>
      <c r="P33" s="555"/>
      <c r="Q33" s="554"/>
      <c r="R33" s="555"/>
      <c r="S33" s="554"/>
      <c r="T33" s="555"/>
      <c r="U33" s="554"/>
      <c r="V33" s="555"/>
      <c r="W33" s="554"/>
      <c r="X33" s="555"/>
      <c r="Y33" s="554"/>
      <c r="Z33" s="555"/>
      <c r="AA33" s="554"/>
      <c r="AB33" s="555"/>
      <c r="AC33" s="554"/>
      <c r="AD33" s="555"/>
      <c r="AE33" s="554"/>
      <c r="AF33" s="555"/>
      <c r="AG33" s="554"/>
      <c r="AH33" s="555"/>
      <c r="AI33" s="554"/>
      <c r="AJ33" s="555"/>
      <c r="AK33" s="554"/>
      <c r="AL33" s="555"/>
      <c r="AM33" s="554"/>
      <c r="AN33" s="555"/>
      <c r="AO33" s="554"/>
      <c r="AP33" s="555"/>
      <c r="AQ33" s="554"/>
      <c r="AR33" s="555"/>
      <c r="AS33" s="554"/>
      <c r="AT33" s="555"/>
      <c r="AU33" s="554"/>
      <c r="AV33" s="555"/>
      <c r="AW33" s="554"/>
      <c r="AX33" s="677"/>
      <c r="AY33" s="664"/>
      <c r="AZ33" s="666"/>
      <c r="BA33" s="666"/>
      <c r="BB33" s="666"/>
      <c r="BC33" s="667"/>
      <c r="BD33" s="664"/>
      <c r="BE33" s="667"/>
      <c r="BF33" s="664"/>
      <c r="BG33" s="667"/>
      <c r="BH33" s="790"/>
      <c r="BI33" s="809"/>
      <c r="BJ33" s="859"/>
    </row>
    <row r="34" spans="1:62" ht="17.100000000000001" customHeight="1" thickBot="1">
      <c r="A34" s="837"/>
      <c r="B34" s="568" t="s">
        <v>20</v>
      </c>
      <c r="C34" s="577"/>
      <c r="D34" s="578"/>
      <c r="E34" s="577"/>
      <c r="F34" s="578"/>
      <c r="G34" s="577"/>
      <c r="H34" s="578"/>
      <c r="I34" s="577"/>
      <c r="J34" s="578"/>
      <c r="K34" s="577"/>
      <c r="L34" s="578"/>
      <c r="M34" s="577"/>
      <c r="N34" s="578"/>
      <c r="O34" s="577"/>
      <c r="P34" s="578"/>
      <c r="Q34" s="577"/>
      <c r="R34" s="578"/>
      <c r="S34" s="577"/>
      <c r="T34" s="578"/>
      <c r="U34" s="577"/>
      <c r="V34" s="578"/>
      <c r="W34" s="577"/>
      <c r="X34" s="578"/>
      <c r="Y34" s="577"/>
      <c r="Z34" s="578"/>
      <c r="AA34" s="577"/>
      <c r="AB34" s="578"/>
      <c r="AC34" s="577"/>
      <c r="AD34" s="578"/>
      <c r="AE34" s="577"/>
      <c r="AF34" s="578"/>
      <c r="AG34" s="577"/>
      <c r="AH34" s="578"/>
      <c r="AI34" s="577"/>
      <c r="AJ34" s="578"/>
      <c r="AK34" s="577"/>
      <c r="AL34" s="578"/>
      <c r="AM34" s="577"/>
      <c r="AN34" s="578"/>
      <c r="AO34" s="577"/>
      <c r="AP34" s="578"/>
      <c r="AQ34" s="577"/>
      <c r="AR34" s="578"/>
      <c r="AS34" s="577"/>
      <c r="AT34" s="578"/>
      <c r="AU34" s="577"/>
      <c r="AV34" s="578"/>
      <c r="AW34" s="577"/>
      <c r="AX34" s="689"/>
      <c r="AY34" s="670"/>
      <c r="AZ34" s="672"/>
      <c r="BA34" s="672"/>
      <c r="BB34" s="672"/>
      <c r="BC34" s="673"/>
      <c r="BD34" s="670"/>
      <c r="BE34" s="673"/>
      <c r="BF34" s="670"/>
      <c r="BG34" s="673"/>
      <c r="BH34" s="791"/>
      <c r="BI34" s="810"/>
      <c r="BJ34" s="860"/>
    </row>
    <row r="35" spans="1:62" ht="24.75" customHeight="1" thickTop="1" thickBot="1">
      <c r="A35" s="527"/>
      <c r="B35" s="527"/>
      <c r="C35" s="527"/>
      <c r="D35" s="527"/>
      <c r="E35" s="527"/>
      <c r="F35" s="527"/>
      <c r="G35" s="527"/>
      <c r="H35" s="527"/>
      <c r="I35" s="527"/>
      <c r="J35" s="527"/>
      <c r="K35" s="527"/>
      <c r="L35" s="527"/>
      <c r="M35" s="527"/>
      <c r="N35" s="527"/>
      <c r="O35" s="527"/>
      <c r="P35" s="527"/>
      <c r="Q35" s="527"/>
      <c r="R35" s="527"/>
      <c r="S35" s="527"/>
      <c r="T35" s="527"/>
      <c r="U35" s="527"/>
      <c r="V35" s="527"/>
      <c r="W35" s="579"/>
      <c r="X35" s="608"/>
      <c r="Y35" s="527"/>
      <c r="Z35" s="527"/>
      <c r="AA35" s="527"/>
      <c r="AB35" s="527"/>
      <c r="AC35" s="527"/>
      <c r="AD35" s="527"/>
      <c r="AE35" s="527"/>
      <c r="AF35" s="527"/>
      <c r="AG35" s="527"/>
      <c r="AH35" s="527"/>
      <c r="AI35" s="527"/>
      <c r="AJ35" s="527"/>
      <c r="AK35" s="527"/>
      <c r="AL35" s="527"/>
      <c r="AM35" s="527"/>
      <c r="AN35" s="527"/>
      <c r="AO35" s="527" t="s">
        <v>26</v>
      </c>
      <c r="AP35" s="527"/>
      <c r="AQ35" s="527"/>
      <c r="AR35" s="527"/>
      <c r="AS35" s="527"/>
      <c r="AT35" s="527"/>
      <c r="AU35" s="527"/>
      <c r="AV35" s="527"/>
      <c r="AW35" s="527"/>
      <c r="AX35" s="527"/>
      <c r="AY35" s="527"/>
      <c r="AZ35" s="527"/>
      <c r="BA35" s="527"/>
      <c r="BB35" s="527"/>
      <c r="BC35" s="527"/>
      <c r="BD35" s="527"/>
      <c r="BE35" s="527"/>
      <c r="BG35" s="527"/>
      <c r="BH35" s="527"/>
      <c r="BI35" s="700" t="s">
        <v>27</v>
      </c>
      <c r="BJ35" s="701">
        <f>(BJ17+BJ8)/(2)</f>
        <v>97.916666666666671</v>
      </c>
    </row>
    <row r="36" spans="1:62" ht="18" customHeight="1" thickTop="1">
      <c r="A36" s="579" t="s">
        <v>28</v>
      </c>
      <c r="B36" s="527"/>
      <c r="C36" s="527"/>
      <c r="D36" s="527"/>
      <c r="E36" s="527"/>
      <c r="F36" s="527"/>
      <c r="G36" s="527"/>
      <c r="H36" s="527"/>
      <c r="I36" s="527"/>
      <c r="J36" s="527"/>
      <c r="K36" s="527"/>
      <c r="L36" s="527"/>
      <c r="M36" s="527"/>
      <c r="N36" s="527"/>
      <c r="O36" s="527"/>
      <c r="P36" s="527"/>
      <c r="Q36" s="527"/>
      <c r="R36" s="765" t="s">
        <v>24</v>
      </c>
      <c r="S36" s="527"/>
      <c r="T36" s="527"/>
      <c r="U36" s="527"/>
      <c r="V36" s="527"/>
      <c r="W36" s="609" t="s">
        <v>29</v>
      </c>
      <c r="X36" s="610"/>
      <c r="Y36" s="608"/>
      <c r="Z36" s="608"/>
      <c r="AA36" s="608"/>
      <c r="AB36" s="608"/>
      <c r="AC36" s="608"/>
      <c r="AD36" s="608"/>
      <c r="AE36" s="608"/>
      <c r="AF36" s="608"/>
      <c r="AG36" s="608"/>
      <c r="AH36" s="608"/>
      <c r="AI36" s="608"/>
      <c r="AJ36" s="608"/>
      <c r="AK36" s="608"/>
      <c r="AL36" s="608"/>
      <c r="AM36" s="608"/>
      <c r="AN36" s="608"/>
      <c r="AO36" s="608"/>
      <c r="AP36" s="608"/>
      <c r="AQ36" s="608"/>
      <c r="AR36" s="608"/>
      <c r="AS36" s="608"/>
      <c r="AT36" s="608"/>
      <c r="AU36" s="608"/>
      <c r="AV36" s="632"/>
      <c r="AW36" s="632"/>
      <c r="AX36" s="610"/>
      <c r="AY36" s="746"/>
      <c r="AZ36" s="746"/>
      <c r="BA36" s="750"/>
      <c r="BB36" s="579"/>
      <c r="BC36" s="579" t="s">
        <v>30</v>
      </c>
      <c r="BD36" s="527"/>
      <c r="BE36" s="527"/>
      <c r="BF36" s="527"/>
      <c r="BG36" s="527"/>
      <c r="BH36" s="527"/>
      <c r="BI36" s="527"/>
      <c r="BJ36" s="702"/>
    </row>
    <row r="37" spans="1:62" ht="18" customHeight="1">
      <c r="A37" s="527" t="s">
        <v>24</v>
      </c>
      <c r="B37" s="527"/>
      <c r="C37" s="527"/>
      <c r="D37" s="527"/>
      <c r="E37" s="527"/>
      <c r="F37" s="527"/>
      <c r="G37" s="527"/>
      <c r="H37" s="527"/>
      <c r="I37" s="527"/>
      <c r="J37" s="527"/>
      <c r="K37" s="527"/>
      <c r="L37" s="527"/>
      <c r="M37" s="527"/>
      <c r="N37" s="527"/>
      <c r="O37" s="527"/>
      <c r="P37" s="527"/>
      <c r="Q37" s="527"/>
      <c r="R37" s="527"/>
      <c r="S37" s="527"/>
      <c r="T37" s="527"/>
      <c r="U37" s="527"/>
      <c r="V37" s="527"/>
      <c r="W37" s="740" t="s">
        <v>288</v>
      </c>
      <c r="X37" s="745"/>
      <c r="Y37" s="745"/>
      <c r="Z37" s="745"/>
      <c r="AA37" s="745"/>
      <c r="AB37" s="745"/>
      <c r="AC37" s="745"/>
      <c r="AD37" s="745"/>
      <c r="AE37" s="745"/>
      <c r="AF37" s="745"/>
      <c r="AG37" s="745"/>
      <c r="AH37" s="745"/>
      <c r="AI37" s="745"/>
      <c r="AJ37" s="745"/>
      <c r="AK37" s="745"/>
      <c r="AL37" s="745"/>
      <c r="AM37" s="745"/>
      <c r="AN37" s="745"/>
      <c r="AO37" s="745"/>
      <c r="AP37" s="745"/>
      <c r="AQ37" s="745"/>
      <c r="AR37" s="745"/>
      <c r="AS37" s="745"/>
      <c r="AT37" s="745"/>
      <c r="AU37" s="745"/>
      <c r="AV37" s="745"/>
      <c r="AW37" s="583"/>
      <c r="AX37" s="527"/>
      <c r="AY37" s="527"/>
      <c r="AZ37" s="527"/>
      <c r="BA37" s="747"/>
      <c r="BB37" s="527"/>
      <c r="BC37" s="527"/>
      <c r="BD37" s="527"/>
      <c r="BE37" s="527"/>
      <c r="BF37" s="527"/>
      <c r="BG37" s="527"/>
      <c r="BH37" s="527"/>
      <c r="BI37" s="527"/>
      <c r="BJ37" s="702"/>
    </row>
    <row r="38" spans="1:62" ht="18" customHeight="1">
      <c r="A38" s="580" t="s">
        <v>31</v>
      </c>
      <c r="B38" s="902"/>
      <c r="C38" s="902"/>
      <c r="D38" s="902"/>
      <c r="E38" s="902"/>
      <c r="F38" s="902"/>
      <c r="G38" s="902"/>
      <c r="H38" s="902"/>
      <c r="I38" s="902"/>
      <c r="J38" s="902"/>
      <c r="K38" s="902"/>
      <c r="L38" s="527"/>
      <c r="M38" s="527"/>
      <c r="N38" s="527"/>
      <c r="O38" s="527"/>
      <c r="P38" s="527"/>
      <c r="Q38" s="527"/>
      <c r="R38" s="527"/>
      <c r="S38" s="527"/>
      <c r="T38" s="527"/>
      <c r="U38" s="527"/>
      <c r="V38" s="527"/>
      <c r="W38" s="740" t="s">
        <v>268</v>
      </c>
      <c r="X38" s="611"/>
      <c r="Y38" s="611"/>
      <c r="Z38" s="611"/>
      <c r="AA38" s="611"/>
      <c r="AB38" s="611"/>
      <c r="AC38" s="611"/>
      <c r="AD38" s="611"/>
      <c r="AE38" s="611"/>
      <c r="AF38" s="611"/>
      <c r="AG38" s="611"/>
      <c r="AH38" s="611"/>
      <c r="AI38" s="611"/>
      <c r="AJ38" s="611"/>
      <c r="AK38" s="611"/>
      <c r="AL38" s="611"/>
      <c r="AM38" s="611"/>
      <c r="AN38" s="611"/>
      <c r="AO38" s="611"/>
      <c r="AP38" s="611"/>
      <c r="AQ38" s="611"/>
      <c r="AR38" s="611"/>
      <c r="AS38" s="611"/>
      <c r="AT38" s="611"/>
      <c r="AU38" s="611"/>
      <c r="AV38" s="633"/>
      <c r="AW38" s="633"/>
      <c r="AX38" s="527"/>
      <c r="AY38" s="527"/>
      <c r="AZ38" s="527"/>
      <c r="BA38" s="748"/>
      <c r="BB38" s="580"/>
      <c r="BC38" s="580" t="s">
        <v>31</v>
      </c>
      <c r="BE38" s="703"/>
      <c r="BF38" s="703"/>
      <c r="BG38" s="703"/>
      <c r="BH38" s="581"/>
      <c r="BI38" s="583"/>
      <c r="BJ38" s="702"/>
    </row>
    <row r="39" spans="1:62" ht="17.25" customHeight="1">
      <c r="A39" s="580" t="s">
        <v>32</v>
      </c>
      <c r="B39" s="903"/>
      <c r="C39" s="903"/>
      <c r="D39" s="903"/>
      <c r="E39" s="903"/>
      <c r="F39" s="903"/>
      <c r="G39" s="903"/>
      <c r="H39" s="903"/>
      <c r="I39" s="903"/>
      <c r="J39" s="903"/>
      <c r="K39" s="903"/>
      <c r="L39" s="527"/>
      <c r="M39" s="527"/>
      <c r="N39" s="527"/>
      <c r="O39" s="527"/>
      <c r="P39" s="527"/>
      <c r="Q39" s="527"/>
      <c r="R39" s="527"/>
      <c r="S39" s="527"/>
      <c r="T39" s="527"/>
      <c r="U39" s="527"/>
      <c r="V39" s="527"/>
      <c r="W39" s="740" t="s">
        <v>287</v>
      </c>
      <c r="X39" s="611"/>
      <c r="Y39" s="611"/>
      <c r="Z39" s="611"/>
      <c r="AA39" s="611"/>
      <c r="AB39" s="611"/>
      <c r="AC39" s="611"/>
      <c r="AD39" s="611"/>
      <c r="AE39" s="611"/>
      <c r="AF39" s="611"/>
      <c r="AG39" s="611"/>
      <c r="AH39" s="611"/>
      <c r="AI39" s="611"/>
      <c r="AJ39" s="611"/>
      <c r="AK39" s="611"/>
      <c r="AL39" s="611"/>
      <c r="AM39" s="611"/>
      <c r="AN39" s="611"/>
      <c r="AO39" s="611"/>
      <c r="AP39" s="611"/>
      <c r="AQ39" s="611"/>
      <c r="AR39" s="611"/>
      <c r="AS39" s="611"/>
      <c r="AT39" s="611"/>
      <c r="AU39" s="611"/>
      <c r="AV39" s="633"/>
      <c r="AW39" s="633"/>
      <c r="AX39" s="527"/>
      <c r="AY39" s="527"/>
      <c r="AZ39" s="527"/>
      <c r="BA39" s="748"/>
      <c r="BB39" s="580"/>
      <c r="BC39" s="580" t="s">
        <v>32</v>
      </c>
      <c r="BD39" s="582"/>
      <c r="BE39" s="582"/>
      <c r="BF39" s="582"/>
      <c r="BG39" s="582"/>
      <c r="BH39" s="582"/>
      <c r="BI39" s="582"/>
      <c r="BJ39" s="527"/>
    </row>
    <row r="40" spans="1:62" ht="15.75" customHeight="1">
      <c r="A40" s="527" t="s">
        <v>24</v>
      </c>
      <c r="B40" s="527"/>
      <c r="C40" s="527"/>
      <c r="D40" s="527"/>
      <c r="E40" s="527"/>
      <c r="F40" s="527"/>
      <c r="G40" s="527"/>
      <c r="H40" s="527"/>
      <c r="I40" s="527"/>
      <c r="J40" s="527"/>
      <c r="K40" s="527"/>
      <c r="L40" s="527"/>
      <c r="M40" s="527"/>
      <c r="N40" s="527"/>
      <c r="O40" s="527"/>
      <c r="P40" s="527"/>
      <c r="Q40" s="527"/>
      <c r="R40" s="527"/>
      <c r="S40" s="527"/>
      <c r="T40" s="527"/>
      <c r="U40" s="527"/>
      <c r="V40" s="527"/>
      <c r="W40" s="740"/>
      <c r="X40" s="611"/>
      <c r="Y40" s="611"/>
      <c r="Z40" s="611"/>
      <c r="AA40" s="611"/>
      <c r="AB40" s="611"/>
      <c r="AC40" s="611"/>
      <c r="AD40" s="611"/>
      <c r="AE40" s="611"/>
      <c r="AF40" s="611"/>
      <c r="AG40" s="611"/>
      <c r="AH40" s="611"/>
      <c r="AI40" s="611"/>
      <c r="AJ40" s="611"/>
      <c r="AK40" s="611"/>
      <c r="AL40" s="611"/>
      <c r="AM40" s="611"/>
      <c r="AN40" s="611"/>
      <c r="AO40" s="611"/>
      <c r="AP40" s="611"/>
      <c r="AQ40" s="611"/>
      <c r="AR40" s="611"/>
      <c r="AS40" s="611"/>
      <c r="AT40" s="611"/>
      <c r="AU40" s="611"/>
      <c r="AV40" s="633"/>
      <c r="AW40" s="633"/>
      <c r="AX40" s="527"/>
      <c r="AY40" s="527"/>
      <c r="AZ40" s="527"/>
      <c r="BA40" s="747"/>
      <c r="BB40" s="527"/>
      <c r="BC40" s="527"/>
      <c r="BD40" s="527"/>
      <c r="BE40" s="527"/>
      <c r="BF40" s="527"/>
      <c r="BG40" s="527"/>
      <c r="BH40" s="527"/>
      <c r="BI40" s="527"/>
      <c r="BJ40" s="527"/>
    </row>
    <row r="41" spans="1:62" ht="18" customHeight="1">
      <c r="A41" s="580"/>
      <c r="B41" s="904"/>
      <c r="C41" s="904"/>
      <c r="D41" s="904"/>
      <c r="E41" s="904"/>
      <c r="F41" s="904"/>
      <c r="G41" s="904"/>
      <c r="H41" s="904"/>
      <c r="I41" s="904"/>
      <c r="J41" s="904"/>
      <c r="K41" s="904"/>
      <c r="L41" s="527"/>
      <c r="M41" s="527"/>
      <c r="N41" s="527"/>
      <c r="O41" s="527"/>
      <c r="P41" s="527"/>
      <c r="Q41" s="527"/>
      <c r="R41" s="527"/>
      <c r="S41" s="527"/>
      <c r="T41" s="527"/>
      <c r="U41" s="527"/>
      <c r="V41" s="527"/>
      <c r="W41" s="740" t="s">
        <v>33</v>
      </c>
      <c r="X41" s="612"/>
      <c r="Y41" s="612"/>
      <c r="Z41" s="612"/>
      <c r="AA41" s="612"/>
      <c r="AB41" s="612"/>
      <c r="AC41" s="612"/>
      <c r="AD41" s="612"/>
      <c r="AE41" s="612"/>
      <c r="AF41" s="612"/>
      <c r="AG41" s="612"/>
      <c r="AH41" s="612"/>
      <c r="AI41" s="612"/>
      <c r="AJ41" s="612"/>
      <c r="AK41" s="612"/>
      <c r="AL41" s="612"/>
      <c r="AM41" s="612"/>
      <c r="AN41" s="612"/>
      <c r="AO41" s="612"/>
      <c r="AP41" s="612"/>
      <c r="AQ41" s="612"/>
      <c r="AR41" s="612"/>
      <c r="AS41" s="612"/>
      <c r="AT41" s="612"/>
      <c r="AU41" s="612"/>
      <c r="AV41" s="634"/>
      <c r="AW41" s="634"/>
      <c r="AX41" s="703"/>
      <c r="AY41" s="703"/>
      <c r="AZ41" s="703"/>
      <c r="BA41" s="749"/>
      <c r="BB41" s="527"/>
      <c r="BC41" s="527"/>
      <c r="BD41" s="580"/>
      <c r="BE41" s="527"/>
      <c r="BF41" s="527"/>
      <c r="BG41" s="527"/>
      <c r="BH41" s="527"/>
      <c r="BI41" s="583"/>
      <c r="BJ41" s="583"/>
    </row>
    <row r="42" spans="1:62" ht="18" customHeight="1">
      <c r="A42" s="527"/>
      <c r="B42" s="527" t="s">
        <v>34</v>
      </c>
      <c r="C42" s="527"/>
      <c r="D42" s="527"/>
      <c r="E42" s="527"/>
      <c r="F42" s="527"/>
      <c r="G42" s="527"/>
      <c r="H42" s="527"/>
      <c r="I42" s="527"/>
      <c r="J42" s="527"/>
      <c r="K42" s="527"/>
      <c r="L42" s="527"/>
      <c r="M42" s="527"/>
      <c r="N42" s="527"/>
      <c r="O42" s="527"/>
      <c r="P42" s="527"/>
      <c r="Q42" s="527"/>
      <c r="R42" s="527"/>
      <c r="S42" s="527"/>
      <c r="T42" s="527"/>
      <c r="U42" s="527"/>
      <c r="V42" s="527"/>
      <c r="W42" s="746"/>
      <c r="X42" s="527"/>
      <c r="Y42" s="527"/>
      <c r="Z42" s="527"/>
      <c r="AA42" s="527"/>
      <c r="AB42" s="527"/>
      <c r="AC42" s="527"/>
      <c r="AD42" s="527"/>
      <c r="AE42" s="527"/>
      <c r="AF42" s="527"/>
      <c r="AG42" s="527"/>
      <c r="AH42" s="527"/>
      <c r="AI42" s="527"/>
      <c r="AJ42" s="527"/>
      <c r="AK42" s="527"/>
      <c r="AL42" s="527"/>
      <c r="AM42" s="527"/>
      <c r="AN42" s="527"/>
      <c r="AO42" s="527"/>
      <c r="AP42" s="527"/>
      <c r="AQ42" s="527"/>
      <c r="AR42" s="527"/>
      <c r="AS42" s="527"/>
      <c r="AT42" s="527"/>
      <c r="AU42" s="527"/>
      <c r="AV42" s="527"/>
      <c r="AW42" s="527"/>
      <c r="AX42" s="527"/>
      <c r="AY42" s="527"/>
      <c r="AZ42" s="527"/>
      <c r="BA42" s="527"/>
      <c r="BB42" s="527"/>
      <c r="BC42" s="527"/>
      <c r="BD42" s="527"/>
      <c r="BE42" s="527"/>
      <c r="BF42" s="527"/>
      <c r="BG42" s="527"/>
      <c r="BH42" s="527"/>
      <c r="BI42" s="527"/>
      <c r="BJ42" s="527"/>
    </row>
    <row r="43" spans="1:62" ht="18" customHeight="1">
      <c r="A43" s="527"/>
      <c r="B43" s="584" t="s">
        <v>12</v>
      </c>
      <c r="C43" s="585"/>
      <c r="D43" s="586" t="s">
        <v>35</v>
      </c>
      <c r="E43" s="527"/>
      <c r="F43" s="527"/>
      <c r="G43" s="527"/>
      <c r="H43" s="527"/>
      <c r="I43" s="527"/>
      <c r="J43" s="527"/>
      <c r="K43" s="527"/>
      <c r="L43" s="527"/>
      <c r="M43" s="527"/>
      <c r="N43" s="527"/>
      <c r="O43" s="527"/>
      <c r="P43" s="527"/>
      <c r="Q43" s="527"/>
      <c r="R43" s="899" t="s">
        <v>17</v>
      </c>
      <c r="S43" s="900"/>
      <c r="T43" s="585"/>
      <c r="U43" s="586" t="s">
        <v>36</v>
      </c>
      <c r="V43" s="527"/>
      <c r="W43" s="527"/>
      <c r="X43" s="527"/>
      <c r="Y43" s="527"/>
      <c r="Z43" s="527"/>
      <c r="AA43" s="527"/>
      <c r="AB43" s="527"/>
      <c r="AC43" s="527"/>
      <c r="AD43" s="527"/>
      <c r="AE43" s="527"/>
      <c r="AF43" s="527"/>
      <c r="AG43" s="527"/>
      <c r="AH43" s="527"/>
      <c r="AI43" s="899" t="s">
        <v>37</v>
      </c>
      <c r="AJ43" s="900"/>
      <c r="AK43" s="629"/>
      <c r="AL43" s="586" t="s">
        <v>38</v>
      </c>
      <c r="AM43" s="587"/>
      <c r="AN43" s="527"/>
      <c r="AO43" s="527"/>
      <c r="AP43" s="527"/>
      <c r="AQ43" s="527"/>
      <c r="AR43" s="527"/>
      <c r="AS43" s="527"/>
      <c r="AT43" s="527"/>
      <c r="AU43" s="527"/>
      <c r="AV43" s="527"/>
      <c r="AW43" s="527"/>
      <c r="AX43" s="527"/>
      <c r="AY43" s="527"/>
      <c r="AZ43" s="527"/>
      <c r="BA43" s="527"/>
      <c r="BB43" s="527"/>
      <c r="BC43" s="527"/>
      <c r="BD43" s="527"/>
      <c r="BE43" s="527"/>
      <c r="BF43" s="527"/>
      <c r="BG43" s="527"/>
      <c r="BH43" s="527"/>
      <c r="BI43" s="527"/>
      <c r="BJ43" s="527"/>
    </row>
    <row r="44" spans="1:62" ht="18" customHeight="1">
      <c r="A44" s="527"/>
      <c r="B44" s="584" t="s">
        <v>13</v>
      </c>
      <c r="C44" s="585"/>
      <c r="D44" s="586" t="s">
        <v>39</v>
      </c>
      <c r="E44" s="527"/>
      <c r="F44" s="527"/>
      <c r="G44" s="527"/>
      <c r="H44" s="527"/>
      <c r="I44" s="527"/>
      <c r="J44" s="527"/>
      <c r="K44" s="527"/>
      <c r="L44" s="527"/>
      <c r="M44" s="527"/>
      <c r="N44" s="527"/>
      <c r="O44" s="527"/>
      <c r="P44" s="527"/>
      <c r="Q44" s="527"/>
      <c r="R44" s="899" t="s">
        <v>18</v>
      </c>
      <c r="S44" s="900"/>
      <c r="T44" s="585"/>
      <c r="U44" s="586" t="s">
        <v>40</v>
      </c>
      <c r="V44" s="527"/>
      <c r="W44" s="527"/>
      <c r="X44" s="527"/>
      <c r="Y44" s="527"/>
      <c r="Z44" s="527"/>
      <c r="AA44" s="527"/>
      <c r="AB44" s="527"/>
      <c r="AC44" s="527"/>
      <c r="AD44" s="527"/>
      <c r="AE44" s="527"/>
      <c r="AF44" s="527"/>
      <c r="AG44" s="527"/>
      <c r="AH44" s="527"/>
      <c r="AI44" s="899" t="s">
        <v>16</v>
      </c>
      <c r="AJ44" s="900"/>
      <c r="AK44" s="630"/>
      <c r="AL44" s="527" t="s">
        <v>41</v>
      </c>
      <c r="AN44" s="527"/>
      <c r="AO44" s="527"/>
      <c r="AP44" s="527"/>
      <c r="AQ44" s="527"/>
      <c r="AR44" s="527"/>
      <c r="AS44" s="527"/>
      <c r="AT44" s="527"/>
      <c r="AU44" s="527"/>
      <c r="AV44" s="527"/>
      <c r="AW44" s="527"/>
      <c r="AX44" s="527"/>
      <c r="AY44" s="527"/>
      <c r="AZ44" s="527"/>
      <c r="BA44" s="527"/>
      <c r="BB44" s="527"/>
      <c r="BC44" s="527"/>
      <c r="BD44" s="527"/>
      <c r="BE44" s="527"/>
      <c r="BF44" s="527"/>
      <c r="BG44" s="527"/>
      <c r="BH44" s="527"/>
      <c r="BI44" s="527"/>
      <c r="BJ44" s="527"/>
    </row>
    <row r="45" spans="1:62" ht="18" customHeight="1">
      <c r="A45" s="527"/>
      <c r="B45" s="584" t="s">
        <v>14</v>
      </c>
      <c r="C45" s="585"/>
      <c r="D45" s="586" t="s">
        <v>42</v>
      </c>
      <c r="E45" s="527"/>
      <c r="F45" s="527"/>
      <c r="G45" s="527"/>
      <c r="H45" s="527"/>
      <c r="I45" s="527"/>
      <c r="J45" s="527"/>
      <c r="K45" s="527"/>
      <c r="L45" s="527"/>
      <c r="M45" s="527"/>
      <c r="N45" s="527"/>
      <c r="O45" s="527"/>
      <c r="P45" s="527"/>
      <c r="Q45" s="527"/>
      <c r="R45" s="899" t="s">
        <v>19</v>
      </c>
      <c r="S45" s="900"/>
      <c r="T45" s="585"/>
      <c r="U45" s="586" t="s">
        <v>43</v>
      </c>
      <c r="V45" s="527"/>
      <c r="W45" s="527"/>
      <c r="X45" s="527"/>
      <c r="Y45" s="527"/>
      <c r="Z45" s="527"/>
      <c r="AA45" s="527"/>
      <c r="AB45" s="527"/>
      <c r="AC45" s="527"/>
      <c r="AD45" s="527"/>
      <c r="AE45" s="527"/>
      <c r="AF45" s="527"/>
      <c r="AG45" s="527"/>
      <c r="AH45" s="527"/>
      <c r="AI45" s="630"/>
      <c r="AJ45" s="630"/>
      <c r="AK45" s="630"/>
      <c r="AL45" s="527"/>
      <c r="AM45" s="527"/>
      <c r="AN45" s="527"/>
      <c r="AO45" s="527"/>
      <c r="AP45" s="527"/>
      <c r="AQ45" s="527"/>
      <c r="AR45" s="527"/>
      <c r="AS45" s="527"/>
      <c r="AT45" s="527"/>
      <c r="AU45" s="527"/>
      <c r="AV45" s="527"/>
      <c r="AW45" s="527"/>
      <c r="AX45" s="527"/>
      <c r="AY45" s="527"/>
      <c r="AZ45" s="527"/>
      <c r="BA45" s="527"/>
      <c r="BB45" s="527"/>
      <c r="BC45" s="527"/>
      <c r="BD45" s="527"/>
      <c r="BE45" s="527"/>
      <c r="BF45" s="527"/>
      <c r="BG45" s="527"/>
      <c r="BH45" s="527"/>
      <c r="BI45" s="527"/>
      <c r="BJ45" s="527"/>
    </row>
    <row r="46" spans="1:62" ht="18" customHeight="1">
      <c r="A46" s="527"/>
      <c r="B46" s="584" t="s">
        <v>15</v>
      </c>
      <c r="C46" s="585"/>
      <c r="D46" s="586" t="s">
        <v>44</v>
      </c>
      <c r="E46" s="527"/>
      <c r="F46" s="527"/>
      <c r="G46" s="527"/>
      <c r="H46" s="527"/>
      <c r="I46" s="527"/>
      <c r="J46" s="527"/>
      <c r="K46" s="527"/>
      <c r="L46" s="527"/>
      <c r="M46" s="527"/>
      <c r="N46" s="527"/>
      <c r="O46" s="527"/>
      <c r="P46" s="527"/>
      <c r="Q46" s="527"/>
      <c r="R46" s="899" t="s">
        <v>20</v>
      </c>
      <c r="S46" s="900"/>
      <c r="T46" s="585"/>
      <c r="U46" s="586" t="s">
        <v>45</v>
      </c>
      <c r="V46" s="527"/>
      <c r="W46" s="527"/>
      <c r="X46" s="527"/>
      <c r="Y46" s="527"/>
      <c r="Z46" s="527"/>
      <c r="AA46" s="527"/>
      <c r="AB46" s="527"/>
      <c r="AC46" s="527"/>
      <c r="AD46" s="527"/>
      <c r="AE46" s="527"/>
      <c r="AF46" s="527"/>
      <c r="AG46" s="527"/>
      <c r="AH46" s="527"/>
      <c r="AI46" s="527"/>
      <c r="AJ46" s="527"/>
      <c r="AK46" s="527"/>
      <c r="AL46" s="527"/>
      <c r="AM46" s="527"/>
      <c r="AN46" s="527"/>
      <c r="AO46" s="527"/>
      <c r="AP46" s="527"/>
      <c r="AQ46" s="527"/>
      <c r="AR46" s="527"/>
      <c r="AS46" s="527"/>
      <c r="AT46" s="527"/>
      <c r="AU46" s="527"/>
      <c r="AV46" s="527"/>
      <c r="AW46" s="527"/>
      <c r="AX46" s="527"/>
      <c r="AY46" s="527"/>
      <c r="AZ46" s="527"/>
      <c r="BA46" s="527"/>
      <c r="BB46" s="527"/>
      <c r="BC46" s="527"/>
      <c r="BD46" s="527"/>
      <c r="BE46" s="527"/>
      <c r="BF46" s="527"/>
      <c r="BG46" s="527"/>
      <c r="BH46" s="527"/>
      <c r="BI46" s="527"/>
      <c r="BJ46" s="527"/>
    </row>
    <row r="47" spans="1:62" ht="18" customHeight="1">
      <c r="A47" s="527"/>
      <c r="B47" s="584" t="s">
        <v>46</v>
      </c>
      <c r="C47" s="585"/>
      <c r="D47" s="586" t="s">
        <v>47</v>
      </c>
      <c r="E47" s="527"/>
      <c r="F47" s="527"/>
      <c r="G47" s="527"/>
      <c r="H47" s="527"/>
      <c r="I47" s="527"/>
      <c r="J47" s="527"/>
      <c r="K47" s="527"/>
      <c r="L47" s="527"/>
      <c r="M47" s="527"/>
      <c r="N47" s="527"/>
      <c r="O47" s="527"/>
      <c r="P47" s="527"/>
      <c r="Q47" s="527"/>
      <c r="R47" s="899" t="s">
        <v>48</v>
      </c>
      <c r="S47" s="900"/>
      <c r="T47" s="585"/>
      <c r="U47" s="586" t="s">
        <v>49</v>
      </c>
      <c r="V47" s="527"/>
      <c r="W47" s="527"/>
      <c r="X47" s="527"/>
      <c r="Y47" s="527"/>
      <c r="Z47" s="527"/>
      <c r="AA47" s="527"/>
      <c r="AB47" s="527"/>
      <c r="AC47" s="527"/>
      <c r="AD47" s="527"/>
      <c r="AE47" s="527"/>
      <c r="AF47" s="527"/>
      <c r="AG47" s="527"/>
      <c r="AH47" s="527"/>
      <c r="AI47" s="527"/>
      <c r="AJ47" s="527"/>
      <c r="AK47" s="527"/>
      <c r="AL47" s="527"/>
      <c r="AM47" s="527"/>
      <c r="AN47" s="527"/>
      <c r="AO47" s="527"/>
      <c r="AP47" s="527"/>
      <c r="AQ47" s="527"/>
      <c r="AR47" s="527"/>
      <c r="AS47" s="527"/>
      <c r="AT47" s="527"/>
      <c r="AU47" s="527"/>
      <c r="AV47" s="527"/>
      <c r="AW47" s="527"/>
      <c r="AX47" s="527"/>
      <c r="AY47" s="527"/>
      <c r="AZ47" s="527"/>
      <c r="BA47" s="527"/>
      <c r="BB47" s="527"/>
      <c r="BC47" s="527"/>
      <c r="BD47" s="527"/>
      <c r="BE47" s="527"/>
      <c r="BF47" s="527"/>
      <c r="BG47" s="527"/>
      <c r="BH47" s="527"/>
      <c r="BI47" s="527"/>
      <c r="BJ47" s="527"/>
    </row>
    <row r="48" spans="1:62" ht="6.75" customHeight="1">
      <c r="A48" s="527"/>
      <c r="B48" s="527"/>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7"/>
      <c r="AN48" s="527"/>
      <c r="AO48" s="527"/>
      <c r="AP48" s="527"/>
      <c r="AQ48" s="527"/>
      <c r="AR48" s="527"/>
      <c r="AS48" s="527"/>
      <c r="AT48" s="527"/>
      <c r="AU48" s="527"/>
      <c r="AV48" s="527"/>
      <c r="AW48" s="527"/>
      <c r="AX48" s="527"/>
      <c r="AY48" s="527"/>
      <c r="AZ48" s="527"/>
      <c r="BA48" s="527"/>
      <c r="BB48" s="527"/>
      <c r="BC48" s="527"/>
      <c r="BD48" s="527"/>
      <c r="BE48" s="527"/>
      <c r="BF48" s="527"/>
      <c r="BG48" s="527"/>
      <c r="BH48" s="527"/>
      <c r="BI48" s="527"/>
      <c r="BJ48" s="527"/>
    </row>
    <row r="49" spans="1:62" ht="15" customHeight="1">
      <c r="A49" s="524"/>
      <c r="B49" s="524"/>
      <c r="C49" s="524"/>
      <c r="D49" s="525"/>
      <c r="E49" s="526"/>
      <c r="F49" s="526"/>
      <c r="G49" s="526"/>
      <c r="H49" s="525"/>
      <c r="I49" s="526"/>
      <c r="J49" s="594"/>
      <c r="K49" s="525"/>
      <c r="L49" s="526"/>
      <c r="M49" s="594"/>
      <c r="N49" s="525"/>
      <c r="O49" s="526"/>
      <c r="P49" s="526"/>
      <c r="Q49" s="599"/>
      <c r="R49" s="587"/>
      <c r="S49" s="587"/>
      <c r="T49" s="587"/>
      <c r="U49" s="587"/>
      <c r="V49" s="587"/>
      <c r="W49" s="587"/>
      <c r="X49" s="587"/>
      <c r="Y49" s="587"/>
      <c r="Z49" s="587"/>
      <c r="AA49" s="587"/>
      <c r="AB49" s="587"/>
      <c r="AC49" s="587"/>
      <c r="AD49" s="587"/>
      <c r="AE49" s="587"/>
      <c r="AF49" s="587"/>
      <c r="AG49" s="587"/>
      <c r="AH49" s="587"/>
      <c r="AI49" s="587"/>
      <c r="AJ49" s="587"/>
      <c r="AK49" s="587"/>
      <c r="AL49" s="587"/>
      <c r="AM49" s="587"/>
      <c r="AN49" s="587"/>
      <c r="AO49" s="587"/>
      <c r="AP49" s="587"/>
      <c r="AQ49" s="587"/>
      <c r="AR49" s="587"/>
      <c r="AS49" s="587"/>
      <c r="AT49" s="587"/>
      <c r="AU49" s="587"/>
      <c r="AV49" s="587"/>
      <c r="AW49" s="587"/>
      <c r="AX49" s="587"/>
      <c r="AY49" s="587"/>
      <c r="AZ49" s="587"/>
      <c r="BA49" s="587"/>
      <c r="BB49" s="587"/>
      <c r="BC49" s="587"/>
      <c r="BD49" s="587"/>
      <c r="BE49" s="587"/>
      <c r="BF49" s="587"/>
      <c r="BG49" s="587"/>
      <c r="BH49" s="587"/>
      <c r="BI49" s="587"/>
      <c r="BJ49" s="587"/>
    </row>
    <row r="50" spans="1:62" ht="18.75" customHeight="1">
      <c r="A50" s="587"/>
      <c r="B50" s="524"/>
      <c r="C50" s="524"/>
      <c r="D50" s="525"/>
      <c r="E50" s="526"/>
      <c r="F50" s="526"/>
      <c r="G50" s="526"/>
      <c r="H50" s="525"/>
      <c r="I50" s="526"/>
      <c r="J50" s="594"/>
      <c r="K50" s="525"/>
      <c r="L50" s="526"/>
      <c r="M50" s="594"/>
      <c r="N50" s="525"/>
      <c r="O50" s="526"/>
      <c r="P50" s="526"/>
      <c r="Q50" s="599"/>
      <c r="R50" s="587"/>
      <c r="S50" s="587"/>
      <c r="T50" s="587"/>
      <c r="U50" s="587"/>
      <c r="V50" s="587"/>
      <c r="W50" s="587"/>
      <c r="X50" s="587"/>
      <c r="Y50" s="587"/>
      <c r="Z50" s="587"/>
      <c r="AA50" s="587"/>
      <c r="AB50" s="587"/>
      <c r="AC50" s="587"/>
      <c r="AD50" s="587"/>
      <c r="AE50" s="587"/>
      <c r="AF50" s="587"/>
      <c r="AG50" s="587"/>
      <c r="AH50" s="587"/>
      <c r="AI50" s="587"/>
      <c r="AJ50" s="587"/>
      <c r="AK50" s="587"/>
      <c r="AL50" s="587"/>
      <c r="AM50" s="587"/>
      <c r="AN50" s="587"/>
      <c r="AO50" s="587"/>
      <c r="AP50" s="587"/>
      <c r="AQ50" s="587"/>
      <c r="AR50" s="587"/>
      <c r="AS50" s="587"/>
      <c r="AT50" s="587"/>
      <c r="AU50" s="587"/>
      <c r="AV50" s="587"/>
      <c r="AW50" s="587"/>
      <c r="AX50" s="587"/>
      <c r="AY50" s="587"/>
      <c r="AZ50" s="587"/>
      <c r="BA50" s="587"/>
      <c r="BB50" s="587"/>
      <c r="BC50" s="587"/>
      <c r="BD50" s="587"/>
      <c r="BE50" s="587"/>
      <c r="BF50" s="587"/>
      <c r="BG50" s="587"/>
      <c r="BH50" s="587"/>
      <c r="BI50" s="587"/>
      <c r="BJ50" s="587"/>
    </row>
    <row r="51" spans="1:62" s="517" customFormat="1" ht="19.5" customHeight="1" thickBot="1">
      <c r="A51" s="588" t="s">
        <v>5</v>
      </c>
      <c r="B51" s="901" t="s">
        <v>50</v>
      </c>
      <c r="C51" s="892"/>
      <c r="D51" s="892"/>
      <c r="E51" s="892"/>
      <c r="F51" s="892"/>
      <c r="G51" s="892"/>
      <c r="H51" s="892"/>
      <c r="I51" s="892"/>
      <c r="J51" s="892"/>
      <c r="K51" s="892"/>
      <c r="L51" s="892"/>
      <c r="M51" s="892"/>
      <c r="N51" s="892"/>
      <c r="O51" s="892"/>
      <c r="P51" s="892"/>
      <c r="Q51" s="892"/>
      <c r="R51" s="892"/>
      <c r="S51" s="892"/>
      <c r="T51" s="892"/>
      <c r="U51" s="892"/>
      <c r="V51" s="892"/>
      <c r="W51" s="892"/>
      <c r="X51" s="892"/>
      <c r="Y51" s="892"/>
      <c r="Z51" s="892"/>
      <c r="AA51" s="892"/>
      <c r="AB51" s="892"/>
      <c r="AC51" s="892"/>
      <c r="AD51" s="892"/>
      <c r="AE51" s="892"/>
      <c r="AF51" s="892"/>
      <c r="AG51" s="892"/>
      <c r="AH51" s="892"/>
      <c r="AI51" s="892"/>
      <c r="AJ51" s="892"/>
      <c r="AK51" s="892"/>
      <c r="AL51" s="892"/>
      <c r="AM51" s="892"/>
      <c r="AN51" s="892"/>
      <c r="AO51" s="892"/>
      <c r="AP51" s="893"/>
      <c r="AQ51" s="891" t="s">
        <v>51</v>
      </c>
      <c r="AR51" s="892"/>
      <c r="AS51" s="892"/>
      <c r="AT51" s="892"/>
      <c r="AU51" s="893"/>
      <c r="AV51" s="891" t="s">
        <v>52</v>
      </c>
      <c r="AW51" s="892"/>
      <c r="AX51" s="892"/>
      <c r="AY51" s="892"/>
      <c r="AZ51" s="892"/>
      <c r="BA51" s="892"/>
      <c r="BB51" s="892"/>
      <c r="BC51" s="635"/>
      <c r="BD51" s="891"/>
      <c r="BE51" s="892"/>
      <c r="BF51" s="892"/>
      <c r="BG51" s="892"/>
      <c r="BH51" s="892"/>
      <c r="BI51" s="892"/>
      <c r="BJ51" s="893"/>
    </row>
    <row r="52" spans="1:62" ht="20.25" customHeight="1" thickTop="1">
      <c r="A52" s="838" t="s">
        <v>53</v>
      </c>
      <c r="B52" s="589">
        <v>1</v>
      </c>
      <c r="C52" s="867" t="s">
        <v>54</v>
      </c>
      <c r="D52" s="867"/>
      <c r="E52" s="867"/>
      <c r="F52" s="867"/>
      <c r="G52" s="867"/>
      <c r="H52" s="867"/>
      <c r="I52" s="867"/>
      <c r="J52" s="867"/>
      <c r="K52" s="867"/>
      <c r="L52" s="867"/>
      <c r="M52" s="867"/>
      <c r="N52" s="867"/>
      <c r="O52" s="867"/>
      <c r="P52" s="867"/>
      <c r="Q52" s="867"/>
      <c r="R52" s="867"/>
      <c r="S52" s="867"/>
      <c r="T52" s="867"/>
      <c r="U52" s="867"/>
      <c r="V52" s="867"/>
      <c r="W52" s="867"/>
      <c r="X52" s="867"/>
      <c r="Y52" s="867"/>
      <c r="Z52" s="867"/>
      <c r="AA52" s="867"/>
      <c r="AB52" s="867"/>
      <c r="AC52" s="867"/>
      <c r="AD52" s="867"/>
      <c r="AE52" s="867"/>
      <c r="AF52" s="867"/>
      <c r="AG52" s="867"/>
      <c r="AH52" s="867"/>
      <c r="AI52" s="867"/>
      <c r="AJ52" s="867"/>
      <c r="AK52" s="867"/>
      <c r="AL52" s="867"/>
      <c r="AM52" s="867"/>
      <c r="AN52" s="867"/>
      <c r="AO52" s="867"/>
      <c r="AP52" s="867"/>
      <c r="AQ52" s="853">
        <v>23</v>
      </c>
      <c r="AR52" s="854"/>
      <c r="AS52" s="854"/>
      <c r="AT52" s="854"/>
      <c r="AU52" s="855"/>
      <c r="AV52" s="846"/>
      <c r="AW52" s="847"/>
      <c r="AX52" s="847"/>
      <c r="AY52" s="847"/>
      <c r="AZ52" s="847"/>
      <c r="BA52" s="847"/>
      <c r="BB52" s="847"/>
      <c r="BC52" s="848"/>
      <c r="BD52" s="868" t="s">
        <v>279</v>
      </c>
      <c r="BE52" s="869"/>
      <c r="BF52" s="869"/>
      <c r="BG52" s="869"/>
      <c r="BH52" s="869"/>
      <c r="BI52" s="869"/>
      <c r="BJ52" s="870"/>
    </row>
    <row r="53" spans="1:62" ht="23.1" customHeight="1">
      <c r="A53" s="839"/>
      <c r="B53" s="590">
        <v>2</v>
      </c>
      <c r="C53" s="849" t="s">
        <v>140</v>
      </c>
      <c r="D53" s="850"/>
      <c r="E53" s="850"/>
      <c r="F53" s="850"/>
      <c r="G53" s="850"/>
      <c r="H53" s="850"/>
      <c r="I53" s="850"/>
      <c r="J53" s="850"/>
      <c r="K53" s="850"/>
      <c r="L53" s="850"/>
      <c r="M53" s="850"/>
      <c r="N53" s="850"/>
      <c r="O53" s="850"/>
      <c r="P53" s="850"/>
      <c r="Q53" s="850"/>
      <c r="R53" s="850"/>
      <c r="S53" s="850"/>
      <c r="T53" s="850"/>
      <c r="U53" s="850"/>
      <c r="V53" s="850"/>
      <c r="W53" s="850"/>
      <c r="X53" s="850"/>
      <c r="Y53" s="850"/>
      <c r="Z53" s="850"/>
      <c r="AA53" s="850"/>
      <c r="AB53" s="850"/>
      <c r="AC53" s="850"/>
      <c r="AD53" s="850"/>
      <c r="AE53" s="850"/>
      <c r="AF53" s="850"/>
      <c r="AG53" s="850"/>
      <c r="AH53" s="850"/>
      <c r="AI53" s="850"/>
      <c r="AJ53" s="850"/>
      <c r="AK53" s="850"/>
      <c r="AL53" s="850"/>
      <c r="AM53" s="850"/>
      <c r="AN53" s="850"/>
      <c r="AO53" s="850"/>
      <c r="AP53" s="851"/>
      <c r="AQ53" s="799">
        <v>0</v>
      </c>
      <c r="AR53" s="800"/>
      <c r="AS53" s="800"/>
      <c r="AT53" s="800"/>
      <c r="AU53" s="801"/>
      <c r="AV53" s="802" t="s">
        <v>282</v>
      </c>
      <c r="AW53" s="803"/>
      <c r="AX53" s="803"/>
      <c r="AY53" s="803"/>
      <c r="AZ53" s="803"/>
      <c r="BA53" s="803"/>
      <c r="BB53" s="803"/>
      <c r="BC53" s="804"/>
      <c r="BD53" s="894"/>
      <c r="BE53" s="895"/>
      <c r="BF53" s="895"/>
      <c r="BG53" s="895"/>
      <c r="BH53" s="895"/>
      <c r="BI53" s="895"/>
      <c r="BJ53" s="896"/>
    </row>
    <row r="54" spans="1:62" ht="23.1" customHeight="1">
      <c r="A54" s="839"/>
      <c r="B54" s="590">
        <v>3</v>
      </c>
      <c r="C54" s="849" t="s">
        <v>284</v>
      </c>
      <c r="D54" s="850"/>
      <c r="E54" s="850"/>
      <c r="F54" s="850"/>
      <c r="G54" s="850"/>
      <c r="H54" s="850"/>
      <c r="I54" s="850"/>
      <c r="J54" s="850"/>
      <c r="K54" s="850"/>
      <c r="L54" s="850"/>
      <c r="M54" s="850"/>
      <c r="N54" s="850"/>
      <c r="O54" s="850"/>
      <c r="P54" s="850"/>
      <c r="Q54" s="850"/>
      <c r="R54" s="850"/>
      <c r="S54" s="850"/>
      <c r="T54" s="850"/>
      <c r="U54" s="850"/>
      <c r="V54" s="850"/>
      <c r="W54" s="850"/>
      <c r="X54" s="850"/>
      <c r="Y54" s="850"/>
      <c r="Z54" s="850"/>
      <c r="AA54" s="850"/>
      <c r="AB54" s="850"/>
      <c r="AC54" s="850"/>
      <c r="AD54" s="850"/>
      <c r="AE54" s="850"/>
      <c r="AF54" s="850"/>
      <c r="AG54" s="850"/>
      <c r="AH54" s="850"/>
      <c r="AI54" s="850"/>
      <c r="AJ54" s="850"/>
      <c r="AK54" s="850"/>
      <c r="AL54" s="850"/>
      <c r="AM54" s="850"/>
      <c r="AN54" s="850"/>
      <c r="AO54" s="850"/>
      <c r="AP54" s="851"/>
      <c r="AQ54" s="799">
        <v>1</v>
      </c>
      <c r="AR54" s="800"/>
      <c r="AS54" s="800"/>
      <c r="AT54" s="800"/>
      <c r="AU54" s="801"/>
      <c r="AV54" s="802" t="s">
        <v>285</v>
      </c>
      <c r="AW54" s="803"/>
      <c r="AX54" s="803"/>
      <c r="AY54" s="803"/>
      <c r="AZ54" s="803"/>
      <c r="BA54" s="803"/>
      <c r="BB54" s="803"/>
      <c r="BC54" s="804"/>
      <c r="BD54" s="829"/>
      <c r="BE54" s="889"/>
      <c r="BF54" s="889"/>
      <c r="BG54" s="889"/>
      <c r="BH54" s="889"/>
      <c r="BI54" s="889"/>
      <c r="BJ54" s="890"/>
    </row>
    <row r="55" spans="1:62" ht="23.1" customHeight="1">
      <c r="A55" s="839"/>
      <c r="B55" s="590">
        <v>4</v>
      </c>
      <c r="C55" s="849"/>
      <c r="D55" s="850"/>
      <c r="E55" s="850"/>
      <c r="F55" s="850"/>
      <c r="G55" s="850"/>
      <c r="H55" s="850"/>
      <c r="I55" s="850"/>
      <c r="J55" s="850"/>
      <c r="K55" s="850"/>
      <c r="L55" s="850"/>
      <c r="M55" s="850"/>
      <c r="N55" s="850"/>
      <c r="O55" s="850"/>
      <c r="P55" s="850"/>
      <c r="Q55" s="850"/>
      <c r="R55" s="850"/>
      <c r="S55" s="850"/>
      <c r="T55" s="850"/>
      <c r="U55" s="850"/>
      <c r="V55" s="850"/>
      <c r="W55" s="850"/>
      <c r="X55" s="850"/>
      <c r="Y55" s="850"/>
      <c r="Z55" s="850"/>
      <c r="AA55" s="850"/>
      <c r="AB55" s="850"/>
      <c r="AC55" s="850"/>
      <c r="AD55" s="850"/>
      <c r="AE55" s="850"/>
      <c r="AF55" s="850"/>
      <c r="AG55" s="850"/>
      <c r="AH55" s="850"/>
      <c r="AI55" s="850"/>
      <c r="AJ55" s="850"/>
      <c r="AK55" s="850"/>
      <c r="AL55" s="850"/>
      <c r="AM55" s="850"/>
      <c r="AN55" s="850"/>
      <c r="AO55" s="850"/>
      <c r="AP55" s="851"/>
      <c r="AQ55" s="799"/>
      <c r="AR55" s="800"/>
      <c r="AS55" s="800"/>
      <c r="AT55" s="800"/>
      <c r="AU55" s="801"/>
      <c r="AV55" s="802"/>
      <c r="AW55" s="803"/>
      <c r="AX55" s="803"/>
      <c r="AY55" s="803"/>
      <c r="AZ55" s="803"/>
      <c r="BA55" s="803"/>
      <c r="BB55" s="803"/>
      <c r="BC55" s="804"/>
      <c r="BD55" s="796"/>
      <c r="BE55" s="797"/>
      <c r="BF55" s="797"/>
      <c r="BG55" s="797"/>
      <c r="BH55" s="797"/>
      <c r="BI55" s="797"/>
      <c r="BJ55" s="798"/>
    </row>
    <row r="56" spans="1:62" ht="23.1" customHeight="1">
      <c r="A56" s="839"/>
      <c r="B56" s="590">
        <v>5</v>
      </c>
      <c r="C56" s="849"/>
      <c r="D56" s="850"/>
      <c r="E56" s="850"/>
      <c r="F56" s="850"/>
      <c r="G56" s="850"/>
      <c r="H56" s="850"/>
      <c r="I56" s="850"/>
      <c r="J56" s="850"/>
      <c r="K56" s="850"/>
      <c r="L56" s="850"/>
      <c r="M56" s="850"/>
      <c r="N56" s="850"/>
      <c r="O56" s="850"/>
      <c r="P56" s="850"/>
      <c r="Q56" s="850"/>
      <c r="R56" s="850"/>
      <c r="S56" s="850"/>
      <c r="T56" s="850"/>
      <c r="U56" s="850"/>
      <c r="V56" s="850"/>
      <c r="W56" s="850"/>
      <c r="X56" s="850"/>
      <c r="Y56" s="850"/>
      <c r="Z56" s="850"/>
      <c r="AA56" s="850"/>
      <c r="AB56" s="850"/>
      <c r="AC56" s="850"/>
      <c r="AD56" s="850"/>
      <c r="AE56" s="850"/>
      <c r="AF56" s="850"/>
      <c r="AG56" s="850"/>
      <c r="AH56" s="850"/>
      <c r="AI56" s="850"/>
      <c r="AJ56" s="850"/>
      <c r="AK56" s="850"/>
      <c r="AL56" s="850"/>
      <c r="AM56" s="850"/>
      <c r="AN56" s="850"/>
      <c r="AO56" s="850"/>
      <c r="AP56" s="851"/>
      <c r="AQ56" s="799"/>
      <c r="AR56" s="800"/>
      <c r="AS56" s="800"/>
      <c r="AT56" s="800"/>
      <c r="AU56" s="801"/>
      <c r="AV56" s="802"/>
      <c r="AW56" s="803"/>
      <c r="AX56" s="803"/>
      <c r="AY56" s="803"/>
      <c r="AZ56" s="803"/>
      <c r="BA56" s="803"/>
      <c r="BB56" s="803"/>
      <c r="BC56" s="804"/>
      <c r="BD56" s="861"/>
      <c r="BE56" s="862"/>
      <c r="BF56" s="862"/>
      <c r="BG56" s="862"/>
      <c r="BH56" s="862"/>
      <c r="BI56" s="862"/>
      <c r="BJ56" s="863"/>
    </row>
    <row r="57" spans="1:62" ht="23.1" customHeight="1">
      <c r="A57" s="839"/>
      <c r="B57" s="590">
        <v>6</v>
      </c>
      <c r="C57" s="849"/>
      <c r="D57" s="850"/>
      <c r="E57" s="850"/>
      <c r="F57" s="850"/>
      <c r="G57" s="850"/>
      <c r="H57" s="850"/>
      <c r="I57" s="850"/>
      <c r="J57" s="850"/>
      <c r="K57" s="850"/>
      <c r="L57" s="850"/>
      <c r="M57" s="850"/>
      <c r="N57" s="850"/>
      <c r="O57" s="850"/>
      <c r="P57" s="850"/>
      <c r="Q57" s="850"/>
      <c r="R57" s="850"/>
      <c r="S57" s="850"/>
      <c r="T57" s="850"/>
      <c r="U57" s="850"/>
      <c r="V57" s="850"/>
      <c r="W57" s="850"/>
      <c r="X57" s="850"/>
      <c r="Y57" s="850"/>
      <c r="Z57" s="850"/>
      <c r="AA57" s="850"/>
      <c r="AB57" s="850"/>
      <c r="AC57" s="850"/>
      <c r="AD57" s="850"/>
      <c r="AE57" s="850"/>
      <c r="AF57" s="850"/>
      <c r="AG57" s="850"/>
      <c r="AH57" s="850"/>
      <c r="AI57" s="850"/>
      <c r="AJ57" s="850"/>
      <c r="AK57" s="850"/>
      <c r="AL57" s="850"/>
      <c r="AM57" s="850"/>
      <c r="AN57" s="850"/>
      <c r="AO57" s="850"/>
      <c r="AP57" s="851"/>
      <c r="AQ57" s="799"/>
      <c r="AR57" s="800"/>
      <c r="AS57" s="800"/>
      <c r="AT57" s="800"/>
      <c r="AU57" s="801"/>
      <c r="AV57" s="802"/>
      <c r="AW57" s="803"/>
      <c r="AX57" s="803"/>
      <c r="AY57" s="803"/>
      <c r="AZ57" s="803"/>
      <c r="BA57" s="803"/>
      <c r="BB57" s="803"/>
      <c r="BC57" s="804"/>
      <c r="BD57" s="861"/>
      <c r="BE57" s="862"/>
      <c r="BF57" s="862"/>
      <c r="BG57" s="862"/>
      <c r="BH57" s="862"/>
      <c r="BI57" s="862"/>
      <c r="BJ57" s="863"/>
    </row>
    <row r="58" spans="1:62" ht="23.1" customHeight="1">
      <c r="A58" s="839"/>
      <c r="B58" s="590">
        <v>7</v>
      </c>
      <c r="C58" s="796"/>
      <c r="D58" s="797"/>
      <c r="E58" s="797"/>
      <c r="F58" s="797"/>
      <c r="G58" s="797"/>
      <c r="H58" s="797"/>
      <c r="I58" s="797"/>
      <c r="J58" s="797"/>
      <c r="K58" s="797"/>
      <c r="L58" s="797"/>
      <c r="M58" s="797"/>
      <c r="N58" s="797"/>
      <c r="O58" s="797"/>
      <c r="P58" s="797"/>
      <c r="Q58" s="797"/>
      <c r="R58" s="797"/>
      <c r="S58" s="797"/>
      <c r="T58" s="797"/>
      <c r="U58" s="797"/>
      <c r="V58" s="797"/>
      <c r="W58" s="797"/>
      <c r="X58" s="797"/>
      <c r="Y58" s="797"/>
      <c r="Z58" s="797"/>
      <c r="AA58" s="797"/>
      <c r="AB58" s="797"/>
      <c r="AC58" s="797"/>
      <c r="AD58" s="797"/>
      <c r="AE58" s="797"/>
      <c r="AF58" s="797"/>
      <c r="AG58" s="797"/>
      <c r="AH58" s="797"/>
      <c r="AI58" s="797"/>
      <c r="AJ58" s="797"/>
      <c r="AK58" s="797"/>
      <c r="AL58" s="797"/>
      <c r="AM58" s="797"/>
      <c r="AN58" s="797"/>
      <c r="AO58" s="797"/>
      <c r="AP58" s="798"/>
      <c r="AQ58" s="799"/>
      <c r="AR58" s="800"/>
      <c r="AS58" s="800"/>
      <c r="AT58" s="800"/>
      <c r="AU58" s="801"/>
      <c r="AV58" s="802"/>
      <c r="AW58" s="803"/>
      <c r="AX58" s="803"/>
      <c r="AY58" s="803"/>
      <c r="AZ58" s="803"/>
      <c r="BA58" s="803"/>
      <c r="BB58" s="803"/>
      <c r="BC58" s="804"/>
      <c r="BD58" s="861"/>
      <c r="BE58" s="862"/>
      <c r="BF58" s="862"/>
      <c r="BG58" s="862"/>
      <c r="BH58" s="862"/>
      <c r="BI58" s="862"/>
      <c r="BJ58" s="863"/>
    </row>
    <row r="59" spans="1:62" ht="23.1" customHeight="1">
      <c r="A59" s="839"/>
      <c r="B59" s="591">
        <v>8</v>
      </c>
      <c r="C59" s="849"/>
      <c r="D59" s="850"/>
      <c r="E59" s="850"/>
      <c r="F59" s="850"/>
      <c r="G59" s="850"/>
      <c r="H59" s="850"/>
      <c r="I59" s="850"/>
      <c r="J59" s="850"/>
      <c r="K59" s="850"/>
      <c r="L59" s="850"/>
      <c r="M59" s="850"/>
      <c r="N59" s="850"/>
      <c r="O59" s="850"/>
      <c r="P59" s="850"/>
      <c r="Q59" s="850"/>
      <c r="R59" s="850"/>
      <c r="S59" s="850"/>
      <c r="T59" s="850"/>
      <c r="U59" s="850"/>
      <c r="V59" s="850"/>
      <c r="W59" s="850"/>
      <c r="X59" s="850"/>
      <c r="Y59" s="850"/>
      <c r="Z59" s="850"/>
      <c r="AA59" s="850"/>
      <c r="AB59" s="850"/>
      <c r="AC59" s="850"/>
      <c r="AD59" s="850"/>
      <c r="AE59" s="850"/>
      <c r="AF59" s="850"/>
      <c r="AG59" s="850"/>
      <c r="AH59" s="850"/>
      <c r="AI59" s="850"/>
      <c r="AJ59" s="850"/>
      <c r="AK59" s="850"/>
      <c r="AL59" s="850"/>
      <c r="AM59" s="850"/>
      <c r="AN59" s="850"/>
      <c r="AO59" s="850"/>
      <c r="AP59" s="851"/>
      <c r="AQ59" s="799"/>
      <c r="AR59" s="800"/>
      <c r="AS59" s="800"/>
      <c r="AT59" s="800"/>
      <c r="AU59" s="801"/>
      <c r="AV59" s="802"/>
      <c r="AW59" s="803"/>
      <c r="AX59" s="803"/>
      <c r="AY59" s="803"/>
      <c r="AZ59" s="803"/>
      <c r="BA59" s="803"/>
      <c r="BB59" s="803"/>
      <c r="BC59" s="804"/>
      <c r="BD59" s="861"/>
      <c r="BE59" s="862"/>
      <c r="BF59" s="862"/>
      <c r="BG59" s="862"/>
      <c r="BH59" s="862"/>
      <c r="BI59" s="862"/>
      <c r="BJ59" s="863"/>
    </row>
    <row r="60" spans="1:62" ht="23.1" customHeight="1">
      <c r="A60" s="839"/>
      <c r="B60" s="743">
        <v>9</v>
      </c>
      <c r="C60" s="849"/>
      <c r="D60" s="850"/>
      <c r="E60" s="850"/>
      <c r="F60" s="850"/>
      <c r="G60" s="850"/>
      <c r="H60" s="850"/>
      <c r="I60" s="850"/>
      <c r="J60" s="850"/>
      <c r="K60" s="850"/>
      <c r="L60" s="850"/>
      <c r="M60" s="850"/>
      <c r="N60" s="850"/>
      <c r="O60" s="850"/>
      <c r="P60" s="850"/>
      <c r="Q60" s="850"/>
      <c r="R60" s="850"/>
      <c r="S60" s="850"/>
      <c r="T60" s="850"/>
      <c r="U60" s="850"/>
      <c r="V60" s="850"/>
      <c r="W60" s="850"/>
      <c r="X60" s="850"/>
      <c r="Y60" s="850"/>
      <c r="Z60" s="850"/>
      <c r="AA60" s="850"/>
      <c r="AB60" s="850"/>
      <c r="AC60" s="850"/>
      <c r="AD60" s="850"/>
      <c r="AE60" s="850"/>
      <c r="AF60" s="850"/>
      <c r="AG60" s="850"/>
      <c r="AH60" s="850"/>
      <c r="AI60" s="850"/>
      <c r="AJ60" s="850"/>
      <c r="AK60" s="850"/>
      <c r="AL60" s="850"/>
      <c r="AM60" s="850"/>
      <c r="AN60" s="850"/>
      <c r="AO60" s="850"/>
      <c r="AP60" s="851"/>
      <c r="AQ60" s="883"/>
      <c r="AR60" s="884"/>
      <c r="AS60" s="884"/>
      <c r="AT60" s="884"/>
      <c r="AU60" s="885"/>
      <c r="AV60" s="802"/>
      <c r="AW60" s="803"/>
      <c r="AX60" s="803"/>
      <c r="AY60" s="803"/>
      <c r="AZ60" s="803"/>
      <c r="BA60" s="803"/>
      <c r="BB60" s="803"/>
      <c r="BC60" s="804"/>
      <c r="BD60" s="720"/>
      <c r="BE60" s="723"/>
      <c r="BF60" s="723"/>
      <c r="BG60" s="723"/>
      <c r="BH60" s="723"/>
      <c r="BI60" s="723"/>
      <c r="BJ60" s="724"/>
    </row>
    <row r="61" spans="1:62" ht="23.1" customHeight="1">
      <c r="A61" s="839"/>
      <c r="B61" s="742">
        <v>10</v>
      </c>
      <c r="C61" s="849"/>
      <c r="D61" s="850"/>
      <c r="E61" s="850"/>
      <c r="F61" s="850"/>
      <c r="G61" s="850"/>
      <c r="H61" s="850"/>
      <c r="I61" s="850"/>
      <c r="J61" s="850"/>
      <c r="K61" s="850"/>
      <c r="L61" s="850"/>
      <c r="M61" s="850"/>
      <c r="N61" s="850"/>
      <c r="O61" s="850"/>
      <c r="P61" s="850"/>
      <c r="Q61" s="850"/>
      <c r="R61" s="850"/>
      <c r="S61" s="850"/>
      <c r="T61" s="850"/>
      <c r="U61" s="850"/>
      <c r="V61" s="850"/>
      <c r="W61" s="850"/>
      <c r="X61" s="850"/>
      <c r="Y61" s="850"/>
      <c r="Z61" s="850"/>
      <c r="AA61" s="850"/>
      <c r="AB61" s="850"/>
      <c r="AC61" s="850"/>
      <c r="AD61" s="850"/>
      <c r="AE61" s="850"/>
      <c r="AF61" s="850"/>
      <c r="AG61" s="850"/>
      <c r="AH61" s="850"/>
      <c r="AI61" s="850"/>
      <c r="AJ61" s="850"/>
      <c r="AK61" s="850"/>
      <c r="AL61" s="850"/>
      <c r="AM61" s="850"/>
      <c r="AN61" s="850"/>
      <c r="AO61" s="850"/>
      <c r="AP61" s="851"/>
      <c r="AQ61" s="886"/>
      <c r="AR61" s="887"/>
      <c r="AS61" s="887"/>
      <c r="AT61" s="887"/>
      <c r="AU61" s="888"/>
      <c r="AV61" s="802"/>
      <c r="AW61" s="803"/>
      <c r="AX61" s="803"/>
      <c r="AY61" s="803"/>
      <c r="AZ61" s="803"/>
      <c r="BA61" s="803"/>
      <c r="BB61" s="803"/>
      <c r="BC61" s="804"/>
      <c r="BD61" s="720"/>
      <c r="BE61" s="723"/>
      <c r="BF61" s="723"/>
      <c r="BG61" s="723"/>
      <c r="BH61" s="723"/>
      <c r="BI61" s="723"/>
      <c r="BJ61" s="724"/>
    </row>
    <row r="62" spans="1:62" ht="23.25" customHeight="1" thickBot="1">
      <c r="A62" s="840"/>
      <c r="B62" s="592">
        <v>11</v>
      </c>
      <c r="C62" s="849"/>
      <c r="D62" s="850"/>
      <c r="E62" s="850"/>
      <c r="F62" s="850"/>
      <c r="G62" s="850"/>
      <c r="H62" s="850"/>
      <c r="I62" s="850"/>
      <c r="J62" s="850"/>
      <c r="K62" s="850"/>
      <c r="L62" s="850"/>
      <c r="M62" s="850"/>
      <c r="N62" s="850"/>
      <c r="O62" s="850"/>
      <c r="P62" s="850"/>
      <c r="Q62" s="850"/>
      <c r="R62" s="850"/>
      <c r="S62" s="850"/>
      <c r="T62" s="850"/>
      <c r="U62" s="850"/>
      <c r="V62" s="850"/>
      <c r="W62" s="850"/>
      <c r="X62" s="850"/>
      <c r="Y62" s="850"/>
      <c r="Z62" s="850"/>
      <c r="AA62" s="850"/>
      <c r="AB62" s="850"/>
      <c r="AC62" s="850"/>
      <c r="AD62" s="850"/>
      <c r="AE62" s="850"/>
      <c r="AF62" s="850"/>
      <c r="AG62" s="850"/>
      <c r="AH62" s="850"/>
      <c r="AI62" s="850"/>
      <c r="AJ62" s="850"/>
      <c r="AK62" s="850"/>
      <c r="AL62" s="850"/>
      <c r="AM62" s="850"/>
      <c r="AN62" s="850"/>
      <c r="AO62" s="850"/>
      <c r="AP62" s="851"/>
      <c r="AQ62" s="877"/>
      <c r="AR62" s="878"/>
      <c r="AS62" s="878"/>
      <c r="AT62" s="878"/>
      <c r="AU62" s="879"/>
      <c r="AV62" s="802"/>
      <c r="AW62" s="803"/>
      <c r="AX62" s="803"/>
      <c r="AY62" s="803"/>
      <c r="AZ62" s="803"/>
      <c r="BA62" s="803"/>
      <c r="BB62" s="803"/>
      <c r="BC62" s="804"/>
      <c r="BD62" s="880"/>
      <c r="BE62" s="881"/>
      <c r="BF62" s="881"/>
      <c r="BG62" s="881"/>
      <c r="BH62" s="881"/>
      <c r="BI62" s="881"/>
      <c r="BJ62" s="882"/>
    </row>
    <row r="63" spans="1:62" ht="21" customHeight="1" thickTop="1">
      <c r="A63" s="838" t="s">
        <v>23</v>
      </c>
      <c r="B63" s="593">
        <v>1</v>
      </c>
      <c r="C63" s="852" t="s">
        <v>55</v>
      </c>
      <c r="D63" s="852"/>
      <c r="E63" s="852"/>
      <c r="F63" s="852"/>
      <c r="G63" s="852"/>
      <c r="H63" s="852"/>
      <c r="I63" s="852"/>
      <c r="J63" s="852"/>
      <c r="K63" s="852"/>
      <c r="L63" s="852"/>
      <c r="M63" s="852"/>
      <c r="N63" s="852"/>
      <c r="O63" s="852"/>
      <c r="P63" s="852"/>
      <c r="Q63" s="852"/>
      <c r="R63" s="852"/>
      <c r="S63" s="852"/>
      <c r="T63" s="852"/>
      <c r="U63" s="852"/>
      <c r="V63" s="852"/>
      <c r="W63" s="852"/>
      <c r="X63" s="852"/>
      <c r="Y63" s="852"/>
      <c r="Z63" s="852"/>
      <c r="AA63" s="852"/>
      <c r="AB63" s="852"/>
      <c r="AC63" s="852"/>
      <c r="AD63" s="852"/>
      <c r="AE63" s="852"/>
      <c r="AF63" s="852"/>
      <c r="AG63" s="852"/>
      <c r="AH63" s="852"/>
      <c r="AI63" s="852"/>
      <c r="AJ63" s="852"/>
      <c r="AK63" s="852"/>
      <c r="AL63" s="852"/>
      <c r="AM63" s="852"/>
      <c r="AN63" s="852"/>
      <c r="AO63" s="852"/>
      <c r="AP63" s="852"/>
      <c r="AQ63" s="853">
        <v>24</v>
      </c>
      <c r="AR63" s="854"/>
      <c r="AS63" s="854"/>
      <c r="AT63" s="854"/>
      <c r="AU63" s="855"/>
      <c r="AV63" s="846"/>
      <c r="AW63" s="847"/>
      <c r="AX63" s="847"/>
      <c r="AY63" s="847"/>
      <c r="AZ63" s="847"/>
      <c r="BA63" s="847"/>
      <c r="BB63" s="847"/>
      <c r="BC63" s="848"/>
      <c r="BD63" s="868" t="s">
        <v>280</v>
      </c>
      <c r="BE63" s="869"/>
      <c r="BF63" s="869"/>
      <c r="BG63" s="869"/>
      <c r="BH63" s="869"/>
      <c r="BI63" s="869"/>
      <c r="BJ63" s="870"/>
    </row>
    <row r="64" spans="1:62" ht="23.1" customHeight="1">
      <c r="A64" s="839"/>
      <c r="B64" s="590">
        <v>2</v>
      </c>
      <c r="C64" s="849" t="s">
        <v>140</v>
      </c>
      <c r="D64" s="850"/>
      <c r="E64" s="850"/>
      <c r="F64" s="850"/>
      <c r="G64" s="850"/>
      <c r="H64" s="850"/>
      <c r="I64" s="850"/>
      <c r="J64" s="850"/>
      <c r="K64" s="850"/>
      <c r="L64" s="850"/>
      <c r="M64" s="850"/>
      <c r="N64" s="850"/>
      <c r="O64" s="850"/>
      <c r="P64" s="850"/>
      <c r="Q64" s="850"/>
      <c r="R64" s="850"/>
      <c r="S64" s="850"/>
      <c r="T64" s="850"/>
      <c r="U64" s="850"/>
      <c r="V64" s="850"/>
      <c r="W64" s="850"/>
      <c r="X64" s="850"/>
      <c r="Y64" s="850"/>
      <c r="Z64" s="850"/>
      <c r="AA64" s="850"/>
      <c r="AB64" s="850"/>
      <c r="AC64" s="850"/>
      <c r="AD64" s="850"/>
      <c r="AE64" s="850"/>
      <c r="AF64" s="850"/>
      <c r="AG64" s="850"/>
      <c r="AH64" s="850"/>
      <c r="AI64" s="850"/>
      <c r="AJ64" s="850"/>
      <c r="AK64" s="850"/>
      <c r="AL64" s="850"/>
      <c r="AM64" s="850"/>
      <c r="AN64" s="850"/>
      <c r="AO64" s="850"/>
      <c r="AP64" s="851"/>
      <c r="AQ64" s="799">
        <v>0</v>
      </c>
      <c r="AR64" s="800"/>
      <c r="AS64" s="800"/>
      <c r="AT64" s="800"/>
      <c r="AU64" s="801"/>
      <c r="AV64" s="802" t="s">
        <v>286</v>
      </c>
      <c r="AW64" s="803"/>
      <c r="AX64" s="803"/>
      <c r="AY64" s="803"/>
      <c r="AZ64" s="803"/>
      <c r="BA64" s="803"/>
      <c r="BB64" s="803"/>
      <c r="BC64" s="804"/>
      <c r="BD64" s="874"/>
      <c r="BE64" s="875"/>
      <c r="BF64" s="875"/>
      <c r="BG64" s="875"/>
      <c r="BH64" s="875"/>
      <c r="BI64" s="875"/>
      <c r="BJ64" s="876"/>
    </row>
    <row r="65" spans="1:63" ht="23.1" customHeight="1">
      <c r="A65" s="839"/>
      <c r="B65" s="590">
        <v>3</v>
      </c>
      <c r="C65" s="849" t="s">
        <v>281</v>
      </c>
      <c r="D65" s="850"/>
      <c r="E65" s="850"/>
      <c r="F65" s="850"/>
      <c r="G65" s="850"/>
      <c r="H65" s="850"/>
      <c r="I65" s="850"/>
      <c r="J65" s="850"/>
      <c r="K65" s="850"/>
      <c r="L65" s="850"/>
      <c r="M65" s="850"/>
      <c r="N65" s="850"/>
      <c r="O65" s="850"/>
      <c r="P65" s="850"/>
      <c r="Q65" s="850"/>
      <c r="R65" s="850"/>
      <c r="S65" s="850"/>
      <c r="T65" s="850"/>
      <c r="U65" s="850"/>
      <c r="V65" s="850"/>
      <c r="W65" s="850"/>
      <c r="X65" s="850"/>
      <c r="Y65" s="850"/>
      <c r="Z65" s="850"/>
      <c r="AA65" s="850"/>
      <c r="AB65" s="850"/>
      <c r="AC65" s="850"/>
      <c r="AD65" s="850"/>
      <c r="AE65" s="850"/>
      <c r="AF65" s="850"/>
      <c r="AG65" s="850"/>
      <c r="AH65" s="850"/>
      <c r="AI65" s="850"/>
      <c r="AJ65" s="850"/>
      <c r="AK65" s="850"/>
      <c r="AL65" s="850"/>
      <c r="AM65" s="850"/>
      <c r="AN65" s="850"/>
      <c r="AO65" s="850"/>
      <c r="AP65" s="851"/>
      <c r="AQ65" s="799">
        <v>0</v>
      </c>
      <c r="AR65" s="800"/>
      <c r="AS65" s="800"/>
      <c r="AT65" s="800"/>
      <c r="AU65" s="801"/>
      <c r="AV65" s="802" t="s">
        <v>283</v>
      </c>
      <c r="AW65" s="803"/>
      <c r="AX65" s="803"/>
      <c r="AY65" s="803"/>
      <c r="AZ65" s="803"/>
      <c r="BA65" s="803"/>
      <c r="BB65" s="803"/>
      <c r="BC65" s="804"/>
      <c r="BD65" s="802"/>
      <c r="BE65" s="803"/>
      <c r="BF65" s="803"/>
      <c r="BG65" s="803"/>
      <c r="BH65" s="803"/>
      <c r="BI65" s="803"/>
      <c r="BJ65" s="804"/>
    </row>
    <row r="66" spans="1:63" ht="23.1" customHeight="1">
      <c r="A66" s="839"/>
      <c r="B66" s="590">
        <v>4</v>
      </c>
      <c r="C66" s="849"/>
      <c r="D66" s="850"/>
      <c r="E66" s="850"/>
      <c r="F66" s="850"/>
      <c r="G66" s="850"/>
      <c r="H66" s="850"/>
      <c r="I66" s="850"/>
      <c r="J66" s="850"/>
      <c r="K66" s="850"/>
      <c r="L66" s="850"/>
      <c r="M66" s="850"/>
      <c r="N66" s="850"/>
      <c r="O66" s="850"/>
      <c r="P66" s="850"/>
      <c r="Q66" s="850"/>
      <c r="R66" s="850"/>
      <c r="S66" s="850"/>
      <c r="T66" s="850"/>
      <c r="U66" s="850"/>
      <c r="V66" s="850"/>
      <c r="W66" s="850"/>
      <c r="X66" s="850"/>
      <c r="Y66" s="850"/>
      <c r="Z66" s="850"/>
      <c r="AA66" s="850"/>
      <c r="AB66" s="850"/>
      <c r="AC66" s="850"/>
      <c r="AD66" s="850"/>
      <c r="AE66" s="850"/>
      <c r="AF66" s="850"/>
      <c r="AG66" s="850"/>
      <c r="AH66" s="850"/>
      <c r="AI66" s="850"/>
      <c r="AJ66" s="850"/>
      <c r="AK66" s="850"/>
      <c r="AL66" s="850"/>
      <c r="AM66" s="850"/>
      <c r="AN66" s="850"/>
      <c r="AO66" s="850"/>
      <c r="AP66" s="851"/>
      <c r="AQ66" s="799"/>
      <c r="AR66" s="800"/>
      <c r="AS66" s="800"/>
      <c r="AT66" s="800"/>
      <c r="AU66" s="801"/>
      <c r="AV66" s="802"/>
      <c r="AW66" s="803"/>
      <c r="AX66" s="803"/>
      <c r="AY66" s="803"/>
      <c r="AZ66" s="803"/>
      <c r="BA66" s="803"/>
      <c r="BB66" s="803"/>
      <c r="BC66" s="804"/>
      <c r="BD66" s="802"/>
      <c r="BE66" s="803"/>
      <c r="BF66" s="803"/>
      <c r="BG66" s="803"/>
      <c r="BH66" s="803"/>
      <c r="BI66" s="803"/>
      <c r="BJ66" s="804"/>
    </row>
    <row r="67" spans="1:63" ht="23.1" customHeight="1">
      <c r="A67" s="839"/>
      <c r="B67" s="590">
        <v>5</v>
      </c>
      <c r="C67" s="796"/>
      <c r="D67" s="797"/>
      <c r="E67" s="797"/>
      <c r="F67" s="797"/>
      <c r="G67" s="797"/>
      <c r="H67" s="797"/>
      <c r="I67" s="797"/>
      <c r="J67" s="797"/>
      <c r="K67" s="797"/>
      <c r="L67" s="797"/>
      <c r="M67" s="797"/>
      <c r="N67" s="797"/>
      <c r="O67" s="797"/>
      <c r="P67" s="797"/>
      <c r="Q67" s="797"/>
      <c r="R67" s="797"/>
      <c r="S67" s="797"/>
      <c r="T67" s="797"/>
      <c r="U67" s="797"/>
      <c r="V67" s="797"/>
      <c r="W67" s="797"/>
      <c r="X67" s="797"/>
      <c r="Y67" s="797"/>
      <c r="Z67" s="797"/>
      <c r="AA67" s="797"/>
      <c r="AB67" s="797"/>
      <c r="AC67" s="797"/>
      <c r="AD67" s="797"/>
      <c r="AE67" s="797"/>
      <c r="AF67" s="797"/>
      <c r="AG67" s="797"/>
      <c r="AH67" s="797"/>
      <c r="AI67" s="797"/>
      <c r="AJ67" s="797"/>
      <c r="AK67" s="797"/>
      <c r="AL67" s="797"/>
      <c r="AM67" s="797"/>
      <c r="AN67" s="797"/>
      <c r="AO67" s="797"/>
      <c r="AP67" s="798"/>
      <c r="AQ67" s="799"/>
      <c r="AR67" s="800"/>
      <c r="AS67" s="800"/>
      <c r="AT67" s="800"/>
      <c r="AU67" s="801"/>
      <c r="AV67" s="802"/>
      <c r="AW67" s="803"/>
      <c r="AX67" s="803"/>
      <c r="AY67" s="803"/>
      <c r="AZ67" s="803"/>
      <c r="BA67" s="803"/>
      <c r="BB67" s="803"/>
      <c r="BC67" s="804"/>
      <c r="BD67" s="861"/>
      <c r="BE67" s="862"/>
      <c r="BF67" s="862"/>
      <c r="BG67" s="862"/>
      <c r="BH67" s="862"/>
      <c r="BI67" s="862"/>
      <c r="BJ67" s="863"/>
    </row>
    <row r="68" spans="1:63" ht="23.1" customHeight="1">
      <c r="A68" s="839"/>
      <c r="B68" s="590">
        <v>6</v>
      </c>
      <c r="C68" s="796"/>
      <c r="D68" s="797"/>
      <c r="E68" s="797"/>
      <c r="F68" s="797"/>
      <c r="G68" s="797"/>
      <c r="H68" s="797"/>
      <c r="I68" s="797"/>
      <c r="J68" s="797"/>
      <c r="K68" s="797"/>
      <c r="L68" s="797"/>
      <c r="M68" s="797"/>
      <c r="N68" s="797"/>
      <c r="O68" s="797"/>
      <c r="P68" s="797"/>
      <c r="Q68" s="797"/>
      <c r="R68" s="797"/>
      <c r="S68" s="797"/>
      <c r="T68" s="797"/>
      <c r="U68" s="797"/>
      <c r="V68" s="797"/>
      <c r="W68" s="797"/>
      <c r="X68" s="797"/>
      <c r="Y68" s="797"/>
      <c r="Z68" s="797"/>
      <c r="AA68" s="797"/>
      <c r="AB68" s="797"/>
      <c r="AC68" s="797"/>
      <c r="AD68" s="797"/>
      <c r="AE68" s="797"/>
      <c r="AF68" s="797"/>
      <c r="AG68" s="797"/>
      <c r="AH68" s="797"/>
      <c r="AI68" s="797"/>
      <c r="AJ68" s="797"/>
      <c r="AK68" s="797"/>
      <c r="AL68" s="797"/>
      <c r="AM68" s="797"/>
      <c r="AN68" s="797"/>
      <c r="AO68" s="797"/>
      <c r="AP68" s="798"/>
      <c r="AQ68" s="799"/>
      <c r="AR68" s="800"/>
      <c r="AS68" s="800"/>
      <c r="AT68" s="800"/>
      <c r="AU68" s="801"/>
      <c r="AV68" s="802"/>
      <c r="AW68" s="803"/>
      <c r="AX68" s="803"/>
      <c r="AY68" s="803"/>
      <c r="AZ68" s="803"/>
      <c r="BA68" s="803"/>
      <c r="BB68" s="803"/>
      <c r="BC68" s="804"/>
      <c r="BD68" s="864"/>
      <c r="BE68" s="865"/>
      <c r="BF68" s="865"/>
      <c r="BG68" s="865"/>
      <c r="BH68" s="865"/>
      <c r="BI68" s="865"/>
      <c r="BJ68" s="866"/>
    </row>
    <row r="69" spans="1:63" ht="23.1" customHeight="1">
      <c r="A69" s="839"/>
      <c r="B69" s="590">
        <v>7</v>
      </c>
      <c r="C69" s="796"/>
      <c r="D69" s="797"/>
      <c r="E69" s="797"/>
      <c r="F69" s="797"/>
      <c r="G69" s="797"/>
      <c r="H69" s="797"/>
      <c r="I69" s="797"/>
      <c r="J69" s="797"/>
      <c r="K69" s="797"/>
      <c r="L69" s="797"/>
      <c r="M69" s="797"/>
      <c r="N69" s="797"/>
      <c r="O69" s="797"/>
      <c r="P69" s="797"/>
      <c r="Q69" s="797"/>
      <c r="R69" s="797"/>
      <c r="S69" s="797"/>
      <c r="T69" s="797"/>
      <c r="U69" s="797"/>
      <c r="V69" s="797"/>
      <c r="W69" s="797"/>
      <c r="X69" s="797"/>
      <c r="Y69" s="797"/>
      <c r="Z69" s="797"/>
      <c r="AA69" s="797"/>
      <c r="AB69" s="797"/>
      <c r="AC69" s="797"/>
      <c r="AD69" s="797"/>
      <c r="AE69" s="797"/>
      <c r="AF69" s="797"/>
      <c r="AG69" s="797"/>
      <c r="AH69" s="797"/>
      <c r="AI69" s="797"/>
      <c r="AJ69" s="797"/>
      <c r="AK69" s="797"/>
      <c r="AL69" s="797"/>
      <c r="AM69" s="797"/>
      <c r="AN69" s="797"/>
      <c r="AO69" s="797"/>
      <c r="AP69" s="798"/>
      <c r="AQ69" s="799"/>
      <c r="AR69" s="800"/>
      <c r="AS69" s="800"/>
      <c r="AT69" s="800"/>
      <c r="AU69" s="801"/>
      <c r="AV69" s="802"/>
      <c r="AW69" s="803"/>
      <c r="AX69" s="803"/>
      <c r="AY69" s="803"/>
      <c r="AZ69" s="803"/>
      <c r="BA69" s="803"/>
      <c r="BB69" s="803"/>
      <c r="BC69" s="804"/>
      <c r="BD69" s="861"/>
      <c r="BE69" s="862"/>
      <c r="BF69" s="862"/>
      <c r="BG69" s="862"/>
      <c r="BH69" s="862"/>
      <c r="BI69" s="862"/>
      <c r="BJ69" s="863"/>
    </row>
    <row r="70" spans="1:63" ht="23.1" customHeight="1">
      <c r="A70" s="839"/>
      <c r="B70" s="590">
        <v>8</v>
      </c>
      <c r="C70" s="849"/>
      <c r="D70" s="850"/>
      <c r="E70" s="850"/>
      <c r="F70" s="850"/>
      <c r="G70" s="850"/>
      <c r="H70" s="850"/>
      <c r="I70" s="850"/>
      <c r="J70" s="850"/>
      <c r="K70" s="850"/>
      <c r="L70" s="850"/>
      <c r="M70" s="850"/>
      <c r="N70" s="850"/>
      <c r="O70" s="850"/>
      <c r="P70" s="850"/>
      <c r="Q70" s="850"/>
      <c r="R70" s="850"/>
      <c r="S70" s="850"/>
      <c r="T70" s="850"/>
      <c r="U70" s="850"/>
      <c r="V70" s="850"/>
      <c r="W70" s="850"/>
      <c r="X70" s="850"/>
      <c r="Y70" s="850"/>
      <c r="Z70" s="850"/>
      <c r="AA70" s="850"/>
      <c r="AB70" s="850"/>
      <c r="AC70" s="850"/>
      <c r="AD70" s="850"/>
      <c r="AE70" s="850"/>
      <c r="AF70" s="850"/>
      <c r="AG70" s="850"/>
      <c r="AH70" s="850"/>
      <c r="AI70" s="850"/>
      <c r="AJ70" s="850"/>
      <c r="AK70" s="850"/>
      <c r="AL70" s="850"/>
      <c r="AM70" s="850"/>
      <c r="AN70" s="850"/>
      <c r="AO70" s="850"/>
      <c r="AP70" s="851"/>
      <c r="AQ70" s="799"/>
      <c r="AR70" s="800"/>
      <c r="AS70" s="800"/>
      <c r="AT70" s="800"/>
      <c r="AU70" s="801"/>
      <c r="AV70" s="802"/>
      <c r="AW70" s="803"/>
      <c r="AX70" s="803"/>
      <c r="AY70" s="803"/>
      <c r="AZ70" s="803"/>
      <c r="BA70" s="803"/>
      <c r="BB70" s="803"/>
      <c r="BC70" s="804"/>
      <c r="BD70" s="864"/>
      <c r="BE70" s="865"/>
      <c r="BF70" s="865"/>
      <c r="BG70" s="865"/>
      <c r="BH70" s="865"/>
      <c r="BI70" s="865"/>
      <c r="BJ70" s="866"/>
    </row>
    <row r="71" spans="1:63" ht="23.1" customHeight="1">
      <c r="A71" s="839"/>
      <c r="B71" s="590">
        <v>9</v>
      </c>
      <c r="C71" s="849"/>
      <c r="D71" s="850"/>
      <c r="E71" s="850"/>
      <c r="F71" s="850"/>
      <c r="G71" s="850"/>
      <c r="H71" s="850"/>
      <c r="I71" s="850"/>
      <c r="J71" s="850"/>
      <c r="K71" s="850"/>
      <c r="L71" s="850"/>
      <c r="M71" s="850"/>
      <c r="N71" s="850"/>
      <c r="O71" s="850"/>
      <c r="P71" s="850"/>
      <c r="Q71" s="850"/>
      <c r="R71" s="850"/>
      <c r="S71" s="850"/>
      <c r="T71" s="850"/>
      <c r="U71" s="850"/>
      <c r="V71" s="850"/>
      <c r="W71" s="850"/>
      <c r="X71" s="850"/>
      <c r="Y71" s="850"/>
      <c r="Z71" s="850"/>
      <c r="AA71" s="850"/>
      <c r="AB71" s="850"/>
      <c r="AC71" s="850"/>
      <c r="AD71" s="850"/>
      <c r="AE71" s="850"/>
      <c r="AF71" s="850"/>
      <c r="AG71" s="850"/>
      <c r="AH71" s="850"/>
      <c r="AI71" s="850"/>
      <c r="AJ71" s="850"/>
      <c r="AK71" s="850"/>
      <c r="AL71" s="850"/>
      <c r="AM71" s="850"/>
      <c r="AN71" s="850"/>
      <c r="AO71" s="850"/>
      <c r="AP71" s="851"/>
      <c r="AQ71" s="799"/>
      <c r="AR71" s="800"/>
      <c r="AS71" s="800"/>
      <c r="AT71" s="800"/>
      <c r="AU71" s="801"/>
      <c r="AV71" s="802"/>
      <c r="AW71" s="803"/>
      <c r="AX71" s="803"/>
      <c r="AY71" s="803"/>
      <c r="AZ71" s="803"/>
      <c r="BA71" s="803"/>
      <c r="BB71" s="803"/>
      <c r="BC71" s="804"/>
      <c r="BD71" s="861"/>
      <c r="BE71" s="862"/>
      <c r="BF71" s="862"/>
      <c r="BG71" s="862"/>
      <c r="BH71" s="862"/>
      <c r="BI71" s="862"/>
      <c r="BJ71" s="863"/>
    </row>
    <row r="72" spans="1:63" ht="22.5" customHeight="1" thickBot="1">
      <c r="A72" s="839"/>
      <c r="B72" s="704">
        <v>10</v>
      </c>
      <c r="C72" s="849"/>
      <c r="D72" s="850"/>
      <c r="E72" s="850"/>
      <c r="F72" s="850"/>
      <c r="G72" s="850"/>
      <c r="H72" s="850"/>
      <c r="I72" s="850"/>
      <c r="J72" s="850"/>
      <c r="K72" s="850"/>
      <c r="L72" s="850"/>
      <c r="M72" s="850"/>
      <c r="N72" s="850"/>
      <c r="O72" s="850"/>
      <c r="P72" s="850"/>
      <c r="Q72" s="850"/>
      <c r="R72" s="850"/>
      <c r="S72" s="850"/>
      <c r="T72" s="850"/>
      <c r="U72" s="850"/>
      <c r="V72" s="850"/>
      <c r="W72" s="850"/>
      <c r="X72" s="850"/>
      <c r="Y72" s="850"/>
      <c r="Z72" s="850"/>
      <c r="AA72" s="850"/>
      <c r="AB72" s="850"/>
      <c r="AC72" s="850"/>
      <c r="AD72" s="850"/>
      <c r="AE72" s="850"/>
      <c r="AF72" s="850"/>
      <c r="AG72" s="850"/>
      <c r="AH72" s="850"/>
      <c r="AI72" s="850"/>
      <c r="AJ72" s="850"/>
      <c r="AK72" s="850"/>
      <c r="AL72" s="850"/>
      <c r="AM72" s="850"/>
      <c r="AN72" s="850"/>
      <c r="AO72" s="850"/>
      <c r="AP72" s="851"/>
      <c r="AQ72" s="799"/>
      <c r="AR72" s="800"/>
      <c r="AS72" s="800"/>
      <c r="AT72" s="800"/>
      <c r="AU72" s="801"/>
      <c r="AV72" s="802"/>
      <c r="AW72" s="803"/>
      <c r="AX72" s="803"/>
      <c r="AY72" s="803"/>
      <c r="AZ72" s="803"/>
      <c r="BA72" s="803"/>
      <c r="BB72" s="803"/>
      <c r="BC72" s="804"/>
      <c r="BD72" s="871"/>
      <c r="BE72" s="872"/>
      <c r="BF72" s="872"/>
      <c r="BG72" s="872"/>
      <c r="BH72" s="872"/>
      <c r="BI72" s="872"/>
      <c r="BJ72" s="873"/>
    </row>
    <row r="73" spans="1:63" ht="23.1" customHeight="1" thickTop="1">
      <c r="A73" s="841" t="s">
        <v>25</v>
      </c>
      <c r="B73" s="589">
        <v>1</v>
      </c>
      <c r="C73" s="867" t="s">
        <v>57</v>
      </c>
      <c r="D73" s="867"/>
      <c r="E73" s="867"/>
      <c r="F73" s="867"/>
      <c r="G73" s="867"/>
      <c r="H73" s="867"/>
      <c r="I73" s="867"/>
      <c r="J73" s="867"/>
      <c r="K73" s="867"/>
      <c r="L73" s="867"/>
      <c r="M73" s="867"/>
      <c r="N73" s="867"/>
      <c r="O73" s="867"/>
      <c r="P73" s="867"/>
      <c r="Q73" s="867"/>
      <c r="R73" s="867"/>
      <c r="S73" s="867"/>
      <c r="T73" s="867"/>
      <c r="U73" s="867"/>
      <c r="V73" s="867"/>
      <c r="W73" s="867"/>
      <c r="X73" s="867"/>
      <c r="Y73" s="867"/>
      <c r="Z73" s="867"/>
      <c r="AA73" s="867"/>
      <c r="AB73" s="867"/>
      <c r="AC73" s="867"/>
      <c r="AD73" s="867"/>
      <c r="AE73" s="867"/>
      <c r="AF73" s="867"/>
      <c r="AG73" s="867"/>
      <c r="AH73" s="867"/>
      <c r="AI73" s="867"/>
      <c r="AJ73" s="867"/>
      <c r="AK73" s="867"/>
      <c r="AL73" s="867"/>
      <c r="AM73" s="867"/>
      <c r="AN73" s="867"/>
      <c r="AO73" s="867"/>
      <c r="AP73" s="867"/>
      <c r="AQ73" s="853">
        <v>0</v>
      </c>
      <c r="AR73" s="854"/>
      <c r="AS73" s="854"/>
      <c r="AT73" s="854"/>
      <c r="AU73" s="855"/>
      <c r="AV73" s="846"/>
      <c r="AW73" s="847"/>
      <c r="AX73" s="847"/>
      <c r="AY73" s="847"/>
      <c r="AZ73" s="847"/>
      <c r="BA73" s="847"/>
      <c r="BB73" s="847"/>
      <c r="BC73" s="848"/>
      <c r="BD73" s="868" t="s">
        <v>58</v>
      </c>
      <c r="BE73" s="869"/>
      <c r="BF73" s="869"/>
      <c r="BG73" s="869"/>
      <c r="BH73" s="869"/>
      <c r="BI73" s="869"/>
      <c r="BJ73" s="870"/>
      <c r="BK73" s="721"/>
    </row>
    <row r="74" spans="1:63" ht="23.1" customHeight="1">
      <c r="A74" s="842"/>
      <c r="B74" s="590">
        <v>2</v>
      </c>
      <c r="C74" s="796" t="s">
        <v>59</v>
      </c>
      <c r="D74" s="797" t="s">
        <v>60</v>
      </c>
      <c r="E74" s="797" t="s">
        <v>60</v>
      </c>
      <c r="F74" s="797" t="s">
        <v>60</v>
      </c>
      <c r="G74" s="797" t="s">
        <v>60</v>
      </c>
      <c r="H74" s="797" t="s">
        <v>60</v>
      </c>
      <c r="I74" s="797" t="s">
        <v>60</v>
      </c>
      <c r="J74" s="797" t="s">
        <v>60</v>
      </c>
      <c r="K74" s="797" t="s">
        <v>60</v>
      </c>
      <c r="L74" s="797" t="s">
        <v>60</v>
      </c>
      <c r="M74" s="797" t="s">
        <v>60</v>
      </c>
      <c r="N74" s="797" t="s">
        <v>60</v>
      </c>
      <c r="O74" s="797" t="s">
        <v>60</v>
      </c>
      <c r="P74" s="797" t="s">
        <v>60</v>
      </c>
      <c r="Q74" s="797" t="s">
        <v>60</v>
      </c>
      <c r="R74" s="797" t="s">
        <v>60</v>
      </c>
      <c r="S74" s="797" t="s">
        <v>60</v>
      </c>
      <c r="T74" s="797" t="s">
        <v>60</v>
      </c>
      <c r="U74" s="797" t="s">
        <v>60</v>
      </c>
      <c r="V74" s="797" t="s">
        <v>60</v>
      </c>
      <c r="W74" s="797" t="s">
        <v>60</v>
      </c>
      <c r="X74" s="797" t="s">
        <v>60</v>
      </c>
      <c r="Y74" s="797" t="s">
        <v>60</v>
      </c>
      <c r="Z74" s="797" t="s">
        <v>60</v>
      </c>
      <c r="AA74" s="797" t="s">
        <v>60</v>
      </c>
      <c r="AB74" s="797" t="s">
        <v>60</v>
      </c>
      <c r="AC74" s="797" t="s">
        <v>60</v>
      </c>
      <c r="AD74" s="797" t="s">
        <v>60</v>
      </c>
      <c r="AE74" s="797" t="s">
        <v>60</v>
      </c>
      <c r="AF74" s="797" t="s">
        <v>60</v>
      </c>
      <c r="AG74" s="797" t="s">
        <v>60</v>
      </c>
      <c r="AH74" s="797" t="s">
        <v>60</v>
      </c>
      <c r="AI74" s="797" t="s">
        <v>60</v>
      </c>
      <c r="AJ74" s="797" t="s">
        <v>60</v>
      </c>
      <c r="AK74" s="797" t="s">
        <v>60</v>
      </c>
      <c r="AL74" s="797" t="s">
        <v>60</v>
      </c>
      <c r="AM74" s="797" t="s">
        <v>60</v>
      </c>
      <c r="AN74" s="797" t="s">
        <v>60</v>
      </c>
      <c r="AO74" s="797" t="s">
        <v>60</v>
      </c>
      <c r="AP74" s="798" t="s">
        <v>60</v>
      </c>
      <c r="AQ74" s="799"/>
      <c r="AR74" s="800"/>
      <c r="AS74" s="800"/>
      <c r="AT74" s="800"/>
      <c r="AU74" s="801"/>
      <c r="AV74" s="802" t="s">
        <v>61</v>
      </c>
      <c r="AW74" s="803"/>
      <c r="AX74" s="803"/>
      <c r="AY74" s="803"/>
      <c r="AZ74" s="803"/>
      <c r="BA74" s="803"/>
      <c r="BB74" s="803"/>
      <c r="BC74" s="804"/>
      <c r="BD74" s="793"/>
      <c r="BE74" s="794"/>
      <c r="BF74" s="794"/>
      <c r="BG74" s="794"/>
      <c r="BH74" s="794"/>
      <c r="BI74" s="794"/>
      <c r="BJ74" s="795"/>
      <c r="BK74" s="722"/>
    </row>
    <row r="75" spans="1:63" ht="23.1" customHeight="1">
      <c r="A75" s="842"/>
      <c r="B75" s="590">
        <v>3</v>
      </c>
      <c r="C75" s="796" t="s">
        <v>62</v>
      </c>
      <c r="D75" s="797" t="s">
        <v>60</v>
      </c>
      <c r="E75" s="797" t="s">
        <v>60</v>
      </c>
      <c r="F75" s="797" t="s">
        <v>60</v>
      </c>
      <c r="G75" s="797" t="s">
        <v>60</v>
      </c>
      <c r="H75" s="797" t="s">
        <v>60</v>
      </c>
      <c r="I75" s="797" t="s">
        <v>60</v>
      </c>
      <c r="J75" s="797" t="s">
        <v>60</v>
      </c>
      <c r="K75" s="797" t="s">
        <v>60</v>
      </c>
      <c r="L75" s="797" t="s">
        <v>60</v>
      </c>
      <c r="M75" s="797" t="s">
        <v>60</v>
      </c>
      <c r="N75" s="797" t="s">
        <v>60</v>
      </c>
      <c r="O75" s="797" t="s">
        <v>60</v>
      </c>
      <c r="P75" s="797" t="s">
        <v>60</v>
      </c>
      <c r="Q75" s="797" t="s">
        <v>60</v>
      </c>
      <c r="R75" s="797" t="s">
        <v>60</v>
      </c>
      <c r="S75" s="797" t="s">
        <v>60</v>
      </c>
      <c r="T75" s="797" t="s">
        <v>60</v>
      </c>
      <c r="U75" s="797" t="s">
        <v>60</v>
      </c>
      <c r="V75" s="797" t="s">
        <v>60</v>
      </c>
      <c r="W75" s="797" t="s">
        <v>60</v>
      </c>
      <c r="X75" s="797" t="s">
        <v>60</v>
      </c>
      <c r="Y75" s="797" t="s">
        <v>60</v>
      </c>
      <c r="Z75" s="797" t="s">
        <v>60</v>
      </c>
      <c r="AA75" s="797" t="s">
        <v>60</v>
      </c>
      <c r="AB75" s="797" t="s">
        <v>60</v>
      </c>
      <c r="AC75" s="797" t="s">
        <v>60</v>
      </c>
      <c r="AD75" s="797" t="s">
        <v>60</v>
      </c>
      <c r="AE75" s="797" t="s">
        <v>60</v>
      </c>
      <c r="AF75" s="797" t="s">
        <v>60</v>
      </c>
      <c r="AG75" s="797" t="s">
        <v>60</v>
      </c>
      <c r="AH75" s="797" t="s">
        <v>60</v>
      </c>
      <c r="AI75" s="797" t="s">
        <v>60</v>
      </c>
      <c r="AJ75" s="797" t="s">
        <v>60</v>
      </c>
      <c r="AK75" s="797" t="s">
        <v>60</v>
      </c>
      <c r="AL75" s="797" t="s">
        <v>60</v>
      </c>
      <c r="AM75" s="797" t="s">
        <v>60</v>
      </c>
      <c r="AN75" s="797" t="s">
        <v>60</v>
      </c>
      <c r="AO75" s="797" t="s">
        <v>60</v>
      </c>
      <c r="AP75" s="798" t="s">
        <v>60</v>
      </c>
      <c r="AQ75" s="799"/>
      <c r="AR75" s="800"/>
      <c r="AS75" s="800"/>
      <c r="AT75" s="800"/>
      <c r="AU75" s="801"/>
      <c r="AV75" s="802"/>
      <c r="AW75" s="803"/>
      <c r="AX75" s="803"/>
      <c r="AY75" s="803"/>
      <c r="AZ75" s="803"/>
      <c r="BA75" s="803"/>
      <c r="BB75" s="803"/>
      <c r="BC75" s="804"/>
      <c r="BD75" s="805"/>
      <c r="BE75" s="806"/>
      <c r="BF75" s="806"/>
      <c r="BG75" s="806"/>
      <c r="BH75" s="806"/>
      <c r="BI75" s="806"/>
      <c r="BJ75" s="807"/>
    </row>
    <row r="76" spans="1:63" ht="23.1" customHeight="1">
      <c r="A76" s="842"/>
      <c r="B76" s="590">
        <v>4</v>
      </c>
      <c r="C76" s="796" t="s">
        <v>63</v>
      </c>
      <c r="D76" s="797"/>
      <c r="E76" s="797"/>
      <c r="F76" s="797"/>
      <c r="G76" s="797"/>
      <c r="H76" s="797"/>
      <c r="I76" s="797"/>
      <c r="J76" s="797"/>
      <c r="K76" s="797"/>
      <c r="L76" s="797"/>
      <c r="M76" s="797"/>
      <c r="N76" s="797"/>
      <c r="O76" s="797"/>
      <c r="P76" s="797"/>
      <c r="Q76" s="797"/>
      <c r="R76" s="797"/>
      <c r="S76" s="797"/>
      <c r="T76" s="797"/>
      <c r="U76" s="797"/>
      <c r="V76" s="797"/>
      <c r="W76" s="797"/>
      <c r="X76" s="797"/>
      <c r="Y76" s="797"/>
      <c r="Z76" s="797"/>
      <c r="AA76" s="797"/>
      <c r="AB76" s="797"/>
      <c r="AC76" s="797"/>
      <c r="AD76" s="797"/>
      <c r="AE76" s="797"/>
      <c r="AF76" s="797"/>
      <c r="AG76" s="797"/>
      <c r="AH76" s="797"/>
      <c r="AI76" s="797"/>
      <c r="AJ76" s="797"/>
      <c r="AK76" s="797"/>
      <c r="AL76" s="797"/>
      <c r="AM76" s="797"/>
      <c r="AN76" s="797"/>
      <c r="AO76" s="797"/>
      <c r="AP76" s="798"/>
      <c r="AQ76" s="799"/>
      <c r="AR76" s="800"/>
      <c r="AS76" s="800"/>
      <c r="AT76" s="800"/>
      <c r="AU76" s="801"/>
      <c r="AV76" s="802"/>
      <c r="AW76" s="803"/>
      <c r="AX76" s="803"/>
      <c r="AY76" s="803"/>
      <c r="AZ76" s="803"/>
      <c r="BA76" s="803"/>
      <c r="BB76" s="803"/>
      <c r="BC76" s="804"/>
      <c r="BD76" s="805"/>
      <c r="BE76" s="806"/>
      <c r="BF76" s="806"/>
      <c r="BG76" s="806"/>
      <c r="BH76" s="806"/>
      <c r="BI76" s="806"/>
      <c r="BJ76" s="807"/>
    </row>
    <row r="77" spans="1:63" ht="23.1" customHeight="1">
      <c r="A77" s="842"/>
      <c r="B77" s="591">
        <v>5</v>
      </c>
      <c r="C77" s="796" t="s">
        <v>64</v>
      </c>
      <c r="D77" s="797"/>
      <c r="E77" s="797"/>
      <c r="F77" s="797"/>
      <c r="G77" s="797"/>
      <c r="H77" s="797"/>
      <c r="I77" s="797"/>
      <c r="J77" s="797"/>
      <c r="K77" s="797"/>
      <c r="L77" s="797"/>
      <c r="M77" s="797"/>
      <c r="N77" s="797"/>
      <c r="O77" s="797"/>
      <c r="P77" s="797"/>
      <c r="Q77" s="797"/>
      <c r="R77" s="797"/>
      <c r="S77" s="797"/>
      <c r="T77" s="797"/>
      <c r="U77" s="797"/>
      <c r="V77" s="797"/>
      <c r="W77" s="797"/>
      <c r="X77" s="797"/>
      <c r="Y77" s="797"/>
      <c r="Z77" s="797"/>
      <c r="AA77" s="797"/>
      <c r="AB77" s="797"/>
      <c r="AC77" s="797"/>
      <c r="AD77" s="797"/>
      <c r="AE77" s="797"/>
      <c r="AF77" s="797"/>
      <c r="AG77" s="797"/>
      <c r="AH77" s="797"/>
      <c r="AI77" s="797"/>
      <c r="AJ77" s="797"/>
      <c r="AK77" s="797"/>
      <c r="AL77" s="797"/>
      <c r="AM77" s="797"/>
      <c r="AN77" s="797"/>
      <c r="AO77" s="797"/>
      <c r="AP77" s="798"/>
      <c r="AQ77" s="799"/>
      <c r="AR77" s="800"/>
      <c r="AS77" s="800"/>
      <c r="AT77" s="800"/>
      <c r="AU77" s="801"/>
      <c r="AV77" s="802" t="s">
        <v>65</v>
      </c>
      <c r="AW77" s="803"/>
      <c r="AX77" s="803"/>
      <c r="AY77" s="803"/>
      <c r="AZ77" s="803"/>
      <c r="BA77" s="803"/>
      <c r="BB77" s="803"/>
      <c r="BC77" s="804"/>
      <c r="BD77" s="823"/>
      <c r="BE77" s="824"/>
      <c r="BF77" s="824"/>
      <c r="BG77" s="824"/>
      <c r="BH77" s="824"/>
      <c r="BI77" s="824"/>
      <c r="BJ77" s="825"/>
    </row>
    <row r="78" spans="1:63" ht="25.5" customHeight="1">
      <c r="A78" s="842"/>
      <c r="B78" s="705">
        <v>6</v>
      </c>
      <c r="C78" s="796" t="s">
        <v>66</v>
      </c>
      <c r="D78" s="797"/>
      <c r="E78" s="797"/>
      <c r="F78" s="797"/>
      <c r="G78" s="797"/>
      <c r="H78" s="797"/>
      <c r="I78" s="797"/>
      <c r="J78" s="797"/>
      <c r="K78" s="797"/>
      <c r="L78" s="797"/>
      <c r="M78" s="797"/>
      <c r="N78" s="797"/>
      <c r="O78" s="797"/>
      <c r="P78" s="797"/>
      <c r="Q78" s="797"/>
      <c r="R78" s="797"/>
      <c r="S78" s="797"/>
      <c r="T78" s="797"/>
      <c r="U78" s="797"/>
      <c r="V78" s="797"/>
      <c r="W78" s="797"/>
      <c r="X78" s="797"/>
      <c r="Y78" s="797"/>
      <c r="Z78" s="797"/>
      <c r="AA78" s="797"/>
      <c r="AB78" s="797"/>
      <c r="AC78" s="797"/>
      <c r="AD78" s="797"/>
      <c r="AE78" s="797"/>
      <c r="AF78" s="797"/>
      <c r="AG78" s="797"/>
      <c r="AH78" s="797"/>
      <c r="AI78" s="797"/>
      <c r="AJ78" s="797"/>
      <c r="AK78" s="797"/>
      <c r="AL78" s="797"/>
      <c r="AM78" s="797"/>
      <c r="AN78" s="797"/>
      <c r="AO78" s="797"/>
      <c r="AP78" s="798"/>
      <c r="AQ78" s="826"/>
      <c r="AR78" s="827"/>
      <c r="AS78" s="827"/>
      <c r="AT78" s="827"/>
      <c r="AU78" s="828"/>
      <c r="AV78" s="802" t="s">
        <v>67</v>
      </c>
      <c r="AW78" s="803"/>
      <c r="AX78" s="803"/>
      <c r="AY78" s="803"/>
      <c r="AZ78" s="803"/>
      <c r="BA78" s="803"/>
      <c r="BB78" s="803"/>
      <c r="BC78" s="804"/>
      <c r="BD78" s="829"/>
      <c r="BE78" s="830"/>
      <c r="BF78" s="830"/>
      <c r="BG78" s="830"/>
      <c r="BH78" s="830"/>
      <c r="BI78" s="830"/>
      <c r="BJ78" s="831"/>
    </row>
    <row r="79" spans="1:63" ht="22.5" customHeight="1">
      <c r="A79" s="842"/>
      <c r="B79" s="705">
        <v>7</v>
      </c>
      <c r="C79" s="832" t="s">
        <v>68</v>
      </c>
      <c r="D79" s="797"/>
      <c r="E79" s="797"/>
      <c r="F79" s="797"/>
      <c r="G79" s="797"/>
      <c r="H79" s="797"/>
      <c r="I79" s="797"/>
      <c r="J79" s="797"/>
      <c r="K79" s="797"/>
      <c r="L79" s="797"/>
      <c r="M79" s="797"/>
      <c r="N79" s="797"/>
      <c r="O79" s="797"/>
      <c r="P79" s="797"/>
      <c r="Q79" s="797"/>
      <c r="R79" s="797"/>
      <c r="S79" s="797"/>
      <c r="T79" s="797"/>
      <c r="U79" s="797"/>
      <c r="V79" s="797"/>
      <c r="W79" s="797"/>
      <c r="X79" s="797"/>
      <c r="Y79" s="797"/>
      <c r="Z79" s="797"/>
      <c r="AA79" s="797"/>
      <c r="AB79" s="797"/>
      <c r="AC79" s="797"/>
      <c r="AD79" s="797"/>
      <c r="AE79" s="797"/>
      <c r="AF79" s="797"/>
      <c r="AG79" s="797"/>
      <c r="AH79" s="797"/>
      <c r="AI79" s="797"/>
      <c r="AJ79" s="797"/>
      <c r="AK79" s="797"/>
      <c r="AL79" s="797"/>
      <c r="AM79" s="797"/>
      <c r="AN79" s="797"/>
      <c r="AO79" s="797"/>
      <c r="AP79" s="798"/>
      <c r="AQ79" s="826"/>
      <c r="AR79" s="827"/>
      <c r="AS79" s="827"/>
      <c r="AT79" s="827"/>
      <c r="AU79" s="828"/>
      <c r="AV79" s="802" t="s">
        <v>69</v>
      </c>
      <c r="AW79" s="803"/>
      <c r="AX79" s="803"/>
      <c r="AY79" s="803"/>
      <c r="AZ79" s="803"/>
      <c r="BA79" s="803"/>
      <c r="BB79" s="803"/>
      <c r="BC79" s="804"/>
      <c r="BD79" s="796"/>
      <c r="BE79" s="797"/>
      <c r="BF79" s="797"/>
      <c r="BG79" s="797"/>
      <c r="BH79" s="797"/>
      <c r="BI79" s="797"/>
      <c r="BJ79" s="798"/>
    </row>
    <row r="80" spans="1:63" ht="22.5" customHeight="1">
      <c r="A80" s="842"/>
      <c r="B80" s="706">
        <v>8</v>
      </c>
      <c r="C80" s="832" t="s">
        <v>70</v>
      </c>
      <c r="D80" s="797"/>
      <c r="E80" s="797"/>
      <c r="F80" s="797"/>
      <c r="G80" s="797"/>
      <c r="H80" s="797"/>
      <c r="I80" s="797"/>
      <c r="J80" s="797"/>
      <c r="K80" s="797"/>
      <c r="L80" s="797"/>
      <c r="M80" s="797"/>
      <c r="N80" s="797"/>
      <c r="O80" s="797"/>
      <c r="P80" s="797"/>
      <c r="Q80" s="797"/>
      <c r="R80" s="797"/>
      <c r="S80" s="797"/>
      <c r="T80" s="797"/>
      <c r="U80" s="797"/>
      <c r="V80" s="797"/>
      <c r="W80" s="797"/>
      <c r="X80" s="797"/>
      <c r="Y80" s="797"/>
      <c r="Z80" s="797"/>
      <c r="AA80" s="797"/>
      <c r="AB80" s="797"/>
      <c r="AC80" s="797"/>
      <c r="AD80" s="797"/>
      <c r="AE80" s="797"/>
      <c r="AF80" s="797"/>
      <c r="AG80" s="797"/>
      <c r="AH80" s="797"/>
      <c r="AI80" s="797"/>
      <c r="AJ80" s="797"/>
      <c r="AK80" s="797"/>
      <c r="AL80" s="797"/>
      <c r="AM80" s="797"/>
      <c r="AN80" s="797"/>
      <c r="AO80" s="797"/>
      <c r="AP80" s="798"/>
      <c r="AQ80" s="826"/>
      <c r="AR80" s="827"/>
      <c r="AS80" s="827"/>
      <c r="AT80" s="827"/>
      <c r="AU80" s="828"/>
      <c r="AV80" s="802" t="s">
        <v>71</v>
      </c>
      <c r="AW80" s="803"/>
      <c r="AX80" s="803"/>
      <c r="AY80" s="803"/>
      <c r="AZ80" s="803"/>
      <c r="BA80" s="803"/>
      <c r="BB80" s="803"/>
      <c r="BC80" s="804"/>
      <c r="BD80" s="861"/>
      <c r="BE80" s="862"/>
      <c r="BF80" s="862"/>
      <c r="BG80" s="862"/>
      <c r="BH80" s="862"/>
      <c r="BI80" s="862"/>
      <c r="BJ80" s="863"/>
    </row>
    <row r="81" spans="1:62" ht="22.5" customHeight="1">
      <c r="A81" s="842"/>
      <c r="B81" s="706">
        <v>9</v>
      </c>
      <c r="C81" s="796" t="s">
        <v>72</v>
      </c>
      <c r="D81" s="797"/>
      <c r="E81" s="797"/>
      <c r="F81" s="797"/>
      <c r="G81" s="797"/>
      <c r="H81" s="797"/>
      <c r="I81" s="797"/>
      <c r="J81" s="797"/>
      <c r="K81" s="797"/>
      <c r="L81" s="797"/>
      <c r="M81" s="797"/>
      <c r="N81" s="797"/>
      <c r="O81" s="797"/>
      <c r="P81" s="797"/>
      <c r="Q81" s="797"/>
      <c r="R81" s="797"/>
      <c r="S81" s="797"/>
      <c r="T81" s="797"/>
      <c r="U81" s="797"/>
      <c r="V81" s="797"/>
      <c r="W81" s="797"/>
      <c r="X81" s="797"/>
      <c r="Y81" s="797"/>
      <c r="Z81" s="797"/>
      <c r="AA81" s="797"/>
      <c r="AB81" s="797"/>
      <c r="AC81" s="797"/>
      <c r="AD81" s="797"/>
      <c r="AE81" s="797"/>
      <c r="AF81" s="797"/>
      <c r="AG81" s="797"/>
      <c r="AH81" s="797"/>
      <c r="AI81" s="797"/>
      <c r="AJ81" s="797"/>
      <c r="AK81" s="797"/>
      <c r="AL81" s="797"/>
      <c r="AM81" s="797"/>
      <c r="AN81" s="797"/>
      <c r="AO81" s="797"/>
      <c r="AP81" s="798"/>
      <c r="AQ81" s="826"/>
      <c r="AR81" s="827"/>
      <c r="AS81" s="827"/>
      <c r="AT81" s="827"/>
      <c r="AU81" s="828"/>
      <c r="AV81" s="802" t="s">
        <v>73</v>
      </c>
      <c r="AW81" s="803"/>
      <c r="AX81" s="803"/>
      <c r="AY81" s="803"/>
      <c r="AZ81" s="803"/>
      <c r="BA81" s="803"/>
      <c r="BB81" s="803"/>
      <c r="BC81" s="804"/>
      <c r="BD81" s="861"/>
      <c r="BE81" s="862"/>
      <c r="BF81" s="862"/>
      <c r="BG81" s="862"/>
      <c r="BH81" s="862"/>
      <c r="BI81" s="862"/>
      <c r="BJ81" s="863"/>
    </row>
    <row r="82" spans="1:62" ht="22.5" customHeight="1">
      <c r="A82" s="842"/>
      <c r="B82" s="706">
        <v>10</v>
      </c>
      <c r="C82" s="796" t="s">
        <v>74</v>
      </c>
      <c r="D82" s="797"/>
      <c r="E82" s="797"/>
      <c r="F82" s="797"/>
      <c r="G82" s="797"/>
      <c r="H82" s="797"/>
      <c r="I82" s="797"/>
      <c r="J82" s="797"/>
      <c r="K82" s="797"/>
      <c r="L82" s="797"/>
      <c r="M82" s="797"/>
      <c r="N82" s="797"/>
      <c r="O82" s="797"/>
      <c r="P82" s="797"/>
      <c r="Q82" s="797"/>
      <c r="R82" s="797"/>
      <c r="S82" s="797"/>
      <c r="T82" s="797"/>
      <c r="U82" s="797"/>
      <c r="V82" s="797"/>
      <c r="W82" s="797"/>
      <c r="X82" s="797"/>
      <c r="Y82" s="797"/>
      <c r="Z82" s="797"/>
      <c r="AA82" s="797"/>
      <c r="AB82" s="797"/>
      <c r="AC82" s="797"/>
      <c r="AD82" s="797"/>
      <c r="AE82" s="797"/>
      <c r="AF82" s="797"/>
      <c r="AG82" s="797"/>
      <c r="AH82" s="797"/>
      <c r="AI82" s="797"/>
      <c r="AJ82" s="797"/>
      <c r="AK82" s="797"/>
      <c r="AL82" s="797"/>
      <c r="AM82" s="797"/>
      <c r="AN82" s="797"/>
      <c r="AO82" s="797"/>
      <c r="AP82" s="798"/>
      <c r="AQ82" s="718"/>
      <c r="AR82" s="718"/>
      <c r="AS82" s="718"/>
      <c r="AT82" s="718"/>
      <c r="AU82" s="719"/>
      <c r="AV82" s="802" t="s">
        <v>75</v>
      </c>
      <c r="AW82" s="803"/>
      <c r="AX82" s="803"/>
      <c r="AY82" s="803"/>
      <c r="AZ82" s="803"/>
      <c r="BA82" s="803"/>
      <c r="BB82" s="803"/>
      <c r="BC82" s="804"/>
      <c r="BD82" s="720"/>
      <c r="BE82" s="723"/>
      <c r="BF82" s="723"/>
      <c r="BG82" s="723"/>
      <c r="BH82" s="723"/>
      <c r="BI82" s="723"/>
      <c r="BJ82" s="724"/>
    </row>
    <row r="83" spans="1:62" ht="23.1" customHeight="1">
      <c r="A83" s="842"/>
      <c r="B83" s="706">
        <v>11</v>
      </c>
      <c r="C83" s="796" t="s">
        <v>76</v>
      </c>
      <c r="D83" s="797"/>
      <c r="E83" s="797"/>
      <c r="F83" s="797"/>
      <c r="G83" s="797"/>
      <c r="H83" s="797"/>
      <c r="I83" s="797"/>
      <c r="J83" s="797"/>
      <c r="K83" s="797"/>
      <c r="L83" s="797"/>
      <c r="M83" s="797"/>
      <c r="N83" s="797"/>
      <c r="O83" s="797"/>
      <c r="P83" s="797"/>
      <c r="Q83" s="797"/>
      <c r="R83" s="797"/>
      <c r="S83" s="797"/>
      <c r="T83" s="797"/>
      <c r="U83" s="797"/>
      <c r="V83" s="797"/>
      <c r="W83" s="797"/>
      <c r="X83" s="797"/>
      <c r="Y83" s="797"/>
      <c r="Z83" s="797"/>
      <c r="AA83" s="797"/>
      <c r="AB83" s="797"/>
      <c r="AC83" s="797"/>
      <c r="AD83" s="797"/>
      <c r="AE83" s="797"/>
      <c r="AF83" s="797"/>
      <c r="AG83" s="797"/>
      <c r="AH83" s="797"/>
      <c r="AI83" s="797"/>
      <c r="AJ83" s="797"/>
      <c r="AK83" s="797"/>
      <c r="AL83" s="797"/>
      <c r="AM83" s="797"/>
      <c r="AN83" s="797"/>
      <c r="AO83" s="797"/>
      <c r="AP83" s="798"/>
      <c r="AQ83" s="799"/>
      <c r="AR83" s="800"/>
      <c r="AS83" s="800"/>
      <c r="AT83" s="800"/>
      <c r="AU83" s="801"/>
      <c r="AV83" s="802" t="s">
        <v>77</v>
      </c>
      <c r="AW83" s="803"/>
      <c r="AX83" s="803"/>
      <c r="AY83" s="803"/>
      <c r="AZ83" s="803"/>
      <c r="BA83" s="803"/>
      <c r="BB83" s="803"/>
      <c r="BC83" s="804"/>
      <c r="BD83" s="720"/>
      <c r="BE83" s="723"/>
      <c r="BF83" s="723"/>
      <c r="BG83" s="723"/>
      <c r="BH83" s="723"/>
      <c r="BI83" s="723"/>
      <c r="BJ83" s="724"/>
    </row>
    <row r="84" spans="1:62" ht="19.5" customHeight="1" thickBot="1">
      <c r="A84" s="843"/>
      <c r="B84" s="592">
        <v>12</v>
      </c>
      <c r="C84" s="811" t="s">
        <v>78</v>
      </c>
      <c r="D84" s="812"/>
      <c r="E84" s="812"/>
      <c r="F84" s="812"/>
      <c r="G84" s="812"/>
      <c r="H84" s="812"/>
      <c r="I84" s="812"/>
      <c r="J84" s="812"/>
      <c r="K84" s="812"/>
      <c r="L84" s="812"/>
      <c r="M84" s="812"/>
      <c r="N84" s="812"/>
      <c r="O84" s="812"/>
      <c r="P84" s="812"/>
      <c r="Q84" s="812"/>
      <c r="R84" s="812"/>
      <c r="S84" s="812"/>
      <c r="T84" s="812"/>
      <c r="U84" s="812"/>
      <c r="V84" s="812"/>
      <c r="W84" s="812"/>
      <c r="X84" s="812"/>
      <c r="Y84" s="812"/>
      <c r="Z84" s="812"/>
      <c r="AA84" s="812"/>
      <c r="AB84" s="812"/>
      <c r="AC84" s="812"/>
      <c r="AD84" s="812"/>
      <c r="AE84" s="812"/>
      <c r="AF84" s="812"/>
      <c r="AG84" s="812"/>
      <c r="AH84" s="812"/>
      <c r="AI84" s="812"/>
      <c r="AJ84" s="812"/>
      <c r="AK84" s="812"/>
      <c r="AL84" s="812"/>
      <c r="AM84" s="812"/>
      <c r="AN84" s="812"/>
      <c r="AO84" s="812"/>
      <c r="AP84" s="813"/>
      <c r="AQ84" s="814"/>
      <c r="AR84" s="815"/>
      <c r="AS84" s="815"/>
      <c r="AT84" s="815"/>
      <c r="AU84" s="816"/>
      <c r="AV84" s="817" t="s">
        <v>79</v>
      </c>
      <c r="AW84" s="818"/>
      <c r="AX84" s="818"/>
      <c r="AY84" s="818"/>
      <c r="AZ84" s="818"/>
      <c r="BA84" s="818"/>
      <c r="BB84" s="818"/>
      <c r="BC84" s="819"/>
      <c r="BD84" s="820"/>
      <c r="BE84" s="821"/>
      <c r="BF84" s="821"/>
      <c r="BG84" s="821"/>
      <c r="BH84" s="821"/>
      <c r="BI84" s="821"/>
      <c r="BJ84" s="822"/>
    </row>
    <row r="85" spans="1:62" ht="1.5" customHeight="1" thickTop="1">
      <c r="A85" s="707"/>
      <c r="B85" s="707"/>
      <c r="C85" s="707"/>
      <c r="D85" s="708"/>
      <c r="E85" s="709"/>
      <c r="F85" s="709"/>
      <c r="G85" s="709"/>
      <c r="H85" s="708"/>
      <c r="I85" s="709"/>
      <c r="J85" s="714"/>
      <c r="K85" s="708"/>
      <c r="L85" s="709"/>
      <c r="M85" s="714"/>
      <c r="N85" s="708"/>
      <c r="O85" s="709"/>
      <c r="P85" s="709"/>
      <c r="Q85" s="716"/>
      <c r="R85" s="717"/>
      <c r="S85" s="717"/>
      <c r="T85" s="717"/>
      <c r="U85" s="717"/>
      <c r="V85" s="717"/>
      <c r="W85" s="717"/>
      <c r="X85" s="717"/>
      <c r="Y85" s="717"/>
      <c r="Z85" s="717"/>
      <c r="AA85" s="717"/>
      <c r="AB85" s="717"/>
      <c r="AC85" s="717"/>
      <c r="AD85" s="717"/>
      <c r="AE85" s="717"/>
      <c r="AF85" s="717"/>
      <c r="AG85" s="717"/>
      <c r="AH85" s="717"/>
      <c r="AI85" s="717"/>
      <c r="AJ85" s="717"/>
      <c r="AK85" s="717"/>
      <c r="AL85" s="717"/>
      <c r="AM85" s="717"/>
      <c r="AN85" s="717"/>
      <c r="AO85" s="717"/>
      <c r="AP85" s="717"/>
      <c r="AQ85" s="717"/>
      <c r="AR85" s="717"/>
      <c r="AS85" s="717"/>
      <c r="AT85" s="717"/>
      <c r="AU85" s="717"/>
      <c r="AV85" s="717"/>
      <c r="AW85" s="717"/>
      <c r="AX85" s="717"/>
      <c r="AY85" s="717"/>
      <c r="AZ85" s="717"/>
      <c r="BA85" s="717"/>
      <c r="BB85" s="717"/>
      <c r="BC85" s="717"/>
      <c r="BD85" s="717"/>
      <c r="BE85" s="717"/>
      <c r="BF85" s="717"/>
      <c r="BG85" s="717"/>
      <c r="BH85" s="717"/>
      <c r="BI85" s="717"/>
      <c r="BJ85" s="717"/>
    </row>
    <row r="86" spans="1:62" ht="2.25" hidden="1" customHeight="1">
      <c r="A86" s="707"/>
      <c r="B86" s="707"/>
      <c r="C86" s="707"/>
      <c r="D86" s="708"/>
      <c r="E86" s="709"/>
      <c r="F86" s="709"/>
      <c r="G86" s="709"/>
      <c r="H86" s="708"/>
      <c r="I86" s="709"/>
      <c r="J86" s="714"/>
      <c r="K86" s="708"/>
      <c r="L86" s="709"/>
      <c r="M86" s="714"/>
      <c r="N86" s="708"/>
      <c r="O86" s="709"/>
      <c r="P86" s="709"/>
      <c r="Q86" s="716"/>
      <c r="R86" s="717"/>
      <c r="S86" s="717"/>
      <c r="T86" s="717"/>
      <c r="U86" s="717"/>
      <c r="V86" s="717"/>
      <c r="W86" s="717"/>
      <c r="X86" s="717"/>
      <c r="Y86" s="717"/>
      <c r="Z86" s="717"/>
      <c r="AA86" s="717"/>
      <c r="AB86" s="717"/>
      <c r="AC86" s="717"/>
      <c r="AD86" s="717"/>
      <c r="AE86" s="717"/>
      <c r="AF86" s="717"/>
      <c r="AG86" s="717"/>
      <c r="AH86" s="717"/>
      <c r="AI86" s="717"/>
      <c r="AJ86" s="717"/>
      <c r="AK86" s="717"/>
      <c r="AL86" s="717"/>
      <c r="AM86" s="717"/>
      <c r="AN86" s="717"/>
      <c r="AO86" s="717"/>
      <c r="AP86" s="717"/>
      <c r="AQ86" s="717"/>
      <c r="AR86" s="717"/>
      <c r="AS86" s="717"/>
      <c r="AT86" s="717"/>
      <c r="AU86" s="717"/>
      <c r="AV86" s="717"/>
      <c r="AW86" s="717"/>
      <c r="AX86" s="717"/>
      <c r="AY86" s="717"/>
      <c r="AZ86" s="717"/>
      <c r="BA86" s="717"/>
      <c r="BB86" s="717"/>
      <c r="BC86" s="717"/>
      <c r="BD86" s="717"/>
      <c r="BE86" s="717"/>
      <c r="BF86" s="717"/>
      <c r="BG86" s="717"/>
      <c r="BH86" s="717"/>
      <c r="BI86" s="717"/>
      <c r="BJ86" s="717"/>
    </row>
    <row r="87" spans="1:62" ht="18" customHeight="1">
      <c r="A87" s="710" t="s">
        <v>28</v>
      </c>
      <c r="B87" s="707"/>
      <c r="C87" s="707"/>
      <c r="D87" s="708"/>
      <c r="E87" s="709"/>
      <c r="F87" s="709"/>
      <c r="G87" s="709"/>
      <c r="H87" s="708"/>
      <c r="I87" s="709"/>
      <c r="J87" s="714"/>
      <c r="K87" s="708"/>
      <c r="L87" s="709"/>
      <c r="M87" s="714"/>
      <c r="N87" s="708"/>
      <c r="O87" s="709"/>
      <c r="P87" s="709"/>
      <c r="Q87" s="716"/>
      <c r="R87" s="717"/>
      <c r="S87" s="717"/>
      <c r="T87" s="717"/>
      <c r="U87" s="717"/>
      <c r="V87" s="717"/>
      <c r="W87" s="717"/>
      <c r="X87" s="717"/>
      <c r="Y87" s="717"/>
      <c r="Z87" s="717"/>
      <c r="AA87" s="717"/>
      <c r="AB87" s="717"/>
      <c r="AC87" s="717"/>
      <c r="AD87" s="717"/>
      <c r="AE87" s="717"/>
      <c r="AF87" s="717"/>
      <c r="AG87" s="717"/>
      <c r="AH87" s="717"/>
      <c r="AI87" s="717"/>
      <c r="AJ87" s="717"/>
      <c r="AK87" s="717"/>
      <c r="AL87" s="717"/>
      <c r="AM87" s="717"/>
      <c r="AN87" s="717"/>
      <c r="AO87" s="717"/>
      <c r="AP87" s="717"/>
      <c r="AQ87" s="717"/>
      <c r="AR87" s="717"/>
      <c r="AS87" s="717"/>
      <c r="AT87" s="717"/>
      <c r="AU87" s="717"/>
      <c r="AV87" s="717"/>
      <c r="AW87" s="717"/>
      <c r="AX87" s="717"/>
      <c r="AY87" s="717"/>
      <c r="AZ87" s="717"/>
      <c r="BA87" s="717"/>
      <c r="BB87" s="717"/>
      <c r="BC87" s="717"/>
      <c r="BD87" s="717"/>
      <c r="BE87" s="717"/>
      <c r="BF87" s="717"/>
      <c r="BG87" s="717"/>
      <c r="BH87" s="717"/>
      <c r="BI87" s="717"/>
      <c r="BJ87" s="717"/>
    </row>
    <row r="88" spans="1:62" ht="18" customHeight="1">
      <c r="A88" s="711"/>
      <c r="B88" s="711"/>
      <c r="C88" s="792"/>
      <c r="D88" s="792"/>
      <c r="E88" s="792"/>
      <c r="F88" s="792"/>
      <c r="G88" s="792"/>
      <c r="H88" s="792"/>
      <c r="I88" s="792"/>
      <c r="J88" s="792"/>
      <c r="K88" s="792"/>
      <c r="L88" s="792"/>
      <c r="M88" s="711"/>
      <c r="N88" s="715"/>
      <c r="O88" s="711"/>
      <c r="P88" s="711"/>
      <c r="Q88" s="711"/>
      <c r="R88" s="711"/>
      <c r="S88" s="711"/>
      <c r="T88" s="711"/>
      <c r="U88" s="711"/>
      <c r="V88" s="711"/>
      <c r="W88" s="711"/>
      <c r="X88" s="711"/>
      <c r="Y88" s="711"/>
      <c r="Z88" s="711"/>
      <c r="AA88" s="711"/>
      <c r="AB88" s="711"/>
      <c r="AC88" s="711"/>
      <c r="AD88" s="711"/>
      <c r="AE88" s="711"/>
      <c r="AF88" s="711"/>
      <c r="AG88" s="711"/>
      <c r="AH88" s="711"/>
      <c r="AI88" s="711"/>
      <c r="AJ88" s="711"/>
      <c r="AK88" s="711"/>
      <c r="AL88" s="711"/>
      <c r="AM88" s="711"/>
      <c r="AN88" s="711"/>
      <c r="AO88" s="711"/>
      <c r="AP88" s="711"/>
      <c r="AQ88" s="711"/>
      <c r="AR88" s="711"/>
      <c r="AS88" s="711"/>
      <c r="AT88" s="711"/>
      <c r="AU88" s="711"/>
      <c r="AV88" s="711"/>
      <c r="AW88" s="711"/>
      <c r="AX88" s="711"/>
      <c r="AY88" s="711"/>
      <c r="AZ88" s="711"/>
      <c r="BA88" s="711"/>
      <c r="BB88" s="711"/>
      <c r="BC88" s="711"/>
      <c r="BD88" s="710"/>
      <c r="BE88" s="710"/>
      <c r="BF88" s="710"/>
      <c r="BG88" s="710"/>
      <c r="BH88" s="710"/>
      <c r="BI88" s="710"/>
      <c r="BJ88" s="710"/>
    </row>
    <row r="89" spans="1:62" ht="18" customHeight="1">
      <c r="A89" s="712"/>
      <c r="B89" s="711"/>
      <c r="C89" s="711"/>
      <c r="D89" s="711"/>
      <c r="E89" s="711"/>
      <c r="F89" s="711"/>
      <c r="G89" s="711"/>
      <c r="H89" s="711"/>
      <c r="I89" s="711"/>
      <c r="J89" s="711"/>
      <c r="K89" s="711"/>
      <c r="L89" s="711"/>
      <c r="M89" s="711"/>
      <c r="N89" s="711"/>
      <c r="O89" s="711"/>
      <c r="P89" s="711"/>
      <c r="Q89" s="711"/>
      <c r="R89" s="711"/>
      <c r="S89" s="711"/>
      <c r="T89" s="711"/>
      <c r="U89" s="711"/>
      <c r="V89" s="711"/>
      <c r="W89" s="711"/>
      <c r="X89" s="711"/>
      <c r="Y89" s="711"/>
      <c r="Z89" s="711"/>
      <c r="AA89" s="711"/>
      <c r="AB89" s="711"/>
      <c r="AC89" s="711"/>
      <c r="AD89" s="711"/>
      <c r="AE89" s="711"/>
      <c r="AF89" s="711"/>
      <c r="AG89" s="711"/>
      <c r="AH89" s="711"/>
      <c r="AI89" s="711"/>
      <c r="AJ89" s="711"/>
      <c r="AK89" s="711"/>
      <c r="AL89" s="711"/>
      <c r="AM89" s="711"/>
      <c r="AN89" s="711"/>
      <c r="AO89" s="711"/>
      <c r="AP89" s="711"/>
      <c r="AQ89" s="711"/>
      <c r="AR89" s="711"/>
      <c r="AS89" s="711"/>
      <c r="AT89" s="711"/>
      <c r="AU89" s="711"/>
      <c r="AV89" s="711"/>
      <c r="AW89" s="711"/>
      <c r="AX89" s="711"/>
      <c r="AY89" s="711"/>
      <c r="AZ89" s="711"/>
      <c r="BA89" s="711"/>
      <c r="BB89" s="711"/>
      <c r="BC89" s="711"/>
      <c r="BD89" s="710"/>
      <c r="BE89" s="710"/>
      <c r="BF89" s="710"/>
      <c r="BG89" s="710"/>
      <c r="BH89" s="710"/>
      <c r="BI89" s="710"/>
      <c r="BJ89" s="710"/>
    </row>
    <row r="90" spans="1:62" ht="18" customHeight="1">
      <c r="A90" s="712"/>
      <c r="B90" s="713"/>
      <c r="C90" s="713"/>
      <c r="D90" s="713"/>
      <c r="E90" s="713"/>
      <c r="F90" s="713"/>
      <c r="G90" s="713"/>
      <c r="H90" s="713"/>
      <c r="I90" s="713"/>
      <c r="J90" s="713"/>
      <c r="K90" s="713"/>
      <c r="L90" s="527"/>
      <c r="M90" s="527"/>
      <c r="N90" s="527"/>
      <c r="O90" s="527"/>
      <c r="P90" s="527"/>
      <c r="Q90" s="527"/>
      <c r="R90" s="527"/>
      <c r="S90" s="527"/>
      <c r="T90" s="527"/>
      <c r="U90" s="527"/>
      <c r="V90" s="527"/>
      <c r="W90" s="527"/>
      <c r="X90" s="527"/>
      <c r="Y90" s="527"/>
      <c r="Z90" s="527"/>
      <c r="AA90" s="527"/>
      <c r="AB90" s="527"/>
      <c r="AC90" s="527"/>
      <c r="AD90" s="527"/>
      <c r="AE90" s="527"/>
      <c r="AF90" s="527"/>
      <c r="AG90" s="527"/>
      <c r="AH90" s="527"/>
      <c r="AI90" s="527"/>
      <c r="AJ90" s="527"/>
      <c r="AK90" s="527"/>
      <c r="AL90" s="527"/>
      <c r="AM90" s="527"/>
      <c r="AN90" s="527"/>
      <c r="AO90" s="527"/>
      <c r="AP90" s="527"/>
      <c r="AQ90" s="527"/>
      <c r="AR90" s="527"/>
      <c r="AS90" s="527"/>
      <c r="AT90" s="527"/>
      <c r="AU90" s="527"/>
      <c r="AV90" s="527"/>
      <c r="AW90" s="527"/>
      <c r="AX90" s="527"/>
      <c r="AY90" s="527"/>
      <c r="AZ90" s="527"/>
      <c r="BA90" s="527"/>
      <c r="BB90" s="527"/>
      <c r="BC90" s="527"/>
      <c r="BD90" s="579"/>
      <c r="BE90" s="579"/>
      <c r="BF90" s="579"/>
      <c r="BG90" s="579"/>
      <c r="BH90" s="579"/>
      <c r="BI90" s="579"/>
      <c r="BJ90" s="579"/>
    </row>
    <row r="91" spans="1:62" ht="18" customHeight="1">
      <c r="A91" s="524"/>
      <c r="B91" s="713"/>
      <c r="C91" s="713"/>
      <c r="D91" s="713"/>
      <c r="E91" s="713"/>
      <c r="F91" s="713"/>
      <c r="G91" s="713"/>
      <c r="H91" s="713"/>
      <c r="I91" s="713"/>
      <c r="J91" s="713"/>
      <c r="K91" s="713"/>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K91" s="527"/>
      <c r="AL91" s="527"/>
      <c r="AM91" s="527"/>
      <c r="AN91" s="527"/>
      <c r="AO91" s="527"/>
      <c r="AP91" s="527"/>
      <c r="AQ91" s="527"/>
      <c r="AR91" s="527"/>
      <c r="AS91" s="527"/>
      <c r="AT91" s="527"/>
      <c r="AU91" s="527"/>
      <c r="AV91" s="527"/>
      <c r="AW91" s="527"/>
      <c r="AX91" s="527"/>
      <c r="AY91" s="527"/>
      <c r="AZ91" s="527"/>
      <c r="BA91" s="527"/>
      <c r="BB91" s="527"/>
      <c r="BC91" s="527"/>
      <c r="BD91" s="579"/>
      <c r="BE91" s="579"/>
      <c r="BF91" s="579"/>
      <c r="BG91" s="579"/>
      <c r="BH91" s="579"/>
      <c r="BI91" s="579"/>
      <c r="BJ91" s="579"/>
    </row>
    <row r="92" spans="1:62" ht="18" customHeight="1">
      <c r="B92" s="524"/>
      <c r="C92" s="524"/>
      <c r="D92" s="525"/>
      <c r="E92" s="526"/>
      <c r="F92" s="526"/>
      <c r="G92" s="526"/>
      <c r="H92" s="525"/>
      <c r="I92" s="526"/>
      <c r="J92" s="594"/>
      <c r="K92" s="525"/>
      <c r="L92" s="526"/>
      <c r="M92" s="594"/>
      <c r="N92" s="525"/>
      <c r="O92" s="526"/>
      <c r="P92" s="526"/>
      <c r="Q92" s="599"/>
      <c r="R92" s="587"/>
      <c r="S92" s="587"/>
      <c r="T92" s="587"/>
      <c r="U92" s="587"/>
      <c r="V92" s="587"/>
      <c r="W92" s="587"/>
      <c r="X92" s="587"/>
      <c r="Y92" s="587"/>
      <c r="Z92" s="587"/>
      <c r="AA92" s="587"/>
      <c r="AB92" s="587"/>
      <c r="AC92" s="587"/>
      <c r="AD92" s="587"/>
      <c r="AE92" s="587"/>
      <c r="AF92" s="587"/>
      <c r="AG92" s="587"/>
      <c r="AH92" s="587"/>
      <c r="AI92" s="587"/>
      <c r="AJ92" s="587"/>
      <c r="AK92" s="587"/>
      <c r="AL92" s="587"/>
      <c r="AM92" s="587"/>
      <c r="AN92" s="587"/>
      <c r="AO92" s="587"/>
      <c r="AP92" s="587"/>
      <c r="AQ92" s="587"/>
      <c r="AR92" s="587"/>
      <c r="AS92" s="587"/>
      <c r="AT92" s="587"/>
      <c r="AU92" s="587"/>
      <c r="AV92" s="587"/>
      <c r="AW92" s="587"/>
      <c r="AX92" s="587"/>
      <c r="AY92" s="587"/>
      <c r="AZ92" s="587"/>
      <c r="BA92" s="587"/>
      <c r="BB92" s="587"/>
      <c r="BC92" s="587"/>
      <c r="BD92" s="579"/>
      <c r="BE92" s="579"/>
      <c r="BF92" s="579"/>
      <c r="BG92" s="579"/>
      <c r="BH92" s="579"/>
      <c r="BI92" s="579"/>
      <c r="BJ92" s="579"/>
    </row>
    <row r="100" spans="6:6" ht="18" customHeight="1">
      <c r="F100" s="783"/>
    </row>
    <row r="101" spans="6:6" ht="18" customHeight="1">
      <c r="F101" s="783"/>
    </row>
    <row r="102" spans="6:6" ht="18" customHeight="1">
      <c r="F102" s="783"/>
    </row>
  </sheetData>
  <mergeCells count="199">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BD51:BJ51"/>
    <mergeCell ref="C52:AP52"/>
    <mergeCell ref="AQ52:AU52"/>
    <mergeCell ref="AV52:BC52"/>
    <mergeCell ref="BD52:BJ52"/>
    <mergeCell ref="C53:AP53"/>
    <mergeCell ref="AQ53:AU53"/>
    <mergeCell ref="AV53:BC53"/>
    <mergeCell ref="BD53:BJ53"/>
    <mergeCell ref="C54:AP54"/>
    <mergeCell ref="AQ54:AU54"/>
    <mergeCell ref="AV54:BC54"/>
    <mergeCell ref="BD54:BJ54"/>
    <mergeCell ref="AQ55:AU55"/>
    <mergeCell ref="AV55:BC55"/>
    <mergeCell ref="BD55:BJ55"/>
    <mergeCell ref="C56:AP56"/>
    <mergeCell ref="AQ56:AU56"/>
    <mergeCell ref="AV56:BC56"/>
    <mergeCell ref="BD56:BJ56"/>
    <mergeCell ref="C57:AP57"/>
    <mergeCell ref="AQ57:AU57"/>
    <mergeCell ref="AV57:BC57"/>
    <mergeCell ref="BD57:BJ57"/>
    <mergeCell ref="BD58:BJ58"/>
    <mergeCell ref="C59:AP59"/>
    <mergeCell ref="AQ59:AU59"/>
    <mergeCell ref="AV59:BC59"/>
    <mergeCell ref="BD59:BJ59"/>
    <mergeCell ref="C62:AP62"/>
    <mergeCell ref="AQ62:AU62"/>
    <mergeCell ref="AV62:BC62"/>
    <mergeCell ref="BD62:BJ62"/>
    <mergeCell ref="C60:AP60"/>
    <mergeCell ref="AQ60:AU60"/>
    <mergeCell ref="AV60:BC60"/>
    <mergeCell ref="C61:AP61"/>
    <mergeCell ref="AQ61:AU61"/>
    <mergeCell ref="AV61:BC61"/>
    <mergeCell ref="BD63:BJ63"/>
    <mergeCell ref="C64:AP64"/>
    <mergeCell ref="AQ64:AU64"/>
    <mergeCell ref="AV64:BC64"/>
    <mergeCell ref="BD64:BJ64"/>
    <mergeCell ref="C65:AP65"/>
    <mergeCell ref="AQ65:AU65"/>
    <mergeCell ref="AV65:BC65"/>
    <mergeCell ref="BD65:BJ65"/>
    <mergeCell ref="BD66:BJ66"/>
    <mergeCell ref="C67:AP67"/>
    <mergeCell ref="AQ67:AU67"/>
    <mergeCell ref="AV67:BC67"/>
    <mergeCell ref="BD67:BJ67"/>
    <mergeCell ref="C68:AP68"/>
    <mergeCell ref="AQ68:AU68"/>
    <mergeCell ref="AV68:BC68"/>
    <mergeCell ref="BD68:BJ68"/>
    <mergeCell ref="BD73:BJ73"/>
    <mergeCell ref="C71:AP71"/>
    <mergeCell ref="AQ71:AU71"/>
    <mergeCell ref="AV71:BC71"/>
    <mergeCell ref="BD71:BJ71"/>
    <mergeCell ref="C72:AP72"/>
    <mergeCell ref="AQ72:AU72"/>
    <mergeCell ref="AV72:BC72"/>
    <mergeCell ref="BD72:BJ72"/>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s>
  <phoneticPr fontId="94" type="noConversion"/>
  <conditionalFormatting sqref="C29:D29">
    <cfRule type="cellIs" dxfId="269" priority="190" stopIfTrue="1" operator="between">
      <formula>#REF!</formula>
      <formula>#REF!</formula>
    </cfRule>
    <cfRule type="cellIs" dxfId="268" priority="191" stopIfTrue="1" operator="between">
      <formula>#REF!</formula>
      <formula>0</formula>
    </cfRule>
    <cfRule type="cellIs" dxfId="267" priority="192" stopIfTrue="1" operator="lessThan">
      <formula>0</formula>
    </cfRule>
  </conditionalFormatting>
  <conditionalFormatting sqref="F22 N27:N60 N70:N65537">
    <cfRule type="cellIs" dxfId="266" priority="72" stopIfTrue="1" operator="lessThan">
      <formula>0</formula>
    </cfRule>
  </conditionalFormatting>
  <conditionalFormatting sqref="F22:H22">
    <cfRule type="cellIs" dxfId="265" priority="71" stopIfTrue="1" operator="between">
      <formula>#REF!</formula>
      <formula>0</formula>
    </cfRule>
    <cfRule type="cellIs" dxfId="264" priority="70" stopIfTrue="1" operator="between">
      <formula>#REF!</formula>
      <formula>#REF!</formula>
    </cfRule>
  </conditionalFormatting>
  <conditionalFormatting sqref="G22:H22 O27:P60 O70:P65537">
    <cfRule type="cellIs" dxfId="263" priority="75" stopIfTrue="1" operator="lessThan">
      <formula>0</formula>
    </cfRule>
  </conditionalFormatting>
  <conditionalFormatting sqref="I10:J10">
    <cfRule type="cellIs" dxfId="262" priority="28" stopIfTrue="1" operator="lessThan">
      <formula>0</formula>
    </cfRule>
    <cfRule type="cellIs" dxfId="261" priority="26" stopIfTrue="1" operator="between">
      <formula>#REF!</formula>
      <formula>#REF!</formula>
    </cfRule>
    <cfRule type="cellIs" dxfId="260" priority="27" stopIfTrue="1" operator="between">
      <formula>#REF!</formula>
      <formula>0</formula>
    </cfRule>
  </conditionalFormatting>
  <conditionalFormatting sqref="J10">
    <cfRule type="cellIs" dxfId="259" priority="29" stopIfTrue="1" operator="between">
      <formula>#REF!</formula>
      <formula>#REF!</formula>
    </cfRule>
    <cfRule type="cellIs" dxfId="258" priority="30" stopIfTrue="1" operator="between">
      <formula>#REF!</formula>
      <formula>0</formula>
    </cfRule>
    <cfRule type="cellIs" dxfId="257" priority="31" stopIfTrue="1" operator="lessThan">
      <formula>0</formula>
    </cfRule>
  </conditionalFormatting>
  <conditionalFormatting sqref="N2 N4">
    <cfRule type="cellIs" dxfId="256" priority="585" stopIfTrue="1" operator="lessThan">
      <formula>0</formula>
    </cfRule>
  </conditionalFormatting>
  <conditionalFormatting sqref="N2 N4:O4 N27:P60 N62:P64 N68:P68 N70:P65537 N66:P66">
    <cfRule type="cellIs" dxfId="255" priority="584" stopIfTrue="1" operator="between">
      <formula>#REF!</formula>
      <formula>0</formula>
    </cfRule>
  </conditionalFormatting>
  <conditionalFormatting sqref="N12 N15 N9">
    <cfRule type="cellIs" dxfId="254" priority="609" stopIfTrue="1" operator="lessThan">
      <formula>0</formula>
    </cfRule>
  </conditionalFormatting>
  <conditionalFormatting sqref="N16">
    <cfRule type="cellIs" dxfId="253" priority="279" stopIfTrue="1" operator="lessThan">
      <formula>0</formula>
    </cfRule>
  </conditionalFormatting>
  <conditionalFormatting sqref="N16:N17">
    <cfRule type="cellIs" dxfId="252" priority="288" stopIfTrue="1" operator="lessThan">
      <formula>0</formula>
    </cfRule>
  </conditionalFormatting>
  <conditionalFormatting sqref="N18">
    <cfRule type="cellIs" dxfId="251" priority="635" stopIfTrue="1" operator="between">
      <formula>#REF!</formula>
      <formula>0</formula>
    </cfRule>
    <cfRule type="cellIs" dxfId="250" priority="634" stopIfTrue="1" operator="between">
      <formula>#REF!</formula>
      <formula>#REF!</formula>
    </cfRule>
    <cfRule type="cellIs" dxfId="249" priority="636" stopIfTrue="1" operator="lessThan">
      <formula>0</formula>
    </cfRule>
  </conditionalFormatting>
  <conditionalFormatting sqref="N20">
    <cfRule type="cellIs" dxfId="248" priority="492" stopIfTrue="1" operator="lessThan">
      <formula>0</formula>
    </cfRule>
  </conditionalFormatting>
  <conditionalFormatting sqref="N21">
    <cfRule type="cellIs" dxfId="247" priority="228" stopIfTrue="1" operator="lessThan">
      <formula>0</formula>
    </cfRule>
  </conditionalFormatting>
  <conditionalFormatting sqref="N25">
    <cfRule type="cellIs" dxfId="246" priority="594" stopIfTrue="1" operator="lessThan">
      <formula>0</formula>
    </cfRule>
  </conditionalFormatting>
  <conditionalFormatting sqref="N26">
    <cfRule type="cellIs" dxfId="245" priority="297" stopIfTrue="1" operator="lessThan">
      <formula>0</formula>
    </cfRule>
  </conditionalFormatting>
  <conditionalFormatting sqref="N28">
    <cfRule type="cellIs" dxfId="244" priority="438" stopIfTrue="1" operator="lessThan">
      <formula>0</formula>
    </cfRule>
  </conditionalFormatting>
  <conditionalFormatting sqref="N31">
    <cfRule type="cellIs" dxfId="243" priority="519" stopIfTrue="1" operator="lessThan">
      <formula>0</formula>
    </cfRule>
  </conditionalFormatting>
  <conditionalFormatting sqref="N34">
    <cfRule type="cellIs" dxfId="242" priority="246" stopIfTrue="1" operator="lessThan">
      <formula>0</formula>
    </cfRule>
  </conditionalFormatting>
  <conditionalFormatting sqref="N35:N49">
    <cfRule type="cellIs" dxfId="241" priority="180" stopIfTrue="1" operator="lessThan">
      <formula>0</formula>
    </cfRule>
  </conditionalFormatting>
  <conditionalFormatting sqref="N62:N64 N66">
    <cfRule type="cellIs" dxfId="240" priority="15" stopIfTrue="1" operator="lessThan">
      <formula>0</formula>
    </cfRule>
  </conditionalFormatting>
  <conditionalFormatting sqref="N67:N68">
    <cfRule type="cellIs" dxfId="239" priority="22" stopIfTrue="1" operator="lessThan">
      <formula>0</formula>
    </cfRule>
  </conditionalFormatting>
  <conditionalFormatting sqref="N9:P9 P11:P18 P20:P23 T22 X22">
    <cfRule type="cellIs" dxfId="238" priority="599" stopIfTrue="1" operator="between">
      <formula>#REF!</formula>
      <formula>0</formula>
    </cfRule>
  </conditionalFormatting>
  <conditionalFormatting sqref="N12:P12 N15:P15">
    <cfRule type="cellIs" dxfId="237" priority="608" stopIfTrue="1" operator="between">
      <formula>#REF!</formula>
      <formula>0</formula>
    </cfRule>
    <cfRule type="cellIs" dxfId="236" priority="607" stopIfTrue="1" operator="between">
      <formula>#REF!</formula>
      <formula>#REF!</formula>
    </cfRule>
  </conditionalFormatting>
  <conditionalFormatting sqref="N14:P14">
    <cfRule type="cellIs" dxfId="235" priority="53" stopIfTrue="1" operator="between">
      <formula>#REF!</formula>
      <formula>0</formula>
    </cfRule>
    <cfRule type="cellIs" dxfId="234" priority="50" stopIfTrue="1" operator="between">
      <formula>#REF!</formula>
      <formula>#REF!</formula>
    </cfRule>
    <cfRule type="cellIs" dxfId="233" priority="51" stopIfTrue="1" operator="between">
      <formula>#REF!</formula>
      <formula>0</formula>
    </cfRule>
    <cfRule type="cellIs" dxfId="232" priority="52" stopIfTrue="1" operator="between">
      <formula>#REF!</formula>
      <formula>#REF!</formula>
    </cfRule>
  </conditionalFormatting>
  <conditionalFormatting sqref="N16:P18 N20:P23 R22:T22 V22:X22 N25:P26">
    <cfRule type="cellIs" dxfId="231" priority="287" stopIfTrue="1" operator="between">
      <formula>#REF!</formula>
      <formula>0</formula>
    </cfRule>
    <cfRule type="cellIs" dxfId="230" priority="286" stopIfTrue="1" operator="between">
      <formula>#REF!</formula>
      <formula>#REF!</formula>
    </cfRule>
  </conditionalFormatting>
  <conditionalFormatting sqref="N16:P18 N20:P23 R22:T22 V22:X22 N25:P34">
    <cfRule type="cellIs" dxfId="229" priority="245" stopIfTrue="1" operator="between">
      <formula>#REF!</formula>
      <formula>0</formula>
    </cfRule>
  </conditionalFormatting>
  <conditionalFormatting sqref="N20:P23 R22:T22 V22:X22 N25:P28">
    <cfRule type="cellIs" dxfId="228" priority="437" stopIfTrue="1" operator="between">
      <formula>#REF!</formula>
      <formula>0</formula>
    </cfRule>
  </conditionalFormatting>
  <conditionalFormatting sqref="N20:P23 R22:T22 V22:X22 N25:P34 N16:P18">
    <cfRule type="cellIs" dxfId="227" priority="244" stopIfTrue="1" operator="between">
      <formula>#REF!</formula>
      <formula>#REF!</formula>
    </cfRule>
  </conditionalFormatting>
  <conditionalFormatting sqref="N21:P23 R22:T22 V22:X22 N25:P49">
    <cfRule type="cellIs" dxfId="226" priority="179" stopIfTrue="1" operator="between">
      <formula>#REF!</formula>
      <formula>0</formula>
    </cfRule>
  </conditionalFormatting>
  <conditionalFormatting sqref="N25:P25">
    <cfRule type="cellIs" dxfId="225" priority="593" stopIfTrue="1" operator="between">
      <formula>#REF!</formula>
      <formula>0</formula>
    </cfRule>
    <cfRule type="cellIs" dxfId="224" priority="592" stopIfTrue="1" operator="between">
      <formula>#REF!</formula>
      <formula>#REF!</formula>
    </cfRule>
  </conditionalFormatting>
  <conditionalFormatting sqref="N25:P28 N20:P23 R22:T22 V22:X22">
    <cfRule type="cellIs" dxfId="223" priority="436" stopIfTrue="1" operator="between">
      <formula>#REF!</formula>
      <formula>#REF!</formula>
    </cfRule>
  </conditionalFormatting>
  <conditionalFormatting sqref="N25:P50 N21:P23 R22:T22 V22:X22">
    <cfRule type="cellIs" dxfId="222" priority="178" stopIfTrue="1" operator="between">
      <formula>#REF!</formula>
      <formula>#REF!</formula>
    </cfRule>
  </conditionalFormatting>
  <conditionalFormatting sqref="N67:P67">
    <cfRule type="cellIs" dxfId="221" priority="20" stopIfTrue="1" operator="between">
      <formula>#REF!</formula>
      <formula>#REF!</formula>
    </cfRule>
    <cfRule type="cellIs" dxfId="220" priority="21" stopIfTrue="1" operator="between">
      <formula>#REF!</formula>
      <formula>0</formula>
    </cfRule>
  </conditionalFormatting>
  <conditionalFormatting sqref="N31:AL31">
    <cfRule type="cellIs" dxfId="219" priority="329" stopIfTrue="1" operator="between">
      <formula>#REF!</formula>
      <formula>0</formula>
    </cfRule>
    <cfRule type="cellIs" dxfId="218" priority="322" stopIfTrue="1" operator="between">
      <formula>#REF!</formula>
      <formula>#REF!</formula>
    </cfRule>
  </conditionalFormatting>
  <conditionalFormatting sqref="O4">
    <cfRule type="cellIs" dxfId="217" priority="588" stopIfTrue="1" operator="lessThan">
      <formula>0</formula>
    </cfRule>
  </conditionalFormatting>
  <conditionalFormatting sqref="O2:P7 N4:O4 N27:P60 N70:P65537 N68:P68 N62:P64 N2 N66:P66">
    <cfRule type="cellIs" dxfId="216" priority="583" stopIfTrue="1" operator="between">
      <formula>#REF!</formula>
      <formula>#REF!</formula>
    </cfRule>
  </conditionalFormatting>
  <conditionalFormatting sqref="O2:P7 O11:P18 O20:P23 S22:T22 W22:X22 O25:P31">
    <cfRule type="cellIs" dxfId="215" priority="522" stopIfTrue="1" operator="lessThan">
      <formula>0</formula>
    </cfRule>
  </conditionalFormatting>
  <conditionalFormatting sqref="O9:P9 P11:P18 P20:P23 T22 X22">
    <cfRule type="cellIs" dxfId="214" priority="600" stopIfTrue="1" operator="lessThan">
      <formula>0</formula>
    </cfRule>
  </conditionalFormatting>
  <conditionalFormatting sqref="O9:P10">
    <cfRule type="cellIs" dxfId="213" priority="32" stopIfTrue="1" operator="between">
      <formula>#REF!</formula>
      <formula>#REF!</formula>
    </cfRule>
    <cfRule type="cellIs" dxfId="212" priority="33" stopIfTrue="1" operator="between">
      <formula>#REF!</formula>
      <formula>0</formula>
    </cfRule>
    <cfRule type="cellIs" dxfId="211" priority="34" stopIfTrue="1" operator="lessThan">
      <formula>0</formula>
    </cfRule>
  </conditionalFormatting>
  <conditionalFormatting sqref="O11:P18 O20:P23 S22:T22 W22:X22 O25:P31 O2:P7">
    <cfRule type="cellIs" dxfId="210" priority="521" stopIfTrue="1" operator="between">
      <formula>#REF!</formula>
      <formula>0</formula>
    </cfRule>
  </conditionalFormatting>
  <conditionalFormatting sqref="O12:P12 O15:P15">
    <cfRule type="cellIs" dxfId="209" priority="612" stopIfTrue="1" operator="lessThan">
      <formula>0</formula>
    </cfRule>
  </conditionalFormatting>
  <conditionalFormatting sqref="O14:P14">
    <cfRule type="cellIs" dxfId="208" priority="54" stopIfTrue="1" operator="lessThan">
      <formula>0</formula>
    </cfRule>
  </conditionalFormatting>
  <conditionalFormatting sqref="O16:P16">
    <cfRule type="cellIs" dxfId="207" priority="282" stopIfTrue="1" operator="lessThan">
      <formula>0</formula>
    </cfRule>
  </conditionalFormatting>
  <conditionalFormatting sqref="O16:P18 O20:P23 S22:T22 W22:X22 O25:P26">
    <cfRule type="cellIs" dxfId="206" priority="291" stopIfTrue="1" operator="lessThan">
      <formula>0</formula>
    </cfRule>
  </conditionalFormatting>
  <conditionalFormatting sqref="O20:P23 S22:T22 W22:X22 O25:P28">
    <cfRule type="cellIs" dxfId="205" priority="441" stopIfTrue="1" operator="lessThan">
      <formula>0</formula>
    </cfRule>
  </conditionalFormatting>
  <conditionalFormatting sqref="O20:P23 S22:T22 W22:X22 O25:P31 O11:P18">
    <cfRule type="cellIs" dxfId="204" priority="520" stopIfTrue="1" operator="between">
      <formula>#REF!</formula>
      <formula>#REF!</formula>
    </cfRule>
  </conditionalFormatting>
  <conditionalFormatting sqref="O21:P23 S22:T22 W22:X22 O25:P49">
    <cfRule type="cellIs" dxfId="203" priority="183" stopIfTrue="1" operator="lessThan">
      <formula>0</formula>
    </cfRule>
  </conditionalFormatting>
  <conditionalFormatting sqref="O25:P25">
    <cfRule type="cellIs" dxfId="202" priority="597" stopIfTrue="1" operator="lessThan">
      <formula>0</formula>
    </cfRule>
  </conditionalFormatting>
  <conditionalFormatting sqref="O34:P34">
    <cfRule type="cellIs" dxfId="201" priority="249" stopIfTrue="1" operator="lessThan">
      <formula>0</formula>
    </cfRule>
  </conditionalFormatting>
  <conditionalFormatting sqref="O62:P64 O66:P68">
    <cfRule type="cellIs" dxfId="200" priority="16" stopIfTrue="1" operator="lessThan">
      <formula>0</formula>
    </cfRule>
  </conditionalFormatting>
  <conditionalFormatting sqref="P3:P5">
    <cfRule type="cellIs" dxfId="199" priority="589" stopIfTrue="1" operator="between">
      <formula>#REF!</formula>
      <formula>#REF!</formula>
    </cfRule>
    <cfRule type="cellIs" dxfId="198" priority="591" stopIfTrue="1" operator="lessThan">
      <formula>0</formula>
    </cfRule>
    <cfRule type="cellIs" dxfId="197" priority="590" stopIfTrue="1" operator="between">
      <formula>#REF!</formula>
      <formula>0</formula>
    </cfRule>
  </conditionalFormatting>
  <conditionalFormatting sqref="P8">
    <cfRule type="cellIs" dxfId="196" priority="11" stopIfTrue="1" operator="lessThan">
      <formula>0</formula>
    </cfRule>
    <cfRule type="cellIs" dxfId="195" priority="12" stopIfTrue="1" operator="between">
      <formula>#REF!</formula>
      <formula>#REF!</formula>
    </cfRule>
    <cfRule type="cellIs" dxfId="194" priority="13" stopIfTrue="1" operator="between">
      <formula>#REF!</formula>
      <formula>0</formula>
    </cfRule>
    <cfRule type="cellIs" dxfId="193" priority="14" stopIfTrue="1" operator="lessThan">
      <formula>0</formula>
    </cfRule>
    <cfRule type="cellIs" dxfId="192" priority="9" stopIfTrue="1" operator="between">
      <formula>#REF!</formula>
      <formula>#REF!</formula>
    </cfRule>
    <cfRule type="cellIs" dxfId="191" priority="10" stopIfTrue="1" operator="between">
      <formula>#REF!</formula>
      <formula>0</formula>
    </cfRule>
  </conditionalFormatting>
  <conditionalFormatting sqref="P10">
    <cfRule type="cellIs" dxfId="190" priority="37" stopIfTrue="1" operator="lessThan">
      <formula>0</formula>
    </cfRule>
    <cfRule type="cellIs" dxfId="189" priority="36" stopIfTrue="1" operator="between">
      <formula>#REF!</formula>
      <formula>0</formula>
    </cfRule>
    <cfRule type="cellIs" dxfId="188" priority="35" stopIfTrue="1" operator="between">
      <formula>#REF!</formula>
      <formula>#REF!</formula>
    </cfRule>
  </conditionalFormatting>
  <conditionalFormatting sqref="P11:P18 P20:P23 T22 X22 N9:P9">
    <cfRule type="cellIs" dxfId="187" priority="598" stopIfTrue="1" operator="between">
      <formula>#REF!</formula>
      <formula>#REF!</formula>
    </cfRule>
  </conditionalFormatting>
  <conditionalFormatting sqref="Q26:R26">
    <cfRule type="cellIs" dxfId="186" priority="211" stopIfTrue="1" operator="between">
      <formula>#REF!</formula>
      <formula>#REF!</formula>
    </cfRule>
    <cfRule type="cellIs" dxfId="185" priority="212" stopIfTrue="1" operator="between">
      <formula>#REF!</formula>
      <formula>0</formula>
    </cfRule>
    <cfRule type="cellIs" dxfId="184" priority="213" stopIfTrue="1" operator="lessThan">
      <formula>0</formula>
    </cfRule>
  </conditionalFormatting>
  <conditionalFormatting sqref="Z30">
    <cfRule type="cellIs" dxfId="183" priority="555" stopIfTrue="1" operator="lessThan">
      <formula>0</formula>
    </cfRule>
  </conditionalFormatting>
  <conditionalFormatting sqref="Z30:AB30">
    <cfRule type="cellIs" dxfId="182" priority="553" stopIfTrue="1" operator="between">
      <formula>#REF!</formula>
      <formula>#REF!</formula>
    </cfRule>
    <cfRule type="cellIs" dxfId="181" priority="554" stopIfTrue="1" operator="between">
      <formula>#REF!</formula>
      <formula>0</formula>
    </cfRule>
  </conditionalFormatting>
  <conditionalFormatting sqref="AA30:AB30">
    <cfRule type="cellIs" dxfId="180" priority="558" stopIfTrue="1" operator="lessThan">
      <formula>0</formula>
    </cfRule>
  </conditionalFormatting>
  <conditionalFormatting sqref="AJ22">
    <cfRule type="cellIs" dxfId="179" priority="99" stopIfTrue="1" operator="lessThan">
      <formula>0</formula>
    </cfRule>
  </conditionalFormatting>
  <conditionalFormatting sqref="AJ31">
    <cfRule type="cellIs" dxfId="178" priority="324" stopIfTrue="1" operator="lessThan">
      <formula>0</formula>
    </cfRule>
  </conditionalFormatting>
  <conditionalFormatting sqref="AJ34">
    <cfRule type="cellIs" dxfId="177" priority="235" stopIfTrue="1" operator="between">
      <formula>#REF!</formula>
      <formula>#REF!</formula>
    </cfRule>
    <cfRule type="cellIs" dxfId="176" priority="236" stopIfTrue="1" operator="between">
      <formula>#REF!</formula>
      <formula>0</formula>
    </cfRule>
    <cfRule type="cellIs" dxfId="175" priority="237" stopIfTrue="1" operator="lessThan">
      <formula>0</formula>
    </cfRule>
  </conditionalFormatting>
  <conditionalFormatting sqref="AJ22:AK22">
    <cfRule type="cellIs" dxfId="174" priority="98" stopIfTrue="1" operator="between">
      <formula>#REF!</formula>
      <formula>0</formula>
    </cfRule>
    <cfRule type="cellIs" dxfId="173" priority="97" stopIfTrue="1" operator="between">
      <formula>#REF!</formula>
      <formula>#REF!</formula>
    </cfRule>
  </conditionalFormatting>
  <conditionalFormatting sqref="AJ26:AK26">
    <cfRule type="cellIs" dxfId="172" priority="205" stopIfTrue="1" operator="between">
      <formula>#REF!</formula>
      <formula>#REF!</formula>
    </cfRule>
    <cfRule type="cellIs" dxfId="171" priority="206" stopIfTrue="1" operator="between">
      <formula>#REF!</formula>
      <formula>0</formula>
    </cfRule>
    <cfRule type="cellIs" dxfId="170" priority="207" stopIfTrue="1" operator="lessThan">
      <formula>0</formula>
    </cfRule>
  </conditionalFormatting>
  <conditionalFormatting sqref="AJ31:AK31">
    <cfRule type="cellIs" dxfId="169" priority="323" stopIfTrue="1" operator="between">
      <formula>#REF!</formula>
      <formula>0</formula>
    </cfRule>
  </conditionalFormatting>
  <conditionalFormatting sqref="AJ28:AL28">
    <cfRule type="cellIs" dxfId="168" priority="315" stopIfTrue="1" operator="lessThan">
      <formula>0</formula>
    </cfRule>
    <cfRule type="cellIs" dxfId="167" priority="313" stopIfTrue="1" operator="between">
      <formula>#REF!</formula>
      <formula>#REF!</formula>
    </cfRule>
    <cfRule type="cellIs" dxfId="166" priority="314" stopIfTrue="1" operator="between">
      <formula>#REF!</formula>
      <formula>0</formula>
    </cfRule>
  </conditionalFormatting>
  <conditionalFormatting sqref="AK22">
    <cfRule type="cellIs" dxfId="165" priority="102" stopIfTrue="1" operator="lessThan">
      <formula>0</formula>
    </cfRule>
  </conditionalFormatting>
  <conditionalFormatting sqref="AK31">
    <cfRule type="cellIs" dxfId="164" priority="327" stopIfTrue="1" operator="lessThan">
      <formula>0</formula>
    </cfRule>
  </conditionalFormatting>
  <conditionalFormatting sqref="AK29:AL34">
    <cfRule type="cellIs" dxfId="163" priority="238" stopIfTrue="1" operator="between">
      <formula>#REF!</formula>
      <formula>#REF!</formula>
    </cfRule>
    <cfRule type="cellIs" dxfId="162" priority="240" stopIfTrue="1" operator="lessThan">
      <formula>0</formula>
    </cfRule>
    <cfRule type="cellIs" dxfId="161" priority="239" stopIfTrue="1" operator="between">
      <formula>#REF!</formula>
      <formula>0</formula>
    </cfRule>
  </conditionalFormatting>
  <conditionalFormatting sqref="AL31">
    <cfRule type="cellIs" dxfId="160" priority="330" stopIfTrue="1" operator="lessThan">
      <formula>0</formula>
    </cfRule>
  </conditionalFormatting>
  <conditionalFormatting sqref="N65:P65">
    <cfRule type="cellIs" dxfId="3" priority="4" stopIfTrue="1" operator="between">
      <formula>#REF!</formula>
      <formula>0</formula>
    </cfRule>
  </conditionalFormatting>
  <conditionalFormatting sqref="N65">
    <cfRule type="cellIs" dxfId="2" priority="1" stopIfTrue="1" operator="lessThan">
      <formula>0</formula>
    </cfRule>
  </conditionalFormatting>
  <conditionalFormatting sqref="N65:P65">
    <cfRule type="cellIs" dxfId="1" priority="3" stopIfTrue="1" operator="between">
      <formula>#REF!</formula>
      <formula>#REF!</formula>
    </cfRule>
  </conditionalFormatting>
  <conditionalFormatting sqref="O65:P65">
    <cfRule type="cellIs" dxfId="0" priority="2"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5"/>
  <sheetViews>
    <sheetView tabSelected="1" view="pageBreakPreview" topLeftCell="A72" zoomScale="60" zoomScaleNormal="50" zoomScalePageLayoutView="60" workbookViewId="0">
      <selection activeCell="R55" sqref="R55"/>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2"/>
      <c r="J1" s="102"/>
      <c r="K1" s="15"/>
      <c r="L1" s="15"/>
      <c r="M1" s="16"/>
      <c r="N1" s="103"/>
      <c r="O1" s="104"/>
      <c r="R1" s="216" t="s">
        <v>80</v>
      </c>
    </row>
    <row r="2" spans="1:26" ht="17.25" customHeight="1">
      <c r="A2" s="13"/>
      <c r="B2" s="17" t="s">
        <v>81</v>
      </c>
      <c r="C2" s="929" t="s">
        <v>82</v>
      </c>
      <c r="D2" s="18" t="s">
        <v>83</v>
      </c>
      <c r="E2" s="937">
        <v>45258</v>
      </c>
      <c r="G2" s="19"/>
      <c r="H2" s="16"/>
      <c r="I2" s="102"/>
      <c r="J2" s="102"/>
      <c r="K2" s="15"/>
      <c r="L2" s="15"/>
      <c r="M2" s="16"/>
      <c r="N2" s="103"/>
      <c r="O2" s="104"/>
      <c r="P2" s="103"/>
      <c r="Q2" s="217"/>
      <c r="R2" s="15"/>
    </row>
    <row r="3" spans="1:26">
      <c r="A3" s="13"/>
      <c r="B3" s="20" t="s">
        <v>84</v>
      </c>
      <c r="C3" s="930"/>
      <c r="D3" s="21" t="s">
        <v>85</v>
      </c>
      <c r="E3" s="938"/>
      <c r="G3" s="15"/>
      <c r="H3" s="16"/>
      <c r="I3" s="102"/>
      <c r="J3" s="102"/>
      <c r="K3" s="15"/>
      <c r="L3" s="15"/>
      <c r="M3" s="16"/>
      <c r="N3" s="103"/>
      <c r="O3" s="104"/>
      <c r="P3" s="103"/>
      <c r="Q3" s="217"/>
      <c r="R3" s="15"/>
    </row>
    <row r="4" spans="1:26" ht="6" customHeight="1">
      <c r="A4" s="13"/>
      <c r="B4" s="14"/>
      <c r="C4" s="14"/>
      <c r="D4" s="13"/>
      <c r="E4" s="15" t="s">
        <v>24</v>
      </c>
      <c r="F4" s="15"/>
      <c r="G4" s="15"/>
      <c r="H4" s="16"/>
      <c r="I4" s="102"/>
      <c r="J4" s="102"/>
      <c r="K4" s="15"/>
      <c r="L4" s="15"/>
      <c r="M4" s="16"/>
      <c r="N4" s="103"/>
      <c r="O4" s="104"/>
      <c r="P4" s="103"/>
      <c r="Q4" s="217"/>
      <c r="R4" s="15"/>
    </row>
    <row r="5" spans="1:26" ht="18" customHeight="1">
      <c r="A5" s="22"/>
      <c r="B5" s="23" t="s">
        <v>86</v>
      </c>
      <c r="C5" s="23"/>
      <c r="D5" s="24"/>
      <c r="E5" s="25"/>
      <c r="F5" s="25"/>
      <c r="G5" s="25"/>
      <c r="H5" s="26"/>
      <c r="I5" s="105"/>
      <c r="J5" s="105"/>
      <c r="K5" s="25"/>
      <c r="L5" s="25"/>
      <c r="M5" s="26"/>
      <c r="N5" s="106"/>
      <c r="O5" s="107"/>
      <c r="P5" s="106"/>
      <c r="Q5" s="218"/>
      <c r="R5" s="219" t="s">
        <v>87</v>
      </c>
      <c r="S5" s="25"/>
    </row>
    <row r="6" spans="1:26" ht="18" customHeight="1">
      <c r="A6" s="22"/>
      <c r="B6" s="23" t="s">
        <v>88</v>
      </c>
      <c r="C6" s="23"/>
      <c r="D6" s="24"/>
      <c r="E6" s="25"/>
      <c r="F6" s="25"/>
      <c r="G6" s="25"/>
      <c r="H6" s="26"/>
      <c r="I6" s="105"/>
      <c r="J6" s="105"/>
      <c r="K6" s="25"/>
      <c r="L6" s="25"/>
      <c r="M6" s="26"/>
      <c r="N6" s="106"/>
      <c r="O6" s="107"/>
      <c r="P6" s="106"/>
      <c r="Q6" s="218"/>
      <c r="R6" s="220" t="s">
        <v>89</v>
      </c>
      <c r="S6" s="25"/>
    </row>
    <row r="7" spans="1:26" ht="15" customHeight="1">
      <c r="A7" s="22"/>
      <c r="B7" s="27"/>
      <c r="C7" s="23" t="s">
        <v>90</v>
      </c>
      <c r="D7" s="27"/>
      <c r="E7" s="25"/>
      <c r="F7" s="25"/>
      <c r="G7" s="25"/>
      <c r="H7" s="26"/>
      <c r="I7" s="105"/>
      <c r="J7" s="105"/>
      <c r="K7" s="25"/>
      <c r="L7" s="25"/>
      <c r="M7" s="26"/>
      <c r="N7" s="106"/>
      <c r="O7" s="107"/>
      <c r="P7" s="106"/>
      <c r="Q7" s="218"/>
      <c r="R7" s="25"/>
      <c r="S7" s="25"/>
    </row>
    <row r="8" spans="1:26" ht="18.75" customHeight="1">
      <c r="A8" s="22"/>
      <c r="B8" s="28"/>
      <c r="C8" s="23" t="s">
        <v>91</v>
      </c>
      <c r="D8" s="24"/>
      <c r="E8" s="25"/>
      <c r="F8" s="25"/>
      <c r="G8" s="25"/>
      <c r="H8" s="26"/>
      <c r="I8" s="105"/>
      <c r="J8" s="105"/>
      <c r="K8" s="25"/>
      <c r="L8" s="25"/>
      <c r="M8" s="26"/>
      <c r="N8" s="106"/>
      <c r="O8" s="107"/>
      <c r="P8" s="106"/>
      <c r="Q8" s="218"/>
      <c r="R8" s="25"/>
      <c r="S8" s="25"/>
    </row>
    <row r="9" spans="1:26" ht="30" customHeight="1">
      <c r="A9" s="22"/>
      <c r="B9" s="27"/>
      <c r="C9" s="27"/>
      <c r="D9" s="28"/>
      <c r="E9" s="954" t="s">
        <v>92</v>
      </c>
      <c r="F9" s="955"/>
      <c r="G9" s="955"/>
      <c r="H9" s="955"/>
      <c r="I9" s="956" t="s">
        <v>93</v>
      </c>
      <c r="J9" s="957"/>
      <c r="K9" s="957"/>
      <c r="L9" s="957"/>
      <c r="M9" s="958" t="s">
        <v>94</v>
      </c>
      <c r="N9" s="959"/>
      <c r="O9" s="959"/>
      <c r="P9" s="959"/>
      <c r="Q9" s="960"/>
      <c r="R9" s="221"/>
      <c r="S9" s="25"/>
    </row>
    <row r="10" spans="1:26" ht="54.75" customHeight="1">
      <c r="A10" s="22"/>
      <c r="B10" s="29" t="s">
        <v>95</v>
      </c>
      <c r="C10" s="30" t="s">
        <v>96</v>
      </c>
      <c r="D10" s="30" t="s">
        <v>97</v>
      </c>
      <c r="E10" s="31" t="s">
        <v>98</v>
      </c>
      <c r="F10" s="32" t="s">
        <v>99</v>
      </c>
      <c r="G10" s="31" t="s">
        <v>100</v>
      </c>
      <c r="H10" s="33" t="s">
        <v>101</v>
      </c>
      <c r="I10" s="108" t="s">
        <v>102</v>
      </c>
      <c r="J10" s="32" t="s">
        <v>99</v>
      </c>
      <c r="K10" s="109" t="s">
        <v>101</v>
      </c>
      <c r="L10" s="33" t="s">
        <v>103</v>
      </c>
      <c r="M10" s="110" t="s">
        <v>102</v>
      </c>
      <c r="N10" s="961" t="s">
        <v>104</v>
      </c>
      <c r="O10" s="962"/>
      <c r="P10" s="963" t="s">
        <v>105</v>
      </c>
      <c r="Q10" s="964"/>
      <c r="R10" s="222" t="s">
        <v>106</v>
      </c>
      <c r="S10" s="25"/>
    </row>
    <row r="11" spans="1:26" ht="38.25">
      <c r="A11" s="22"/>
      <c r="B11" s="34" t="s">
        <v>107</v>
      </c>
      <c r="C11" s="35" t="s">
        <v>108</v>
      </c>
      <c r="D11" s="36" t="s">
        <v>109</v>
      </c>
      <c r="E11" s="37" t="s">
        <v>110</v>
      </c>
      <c r="F11" s="37" t="s">
        <v>111</v>
      </c>
      <c r="G11" s="37" t="s">
        <v>112</v>
      </c>
      <c r="H11" s="38" t="s">
        <v>113</v>
      </c>
      <c r="I11" s="111" t="s">
        <v>114</v>
      </c>
      <c r="J11" s="37" t="s">
        <v>115</v>
      </c>
      <c r="K11" s="112" t="s">
        <v>113</v>
      </c>
      <c r="L11" s="38" t="s">
        <v>116</v>
      </c>
      <c r="M11" s="113" t="s">
        <v>114</v>
      </c>
      <c r="N11" s="114" t="s">
        <v>117</v>
      </c>
      <c r="O11" s="115" t="s">
        <v>118</v>
      </c>
      <c r="P11" s="114" t="s">
        <v>117</v>
      </c>
      <c r="Q11" s="223" t="s">
        <v>119</v>
      </c>
      <c r="R11" s="224" t="s">
        <v>120</v>
      </c>
      <c r="S11" s="25"/>
    </row>
    <row r="12" spans="1:26" ht="23.25" customHeight="1">
      <c r="A12" s="22"/>
      <c r="B12" s="39"/>
      <c r="C12" s="39"/>
      <c r="D12" s="931">
        <f>4901.6+2</f>
        <v>4903.6000000000004</v>
      </c>
      <c r="E12" s="939" t="s">
        <v>121</v>
      </c>
      <c r="F12" s="40"/>
      <c r="G12" s="41"/>
      <c r="H12" s="42"/>
      <c r="I12" s="116"/>
      <c r="J12" s="117"/>
      <c r="K12" s="117"/>
      <c r="L12" s="118" t="s">
        <v>122</v>
      </c>
      <c r="M12" s="924" t="s">
        <v>123</v>
      </c>
      <c r="N12" s="925"/>
      <c r="O12" s="925"/>
      <c r="P12" s="925"/>
      <c r="Q12" s="926"/>
      <c r="R12" s="225"/>
      <c r="S12" s="25"/>
      <c r="T12" s="226" t="str">
        <f ca="1">IF(O12="","",(O12-TODAY()))</f>
        <v/>
      </c>
      <c r="U12" s="227"/>
    </row>
    <row r="13" spans="1:26" ht="18" customHeight="1">
      <c r="A13" s="22"/>
      <c r="B13" s="43"/>
      <c r="C13" s="43"/>
      <c r="D13" s="932"/>
      <c r="E13" s="940"/>
      <c r="F13" s="45"/>
      <c r="G13" s="46"/>
      <c r="H13" s="47"/>
      <c r="I13" s="119"/>
      <c r="J13" s="120"/>
      <c r="K13" s="120"/>
      <c r="L13" s="121"/>
      <c r="M13" s="122" t="s">
        <v>124</v>
      </c>
      <c r="N13" s="123">
        <f>4899.6+25</f>
        <v>4924.6000000000004</v>
      </c>
      <c r="O13" s="124"/>
      <c r="P13" s="125">
        <f>N13-D12</f>
        <v>21</v>
      </c>
      <c r="Q13" s="228"/>
      <c r="R13" s="60" t="s">
        <v>125</v>
      </c>
      <c r="S13" s="25"/>
      <c r="T13" s="226"/>
      <c r="U13" s="227"/>
      <c r="Z13" s="274"/>
    </row>
    <row r="14" spans="1:26" ht="18" customHeight="1">
      <c r="A14" s="22"/>
      <c r="B14" s="43"/>
      <c r="C14" s="43"/>
      <c r="D14" s="932"/>
      <c r="E14" s="940"/>
      <c r="F14" s="45"/>
      <c r="G14" s="46"/>
      <c r="H14" s="47"/>
      <c r="I14" s="119"/>
      <c r="J14" s="120"/>
      <c r="K14" s="120"/>
      <c r="L14" s="121"/>
      <c r="M14" s="126" t="s">
        <v>126</v>
      </c>
      <c r="N14" s="127">
        <f>4875.1+50</f>
        <v>4925.1000000000004</v>
      </c>
      <c r="O14" s="128"/>
      <c r="P14" s="129">
        <f>N14-D12</f>
        <v>21.5</v>
      </c>
      <c r="Q14" s="229"/>
      <c r="R14" s="230" t="s">
        <v>127</v>
      </c>
      <c r="S14" s="25"/>
      <c r="T14" s="226"/>
      <c r="U14" s="227"/>
    </row>
    <row r="15" spans="1:26" ht="18" customHeight="1">
      <c r="A15" s="22"/>
      <c r="B15" s="43"/>
      <c r="C15" s="43"/>
      <c r="D15" s="932"/>
      <c r="E15" s="940"/>
      <c r="F15" s="45"/>
      <c r="G15" s="48"/>
      <c r="H15" s="47"/>
      <c r="I15" s="119"/>
      <c r="J15" s="120"/>
      <c r="K15" s="120"/>
      <c r="L15" s="121"/>
      <c r="M15" s="126" t="s">
        <v>128</v>
      </c>
      <c r="N15" s="127">
        <f>4875.1+100</f>
        <v>4975.1000000000004</v>
      </c>
      <c r="O15" s="128"/>
      <c r="P15" s="127">
        <f>N15-D12</f>
        <v>71.5</v>
      </c>
      <c r="Q15" s="231"/>
      <c r="R15" s="232" t="s">
        <v>129</v>
      </c>
      <c r="S15" s="25"/>
      <c r="T15" s="226"/>
      <c r="U15" s="227"/>
    </row>
    <row r="16" spans="1:26" ht="18" customHeight="1">
      <c r="A16" s="22"/>
      <c r="B16" s="43"/>
      <c r="C16" s="43"/>
      <c r="D16" s="932"/>
      <c r="E16" s="940"/>
      <c r="F16" s="45"/>
      <c r="G16" s="48"/>
      <c r="H16" s="47"/>
      <c r="I16" s="119"/>
      <c r="J16" s="120"/>
      <c r="K16" s="120"/>
      <c r="L16" s="121" t="s">
        <v>24</v>
      </c>
      <c r="M16" s="126" t="s">
        <v>130</v>
      </c>
      <c r="N16" s="127">
        <f>4781.1+150</f>
        <v>4931.1000000000004</v>
      </c>
      <c r="O16" s="128"/>
      <c r="P16" s="130">
        <f>N16-D12</f>
        <v>27.5</v>
      </c>
      <c r="Q16" s="231"/>
      <c r="R16" s="233"/>
      <c r="S16" s="25"/>
      <c r="T16" s="226"/>
      <c r="U16" s="227"/>
    </row>
    <row r="17" spans="1:26" ht="18" customHeight="1">
      <c r="A17" s="22"/>
      <c r="B17" s="43"/>
      <c r="C17" s="43"/>
      <c r="D17" s="932"/>
      <c r="E17" s="940"/>
      <c r="F17" s="45"/>
      <c r="G17" s="49"/>
      <c r="H17" s="47"/>
      <c r="I17" s="119"/>
      <c r="J17" s="120"/>
      <c r="K17" s="120"/>
      <c r="L17" s="121"/>
      <c r="M17" s="131" t="s">
        <v>131</v>
      </c>
      <c r="N17" s="132"/>
      <c r="O17" s="133">
        <v>45265</v>
      </c>
      <c r="P17" s="134"/>
      <c r="Q17" s="234">
        <f>O17-E2</f>
        <v>7</v>
      </c>
      <c r="R17" s="235" t="s">
        <v>132</v>
      </c>
      <c r="S17" s="25"/>
      <c r="T17" s="226"/>
      <c r="U17" s="227"/>
    </row>
    <row r="18" spans="1:26" ht="18" customHeight="1">
      <c r="A18" s="22"/>
      <c r="B18" s="43"/>
      <c r="C18" s="43"/>
      <c r="D18" s="932"/>
      <c r="E18" s="940"/>
      <c r="F18" s="50"/>
      <c r="G18" s="49"/>
      <c r="H18" s="51"/>
      <c r="I18" s="119"/>
      <c r="J18" s="120"/>
      <c r="K18" s="120"/>
      <c r="L18" s="121"/>
      <c r="M18" s="135" t="s">
        <v>133</v>
      </c>
      <c r="N18" s="136"/>
      <c r="O18" s="137">
        <v>45315</v>
      </c>
      <c r="P18" s="138"/>
      <c r="Q18" s="236">
        <f>O18-E2</f>
        <v>57</v>
      </c>
      <c r="R18" s="775" t="s">
        <v>134</v>
      </c>
      <c r="S18" s="25"/>
      <c r="T18" s="226" t="str">
        <f ca="1">IF(O14="","",(O14-TODAY()))</f>
        <v/>
      </c>
      <c r="U18" s="227"/>
      <c r="Z18" s="5"/>
    </row>
    <row r="19" spans="1:26" ht="18" customHeight="1">
      <c r="A19" s="22"/>
      <c r="B19" s="43"/>
      <c r="C19" s="43"/>
      <c r="D19" s="932"/>
      <c r="E19" s="940"/>
      <c r="F19" s="45"/>
      <c r="G19" s="49"/>
      <c r="H19" s="52"/>
      <c r="I19" s="119"/>
      <c r="J19" s="120"/>
      <c r="K19" s="120"/>
      <c r="L19" s="121"/>
      <c r="M19" s="135" t="s">
        <v>135</v>
      </c>
      <c r="N19" s="136"/>
      <c r="O19" s="137">
        <v>45275</v>
      </c>
      <c r="P19" s="138"/>
      <c r="Q19" s="238">
        <f>O19-E2</f>
        <v>17</v>
      </c>
      <c r="R19" s="407" t="s">
        <v>136</v>
      </c>
      <c r="S19" s="25"/>
      <c r="T19" s="226"/>
      <c r="U19" s="227"/>
      <c r="Z19" s="5"/>
    </row>
    <row r="20" spans="1:26" ht="18" customHeight="1">
      <c r="A20" s="22"/>
      <c r="B20" s="43"/>
      <c r="C20" s="43"/>
      <c r="D20" s="932"/>
      <c r="E20" s="940"/>
      <c r="F20" s="45"/>
      <c r="G20" s="49"/>
      <c r="H20" s="47"/>
      <c r="I20" s="119"/>
      <c r="J20" s="120"/>
      <c r="K20" s="120"/>
      <c r="L20" s="121"/>
      <c r="M20" s="122" t="s">
        <v>137</v>
      </c>
      <c r="N20" s="139"/>
      <c r="O20" s="137" t="s">
        <v>138</v>
      </c>
      <c r="P20" s="138"/>
      <c r="Q20" s="238" t="s">
        <v>138</v>
      </c>
      <c r="R20" s="407" t="s">
        <v>139</v>
      </c>
      <c r="S20" s="25"/>
      <c r="T20" s="226"/>
      <c r="U20" s="227"/>
      <c r="Z20" s="5"/>
    </row>
    <row r="21" spans="1:26" ht="18" customHeight="1">
      <c r="A21" s="22"/>
      <c r="B21" s="43"/>
      <c r="C21" s="43"/>
      <c r="D21" s="932"/>
      <c r="E21" s="940"/>
      <c r="F21" s="45"/>
      <c r="G21" s="49"/>
      <c r="H21" s="47"/>
      <c r="I21" s="119"/>
      <c r="J21" s="120"/>
      <c r="K21" s="120"/>
      <c r="L21" s="121"/>
      <c r="M21" s="141" t="s">
        <v>140</v>
      </c>
      <c r="N21" s="142"/>
      <c r="O21" s="143">
        <v>45287</v>
      </c>
      <c r="P21" s="142"/>
      <c r="Q21" s="776">
        <f>O21-E2</f>
        <v>29</v>
      </c>
      <c r="R21" s="771" t="s">
        <v>141</v>
      </c>
      <c r="S21" s="25"/>
      <c r="T21" s="226"/>
      <c r="U21" s="227"/>
      <c r="Z21" s="5"/>
    </row>
    <row r="22" spans="1:26" ht="18" customHeight="1">
      <c r="A22" s="22"/>
      <c r="B22" s="43"/>
      <c r="C22" s="43"/>
      <c r="D22" s="932"/>
      <c r="E22" s="940"/>
      <c r="F22" s="45"/>
      <c r="G22" s="49"/>
      <c r="H22" s="47"/>
      <c r="I22" s="119"/>
      <c r="J22" s="120"/>
      <c r="K22" s="120"/>
      <c r="L22" s="121"/>
      <c r="M22" s="144"/>
      <c r="N22" s="145"/>
      <c r="O22" s="146" t="s">
        <v>142</v>
      </c>
      <c r="P22" s="145"/>
      <c r="Q22" s="241"/>
      <c r="R22" s="242"/>
      <c r="S22" s="25"/>
      <c r="T22" s="226"/>
      <c r="U22" s="227"/>
      <c r="Z22" s="5"/>
    </row>
    <row r="23" spans="1:26" ht="21.75" customHeight="1">
      <c r="A23" s="22"/>
      <c r="B23" s="43"/>
      <c r="C23" s="43"/>
      <c r="D23" s="932"/>
      <c r="E23" s="940"/>
      <c r="F23" s="45"/>
      <c r="G23" s="46"/>
      <c r="H23" s="47"/>
      <c r="I23" s="119"/>
      <c r="J23" s="120"/>
      <c r="K23" s="120"/>
      <c r="L23" s="121"/>
      <c r="M23" s="135" t="s">
        <v>143</v>
      </c>
      <c r="N23" s="127">
        <f>4875.1+50</f>
        <v>4925.1000000000004</v>
      </c>
      <c r="O23" s="147">
        <v>45305</v>
      </c>
      <c r="P23" s="148">
        <f>N23-D12</f>
        <v>21.5</v>
      </c>
      <c r="Q23" s="238">
        <f>O23-E2</f>
        <v>47</v>
      </c>
      <c r="R23" s="243" t="s">
        <v>144</v>
      </c>
      <c r="S23" s="25"/>
      <c r="T23" s="226"/>
      <c r="U23" s="227"/>
      <c r="Z23" s="5"/>
    </row>
    <row r="24" spans="1:26" ht="18" customHeight="1">
      <c r="A24" s="22"/>
      <c r="B24" s="53" t="s">
        <v>145</v>
      </c>
      <c r="C24" s="43"/>
      <c r="D24" s="932"/>
      <c r="E24" s="940"/>
      <c r="F24" s="45"/>
      <c r="G24" s="46"/>
      <c r="H24" s="47"/>
      <c r="I24" s="119"/>
      <c r="J24" s="120"/>
      <c r="K24" s="120"/>
      <c r="L24" s="121"/>
      <c r="M24" s="135" t="s">
        <v>146</v>
      </c>
      <c r="N24" s="149"/>
      <c r="O24" s="147">
        <v>45274</v>
      </c>
      <c r="P24" s="149"/>
      <c r="Q24" s="244">
        <f>O24-E2</f>
        <v>16</v>
      </c>
      <c r="R24" s="245" t="s">
        <v>129</v>
      </c>
      <c r="S24" s="25"/>
      <c r="T24" s="226"/>
      <c r="U24" s="227"/>
      <c r="Z24" s="5"/>
    </row>
    <row r="25" spans="1:26" ht="18" customHeight="1">
      <c r="A25" s="22"/>
      <c r="B25" s="54">
        <v>31307</v>
      </c>
      <c r="C25" s="43"/>
      <c r="D25" s="932"/>
      <c r="E25" s="940"/>
      <c r="F25" s="45"/>
      <c r="G25" s="46"/>
      <c r="H25" s="47"/>
      <c r="I25" s="119"/>
      <c r="J25" s="120"/>
      <c r="K25" s="120"/>
      <c r="L25" s="121"/>
      <c r="M25" s="135" t="s">
        <v>147</v>
      </c>
      <c r="N25" s="136"/>
      <c r="O25" s="147">
        <v>45327</v>
      </c>
      <c r="P25" s="136"/>
      <c r="Q25" s="238">
        <f>O25-E2</f>
        <v>69</v>
      </c>
      <c r="R25" s="246"/>
      <c r="S25" s="25"/>
      <c r="T25" s="226"/>
      <c r="U25" s="227"/>
      <c r="Z25" s="5"/>
    </row>
    <row r="26" spans="1:26" ht="18" customHeight="1">
      <c r="A26" s="22"/>
      <c r="B26" s="55"/>
      <c r="C26" s="43"/>
      <c r="D26" s="932"/>
      <c r="E26" s="940"/>
      <c r="F26" s="56"/>
      <c r="G26" s="57"/>
      <c r="H26" s="58"/>
      <c r="I26" s="119"/>
      <c r="J26" s="120"/>
      <c r="K26" s="120"/>
      <c r="L26" s="121"/>
      <c r="M26" s="150" t="s">
        <v>148</v>
      </c>
      <c r="N26" s="136"/>
      <c r="O26" s="147">
        <v>45364</v>
      </c>
      <c r="P26" s="151"/>
      <c r="Q26" s="238">
        <f>O26-E2</f>
        <v>106</v>
      </c>
      <c r="R26" s="246"/>
      <c r="S26" s="25"/>
      <c r="T26" s="226"/>
      <c r="U26" s="227"/>
      <c r="Z26" s="5"/>
    </row>
    <row r="27" spans="1:26" ht="18" customHeight="1">
      <c r="A27" s="22"/>
      <c r="B27" s="55"/>
      <c r="C27" s="43"/>
      <c r="D27" s="932"/>
      <c r="E27" s="940"/>
      <c r="F27" s="45"/>
      <c r="G27" s="59"/>
      <c r="H27" s="47"/>
      <c r="I27" s="119"/>
      <c r="J27" s="120"/>
      <c r="K27" s="120"/>
      <c r="L27" s="121"/>
      <c r="M27" s="150" t="s">
        <v>149</v>
      </c>
      <c r="N27" s="152"/>
      <c r="O27" s="147">
        <v>45364</v>
      </c>
      <c r="P27" s="151"/>
      <c r="Q27" s="238">
        <f>O27-E2</f>
        <v>106</v>
      </c>
      <c r="R27" s="248" t="s">
        <v>150</v>
      </c>
      <c r="S27" s="25"/>
      <c r="T27" s="226"/>
      <c r="U27" s="227"/>
      <c r="Z27" s="5"/>
    </row>
    <row r="28" spans="1:26" ht="18" customHeight="1">
      <c r="A28" s="22"/>
      <c r="B28" s="55"/>
      <c r="C28" s="43"/>
      <c r="D28" s="932"/>
      <c r="E28" s="940"/>
      <c r="F28" s="45"/>
      <c r="G28" s="46"/>
      <c r="H28" s="58"/>
      <c r="I28" s="119"/>
      <c r="J28" s="120"/>
      <c r="K28" s="120"/>
      <c r="L28" s="121"/>
      <c r="M28" s="135" t="s">
        <v>276</v>
      </c>
      <c r="N28" s="148">
        <v>5175.1000000000004</v>
      </c>
      <c r="O28" s="154"/>
      <c r="P28" s="130">
        <f>N28-D12</f>
        <v>271.5</v>
      </c>
      <c r="Q28" s="249"/>
      <c r="R28" s="63" t="s">
        <v>129</v>
      </c>
      <c r="S28" s="25"/>
      <c r="T28" s="226"/>
      <c r="U28" s="227"/>
      <c r="Z28" s="5"/>
    </row>
    <row r="29" spans="1:26" ht="18" customHeight="1">
      <c r="A29" s="22"/>
      <c r="B29" s="55"/>
      <c r="C29" s="43"/>
      <c r="D29" s="932"/>
      <c r="E29" s="940"/>
      <c r="F29" s="56"/>
      <c r="G29" s="60"/>
      <c r="H29" s="61"/>
      <c r="I29" s="155"/>
      <c r="J29" s="156"/>
      <c r="K29" s="64"/>
      <c r="L29" s="121"/>
      <c r="M29" s="135" t="s">
        <v>151</v>
      </c>
      <c r="N29" s="148">
        <f>4781.1+150</f>
        <v>4931.1000000000004</v>
      </c>
      <c r="O29" s="147">
        <v>45553</v>
      </c>
      <c r="P29" s="130">
        <f>N29-D12</f>
        <v>27.5</v>
      </c>
      <c r="Q29" s="238">
        <f>O29-E2</f>
        <v>295</v>
      </c>
      <c r="R29" s="255" t="s">
        <v>152</v>
      </c>
      <c r="S29" s="25"/>
      <c r="T29" s="226"/>
      <c r="U29" s="227"/>
    </row>
    <row r="30" spans="1:26" ht="18" customHeight="1">
      <c r="A30" s="22"/>
      <c r="B30" s="62" t="s">
        <v>153</v>
      </c>
      <c r="C30" s="55"/>
      <c r="D30" s="932"/>
      <c r="E30" s="940"/>
      <c r="F30" s="45"/>
      <c r="G30" s="63"/>
      <c r="H30" s="47"/>
      <c r="I30" s="155"/>
      <c r="J30" s="120"/>
      <c r="K30" s="120"/>
      <c r="L30" s="121"/>
      <c r="M30" s="135" t="s">
        <v>154</v>
      </c>
      <c r="N30" s="148">
        <f>4790.1+300</f>
        <v>5090.1000000000004</v>
      </c>
      <c r="O30" s="147">
        <v>45372</v>
      </c>
      <c r="P30" s="148">
        <f>N30-D12</f>
        <v>186.5</v>
      </c>
      <c r="Q30" s="250">
        <f>O30-E2</f>
        <v>114</v>
      </c>
      <c r="R30" s="755" t="s">
        <v>155</v>
      </c>
      <c r="S30" s="25"/>
      <c r="T30" s="226"/>
      <c r="U30" s="227"/>
    </row>
    <row r="31" spans="1:26" ht="18" customHeight="1">
      <c r="A31" s="22"/>
      <c r="B31" s="62" t="s">
        <v>156</v>
      </c>
      <c r="C31" s="55"/>
      <c r="D31" s="932"/>
      <c r="E31" s="940"/>
      <c r="F31" s="45"/>
      <c r="G31" s="46"/>
      <c r="H31" s="64"/>
      <c r="I31" s="155"/>
      <c r="J31" s="120"/>
      <c r="K31" s="120"/>
      <c r="L31" s="121"/>
      <c r="M31" s="126" t="s">
        <v>157</v>
      </c>
      <c r="N31" s="127">
        <f>4767.7+200</f>
        <v>4967.7</v>
      </c>
      <c r="O31" s="128"/>
      <c r="P31" s="130">
        <f>N31-D12</f>
        <v>64.099999999999454</v>
      </c>
      <c r="Q31" s="726"/>
      <c r="R31" s="755" t="s">
        <v>158</v>
      </c>
      <c r="S31" s="25"/>
      <c r="T31" s="226"/>
      <c r="U31" s="227"/>
    </row>
    <row r="32" spans="1:26" ht="18" customHeight="1">
      <c r="A32" s="22"/>
      <c r="B32" s="62" t="s">
        <v>159</v>
      </c>
      <c r="C32" s="55"/>
      <c r="D32" s="932"/>
      <c r="E32" s="940"/>
      <c r="F32" s="50"/>
      <c r="G32" s="57"/>
      <c r="H32" s="65"/>
      <c r="I32" s="157"/>
      <c r="J32" s="79"/>
      <c r="K32" s="79"/>
      <c r="L32" s="158"/>
      <c r="M32" s="379" t="s">
        <v>160</v>
      </c>
      <c r="N32" s="127">
        <f>4898.8+98.1</f>
        <v>4996.9000000000005</v>
      </c>
      <c r="O32" s="128"/>
      <c r="P32" s="130">
        <f>N32-D12</f>
        <v>93.300000000000182</v>
      </c>
      <c r="Q32" s="726"/>
      <c r="R32" s="273" t="s">
        <v>161</v>
      </c>
      <c r="S32" s="25"/>
      <c r="T32" s="226"/>
      <c r="U32" s="227"/>
    </row>
    <row r="33" spans="1:26" ht="18" customHeight="1">
      <c r="A33" s="22"/>
      <c r="B33" s="55"/>
      <c r="C33" s="62" t="s">
        <v>153</v>
      </c>
      <c r="D33" s="932"/>
      <c r="E33" s="940"/>
      <c r="F33" s="66"/>
      <c r="G33" s="57"/>
      <c r="H33" s="67"/>
      <c r="I33" s="119"/>
      <c r="J33" s="159"/>
      <c r="K33" s="159"/>
      <c r="L33" s="121"/>
      <c r="M33" s="126" t="s">
        <v>162</v>
      </c>
      <c r="N33" s="148">
        <v>4961.8</v>
      </c>
      <c r="O33" s="128"/>
      <c r="P33" s="130">
        <f>N33-D12</f>
        <v>58.199999999999818</v>
      </c>
      <c r="Q33" s="726"/>
      <c r="S33" s="25"/>
      <c r="T33" s="226"/>
      <c r="U33" s="227"/>
    </row>
    <row r="34" spans="1:26" ht="18" customHeight="1">
      <c r="A34" s="22"/>
      <c r="B34" s="55"/>
      <c r="C34" s="68">
        <f>D12-1613.9</f>
        <v>3289.7000000000003</v>
      </c>
      <c r="D34" s="932"/>
      <c r="E34" s="940"/>
      <c r="F34" s="69"/>
      <c r="H34" s="70"/>
      <c r="I34" s="160"/>
      <c r="J34" s="161"/>
      <c r="K34" s="162"/>
      <c r="L34" s="163"/>
      <c r="M34" s="135" t="s">
        <v>163</v>
      </c>
      <c r="N34" s="148">
        <f>4828+300</f>
        <v>5128</v>
      </c>
      <c r="O34" s="147">
        <v>45586</v>
      </c>
      <c r="P34" s="356">
        <f>N34-D12</f>
        <v>224.39999999999964</v>
      </c>
      <c r="Q34" s="250">
        <f>O34-E2</f>
        <v>328</v>
      </c>
      <c r="R34" s="251"/>
      <c r="S34" s="25"/>
      <c r="T34" s="226" t="str">
        <f ca="1">IF(O15="","",(O15-TODAY()))</f>
        <v/>
      </c>
      <c r="U34" s="227"/>
    </row>
    <row r="35" spans="1:26" ht="18" customHeight="1">
      <c r="A35" s="22"/>
      <c r="B35" s="55"/>
      <c r="C35" s="68"/>
      <c r="D35" s="932"/>
      <c r="E35" s="940"/>
      <c r="F35" s="71"/>
      <c r="G35" s="57"/>
      <c r="H35" s="70"/>
      <c r="I35" s="160"/>
      <c r="J35" s="161"/>
      <c r="K35" s="162"/>
      <c r="L35" s="163"/>
      <c r="M35" s="741" t="s">
        <v>272</v>
      </c>
      <c r="N35" s="780"/>
      <c r="O35" s="147">
        <v>45276</v>
      </c>
      <c r="P35" s="153"/>
      <c r="Q35" s="247">
        <f>O35-E2</f>
        <v>18</v>
      </c>
      <c r="R35" s="242"/>
      <c r="S35" s="25"/>
      <c r="T35" s="226"/>
      <c r="U35" s="227"/>
    </row>
    <row r="36" spans="1:26" ht="18" customHeight="1">
      <c r="A36" s="22"/>
      <c r="B36" s="55"/>
      <c r="C36" s="68"/>
      <c r="D36" s="932"/>
      <c r="E36" s="940"/>
      <c r="F36" s="69"/>
      <c r="G36" s="59"/>
      <c r="H36" s="70"/>
      <c r="I36" s="760"/>
      <c r="J36" s="764"/>
      <c r="K36" s="761"/>
      <c r="L36" s="163"/>
      <c r="M36" s="741" t="s">
        <v>164</v>
      </c>
      <c r="N36" s="780"/>
      <c r="O36" s="147">
        <v>45276</v>
      </c>
      <c r="P36" s="153"/>
      <c r="Q36" s="247">
        <f>O36-E2</f>
        <v>18</v>
      </c>
      <c r="R36" s="242"/>
      <c r="S36" s="25"/>
      <c r="T36" s="226"/>
      <c r="U36" s="227"/>
    </row>
    <row r="37" spans="1:26" ht="18" customHeight="1">
      <c r="A37" s="22"/>
      <c r="B37" s="55"/>
      <c r="C37" s="68"/>
      <c r="D37" s="932"/>
      <c r="E37" s="940"/>
      <c r="F37" s="69"/>
      <c r="G37" s="59"/>
      <c r="H37" s="70"/>
      <c r="I37" s="160"/>
      <c r="J37" s="161"/>
      <c r="K37" s="162"/>
      <c r="L37" s="163"/>
      <c r="M37" s="741" t="s">
        <v>165</v>
      </c>
      <c r="N37" s="127">
        <f>5276.5</f>
        <v>5276.5</v>
      </c>
      <c r="O37" s="147">
        <v>45276</v>
      </c>
      <c r="P37" s="148">
        <f>N37-D12</f>
        <v>372.89999999999964</v>
      </c>
      <c r="Q37" s="250">
        <f>O37-E2</f>
        <v>18</v>
      </c>
      <c r="R37" s="60" t="s">
        <v>166</v>
      </c>
      <c r="S37" s="25"/>
      <c r="T37" s="226"/>
      <c r="U37" s="227"/>
    </row>
    <row r="38" spans="1:26" ht="18" customHeight="1">
      <c r="A38" s="22"/>
      <c r="B38" s="55"/>
      <c r="C38" s="68"/>
      <c r="D38" s="932"/>
      <c r="E38" s="940"/>
      <c r="F38" s="69"/>
      <c r="G38" s="59"/>
      <c r="H38" s="70"/>
      <c r="I38" s="160"/>
      <c r="J38" s="161"/>
      <c r="K38" s="162"/>
      <c r="L38" s="163"/>
      <c r="M38" s="741" t="s">
        <v>167</v>
      </c>
      <c r="N38" s="127">
        <v>4916.2</v>
      </c>
      <c r="O38" s="128"/>
      <c r="P38" s="130">
        <f>N38-D12</f>
        <v>12.599999999999454</v>
      </c>
      <c r="Q38" s="726"/>
      <c r="R38" s="60"/>
      <c r="S38" s="25"/>
      <c r="T38" s="226"/>
      <c r="U38" s="227"/>
    </row>
    <row r="39" spans="1:26">
      <c r="A39" s="22"/>
      <c r="B39" s="55"/>
      <c r="C39" s="68"/>
      <c r="D39" s="932"/>
      <c r="E39" s="940"/>
      <c r="F39" s="69"/>
      <c r="G39" s="768"/>
      <c r="H39" s="769"/>
      <c r="I39" s="160"/>
      <c r="J39" s="161"/>
      <c r="K39" s="162"/>
      <c r="L39" s="163"/>
      <c r="M39" s="751" t="s">
        <v>168</v>
      </c>
      <c r="N39" s="127">
        <f>5576.5</f>
        <v>5576.5</v>
      </c>
      <c r="O39" s="147">
        <v>45276</v>
      </c>
      <c r="P39" s="148">
        <f>N39-D12</f>
        <v>672.89999999999964</v>
      </c>
      <c r="Q39" s="250">
        <f>O39-E2</f>
        <v>18</v>
      </c>
      <c r="R39" s="252" t="s">
        <v>134</v>
      </c>
      <c r="S39" s="25"/>
      <c r="T39" s="226"/>
      <c r="U39" s="227"/>
    </row>
    <row r="40" spans="1:26" ht="20.25" customHeight="1" thickBot="1">
      <c r="A40" s="22"/>
      <c r="B40" s="62"/>
      <c r="C40" s="68"/>
      <c r="D40" s="932"/>
      <c r="E40" s="940"/>
      <c r="F40" s="69"/>
      <c r="G40" s="72"/>
      <c r="H40" s="73"/>
      <c r="I40" s="164" t="s">
        <v>169</v>
      </c>
      <c r="J40" s="774" t="s">
        <v>170</v>
      </c>
      <c r="K40" s="773" t="s">
        <v>171</v>
      </c>
      <c r="L40" s="165"/>
      <c r="M40" s="950" t="s">
        <v>172</v>
      </c>
      <c r="N40" s="951"/>
      <c r="O40" s="951"/>
      <c r="P40" s="951"/>
      <c r="Q40" s="952"/>
      <c r="S40" s="25"/>
      <c r="T40" s="226"/>
      <c r="U40" s="227"/>
    </row>
    <row r="41" spans="1:26" ht="18" customHeight="1" thickTop="1">
      <c r="A41" s="22"/>
      <c r="B41" s="62"/>
      <c r="C41" s="68"/>
      <c r="D41" s="932"/>
      <c r="E41" s="940"/>
      <c r="F41" s="69"/>
      <c r="G41" s="755"/>
      <c r="H41" s="770"/>
      <c r="I41" s="164" t="s">
        <v>269</v>
      </c>
      <c r="J41" s="156" t="s">
        <v>270</v>
      </c>
      <c r="K41" s="64" t="s">
        <v>271</v>
      </c>
      <c r="L41" s="165"/>
      <c r="M41" s="122" t="s">
        <v>56</v>
      </c>
      <c r="N41" s="134"/>
      <c r="O41" s="140">
        <v>45259</v>
      </c>
      <c r="P41" s="168"/>
      <c r="Q41" s="253">
        <f>O41-E2</f>
        <v>1</v>
      </c>
      <c r="R41" s="252"/>
      <c r="S41" s="25"/>
      <c r="T41" s="226"/>
      <c r="U41" s="227"/>
    </row>
    <row r="42" spans="1:26" ht="18" customHeight="1">
      <c r="A42" s="22"/>
      <c r="B42" s="62"/>
      <c r="C42" s="68"/>
      <c r="D42" s="932"/>
      <c r="E42" s="940"/>
      <c r="F42" s="69"/>
      <c r="G42" s="74"/>
      <c r="H42" s="75"/>
      <c r="I42" s="157"/>
      <c r="J42" s="166"/>
      <c r="K42" s="167"/>
      <c r="L42" s="165"/>
      <c r="M42" s="135" t="s">
        <v>173</v>
      </c>
      <c r="N42" s="136"/>
      <c r="O42" s="137">
        <v>45265</v>
      </c>
      <c r="P42" s="136"/>
      <c r="Q42" s="234">
        <f>O42-E2</f>
        <v>7</v>
      </c>
      <c r="R42" s="248" t="s">
        <v>174</v>
      </c>
      <c r="S42" s="25"/>
      <c r="T42" s="226"/>
      <c r="U42" s="227"/>
    </row>
    <row r="43" spans="1:26" ht="18" customHeight="1">
      <c r="A43" s="22"/>
      <c r="B43" s="62"/>
      <c r="C43" s="68"/>
      <c r="D43" s="932"/>
      <c r="E43" s="940"/>
      <c r="F43" s="69"/>
      <c r="G43" s="242"/>
      <c r="H43" s="76"/>
      <c r="I43" s="157"/>
      <c r="J43" s="166"/>
      <c r="K43" s="167"/>
      <c r="L43" s="165"/>
      <c r="M43" s="135" t="s">
        <v>175</v>
      </c>
      <c r="N43" s="136"/>
      <c r="O43" s="137">
        <v>45274</v>
      </c>
      <c r="P43" s="136"/>
      <c r="Q43" s="238">
        <f>O43-E2</f>
        <v>16</v>
      </c>
      <c r="R43" s="237" t="s">
        <v>129</v>
      </c>
      <c r="S43" s="25"/>
      <c r="T43" s="226"/>
      <c r="U43" s="227"/>
    </row>
    <row r="44" spans="1:26" ht="18" customHeight="1">
      <c r="A44" s="22"/>
      <c r="B44" s="55"/>
      <c r="C44" s="62"/>
      <c r="D44" s="932"/>
      <c r="E44" s="940"/>
      <c r="F44" s="945"/>
      <c r="G44" s="72"/>
      <c r="H44" s="77"/>
      <c r="I44" s="169"/>
      <c r="J44" s="170"/>
      <c r="K44" s="171"/>
      <c r="L44" s="172"/>
      <c r="M44" s="141" t="s">
        <v>176</v>
      </c>
      <c r="N44" s="173"/>
      <c r="O44" s="143">
        <v>45372</v>
      </c>
      <c r="P44" s="174"/>
      <c r="Q44" s="254">
        <f>O44-E2</f>
        <v>114</v>
      </c>
      <c r="R44" s="255" t="s">
        <v>177</v>
      </c>
      <c r="S44" s="25"/>
      <c r="T44" s="226"/>
      <c r="U44" s="227"/>
      <c r="Z44" s="275"/>
    </row>
    <row r="45" spans="1:26" ht="18" customHeight="1">
      <c r="A45" s="22"/>
      <c r="B45" s="55"/>
      <c r="C45" s="62"/>
      <c r="D45" s="932"/>
      <c r="E45" s="940"/>
      <c r="F45" s="946"/>
      <c r="G45" s="78"/>
      <c r="H45" s="79"/>
      <c r="I45" s="175"/>
      <c r="J45" s="161"/>
      <c r="K45" s="162"/>
      <c r="L45" s="163"/>
      <c r="M45" s="141"/>
      <c r="N45" s="173"/>
      <c r="O45" s="728"/>
      <c r="P45" s="729"/>
      <c r="Q45" s="730"/>
      <c r="R45" s="256" t="s">
        <v>178</v>
      </c>
      <c r="S45" s="25"/>
      <c r="T45" s="226"/>
      <c r="U45" s="227"/>
      <c r="Z45" s="275"/>
    </row>
    <row r="46" spans="1:26" ht="18" customHeight="1" thickBot="1">
      <c r="A46" s="22"/>
      <c r="B46" s="62" t="s">
        <v>179</v>
      </c>
      <c r="C46" s="62" t="s">
        <v>179</v>
      </c>
      <c r="D46" s="932"/>
      <c r="E46" s="940"/>
      <c r="F46" s="946"/>
      <c r="G46" s="78"/>
      <c r="H46" s="79"/>
      <c r="I46" s="175"/>
      <c r="J46" s="170"/>
      <c r="K46" s="171" t="s">
        <v>24</v>
      </c>
      <c r="L46" s="172"/>
      <c r="M46" s="141"/>
      <c r="N46" s="173"/>
      <c r="O46" s="728"/>
      <c r="P46" s="729"/>
      <c r="Q46" s="730"/>
      <c r="S46" s="25"/>
      <c r="T46" s="226"/>
      <c r="U46" s="227"/>
      <c r="Z46" s="275"/>
    </row>
    <row r="47" spans="1:26" ht="23.25" customHeight="1" thickTop="1" thickBot="1">
      <c r="A47" s="22"/>
      <c r="B47" s="80" t="s">
        <v>156</v>
      </c>
      <c r="C47" s="44">
        <f>D12-1654</f>
        <v>3249.6000000000004</v>
      </c>
      <c r="D47" s="932"/>
      <c r="E47" s="940"/>
      <c r="F47" s="946"/>
      <c r="G47" s="81"/>
      <c r="H47" s="79"/>
      <c r="I47" s="176"/>
      <c r="J47" s="177"/>
      <c r="K47" s="178"/>
      <c r="L47" s="179"/>
      <c r="M47" s="953" t="s">
        <v>180</v>
      </c>
      <c r="N47" s="953"/>
      <c r="O47" s="953"/>
      <c r="P47" s="953"/>
      <c r="Q47" s="953"/>
      <c r="R47" s="248" t="s">
        <v>181</v>
      </c>
      <c r="S47" s="25"/>
      <c r="T47" s="226"/>
      <c r="U47" s="227"/>
      <c r="Z47" s="275"/>
    </row>
    <row r="48" spans="1:26" ht="39" customHeight="1" thickTop="1">
      <c r="A48" s="22"/>
      <c r="B48" s="80" t="s">
        <v>182</v>
      </c>
      <c r="C48" s="55"/>
      <c r="D48" s="932"/>
      <c r="E48" s="940"/>
      <c r="F48" s="946"/>
      <c r="G48" s="81"/>
      <c r="H48" s="82"/>
      <c r="I48" s="181"/>
      <c r="J48" s="177"/>
      <c r="K48" s="178"/>
      <c r="L48" s="179"/>
      <c r="M48" s="182" t="s">
        <v>183</v>
      </c>
      <c r="N48" s="123">
        <f>4875.1+50</f>
        <v>4925.1000000000004</v>
      </c>
      <c r="O48" s="183"/>
      <c r="P48" s="184">
        <f>N48-D12</f>
        <v>21.5</v>
      </c>
      <c r="Q48" s="257"/>
      <c r="R48" s="63" t="s">
        <v>129</v>
      </c>
      <c r="S48" s="25"/>
      <c r="T48" s="226"/>
      <c r="U48" s="227"/>
      <c r="Z48" s="275"/>
    </row>
    <row r="49" spans="1:22" ht="39" customHeight="1">
      <c r="A49" s="22"/>
      <c r="B49" s="55"/>
      <c r="C49" s="55"/>
      <c r="D49" s="932"/>
      <c r="E49" s="940"/>
      <c r="F49" s="69"/>
      <c r="G49" s="81"/>
      <c r="H49" s="79"/>
      <c r="I49" s="176"/>
      <c r="J49" s="177"/>
      <c r="K49" s="178"/>
      <c r="L49" s="179"/>
      <c r="M49" s="141" t="s">
        <v>184</v>
      </c>
      <c r="N49" s="127">
        <f>4875.1+50</f>
        <v>4925.1000000000004</v>
      </c>
      <c r="O49" s="185">
        <v>45372</v>
      </c>
      <c r="P49" s="186">
        <f>N49-D12</f>
        <v>21.5</v>
      </c>
      <c r="Q49" s="258">
        <f>O49-E2</f>
        <v>114</v>
      </c>
      <c r="R49" s="80" t="s">
        <v>185</v>
      </c>
      <c r="S49" s="25"/>
      <c r="T49" s="226"/>
      <c r="U49" s="227"/>
    </row>
    <row r="50" spans="1:22" ht="39" customHeight="1">
      <c r="A50" s="22"/>
      <c r="B50" s="55"/>
      <c r="C50" s="55"/>
      <c r="D50" s="932"/>
      <c r="E50" s="940"/>
      <c r="F50" s="69"/>
      <c r="G50" s="83"/>
      <c r="H50" s="79"/>
      <c r="I50" s="176"/>
      <c r="J50" s="177"/>
      <c r="K50" s="178"/>
      <c r="L50" s="179"/>
      <c r="M50" s="126" t="s">
        <v>186</v>
      </c>
      <c r="N50" s="187">
        <f>4875.1+50</f>
        <v>4925.1000000000004</v>
      </c>
      <c r="O50" s="188"/>
      <c r="P50" s="186">
        <f>N50-D12</f>
        <v>21.5</v>
      </c>
      <c r="Q50" s="188"/>
      <c r="R50" s="259" t="s">
        <v>187</v>
      </c>
      <c r="S50" s="25"/>
      <c r="T50" s="226"/>
      <c r="U50" s="227"/>
    </row>
    <row r="51" spans="1:22" ht="39" customHeight="1" thickBot="1">
      <c r="A51" s="22"/>
      <c r="B51" s="55"/>
      <c r="C51" s="55"/>
      <c r="D51" s="932"/>
      <c r="E51" s="940"/>
      <c r="F51" s="69"/>
      <c r="G51" s="83"/>
      <c r="H51" s="79"/>
      <c r="I51" s="176"/>
      <c r="J51" s="177"/>
      <c r="K51" s="178"/>
      <c r="L51" s="179"/>
      <c r="M51" s="126" t="s">
        <v>188</v>
      </c>
      <c r="N51" s="127">
        <v>4961.8</v>
      </c>
      <c r="O51" s="185">
        <v>45503</v>
      </c>
      <c r="P51" s="186">
        <f>N51-D12</f>
        <v>58.199999999999818</v>
      </c>
      <c r="Q51" s="258">
        <f>O51-E2</f>
        <v>245</v>
      </c>
      <c r="R51" s="12"/>
      <c r="S51" s="25"/>
      <c r="T51" s="226"/>
      <c r="U51" s="227"/>
    </row>
    <row r="52" spans="1:22" ht="21.75" thickTop="1" thickBot="1">
      <c r="A52" s="22"/>
      <c r="B52" s="55"/>
      <c r="C52" s="55"/>
      <c r="D52" s="932"/>
      <c r="E52" s="940"/>
      <c r="F52" s="69"/>
      <c r="G52" s="84"/>
      <c r="H52" s="79"/>
      <c r="I52" s="176"/>
      <c r="J52" s="177"/>
      <c r="K52" s="178"/>
      <c r="L52" s="179"/>
      <c r="M52" s="180" t="s">
        <v>189</v>
      </c>
      <c r="N52" s="927" t="s">
        <v>190</v>
      </c>
      <c r="O52" s="928"/>
      <c r="P52" s="924" t="s">
        <v>191</v>
      </c>
      <c r="Q52" s="926"/>
      <c r="R52" s="248" t="s">
        <v>192</v>
      </c>
      <c r="S52" s="25"/>
      <c r="T52" s="226"/>
      <c r="U52" s="227"/>
    </row>
    <row r="53" spans="1:22" ht="33.75" customHeight="1" thickTop="1">
      <c r="A53" s="22"/>
      <c r="B53" s="62"/>
      <c r="C53" s="55"/>
      <c r="D53" s="932"/>
      <c r="E53" s="940"/>
      <c r="F53" s="45"/>
      <c r="G53" s="85"/>
      <c r="H53" s="79"/>
      <c r="I53" s="181"/>
      <c r="J53" s="177"/>
      <c r="K53" s="178"/>
      <c r="L53" s="179"/>
      <c r="M53" s="126"/>
      <c r="N53" s="189"/>
      <c r="O53" s="341"/>
      <c r="P53" s="189"/>
      <c r="Q53" s="340"/>
      <c r="R53" s="262">
        <v>5481</v>
      </c>
      <c r="S53" s="25"/>
      <c r="T53" s="226"/>
      <c r="U53" s="227"/>
    </row>
    <row r="54" spans="1:22" ht="26.25" customHeight="1">
      <c r="A54" s="22"/>
      <c r="B54" s="62"/>
      <c r="C54" s="44"/>
      <c r="D54" s="932"/>
      <c r="E54" s="940"/>
      <c r="F54" s="50"/>
      <c r="G54" s="81"/>
      <c r="H54" s="86"/>
      <c r="I54" s="181"/>
      <c r="J54" s="177"/>
      <c r="K54" s="178"/>
      <c r="L54" s="179"/>
      <c r="M54" s="194" t="s">
        <v>193</v>
      </c>
      <c r="N54" s="154"/>
      <c r="O54" s="752">
        <v>45286</v>
      </c>
      <c r="P54" s="727"/>
      <c r="Q54" s="781">
        <f>O54-E2</f>
        <v>28</v>
      </c>
      <c r="R54" s="264" t="s">
        <v>194</v>
      </c>
      <c r="S54" s="25"/>
      <c r="T54" s="226"/>
      <c r="U54" s="227"/>
    </row>
    <row r="55" spans="1:22" ht="26.25" customHeight="1">
      <c r="A55" s="22"/>
      <c r="B55" s="62"/>
      <c r="C55" s="766"/>
      <c r="D55" s="932"/>
      <c r="E55" s="940"/>
      <c r="F55" s="50"/>
      <c r="G55" s="81"/>
      <c r="H55" s="86"/>
      <c r="I55" s="181"/>
      <c r="J55" s="177"/>
      <c r="K55" s="178"/>
      <c r="L55" s="179"/>
      <c r="M55" s="194" t="s">
        <v>195</v>
      </c>
      <c r="N55" s="189">
        <v>5000</v>
      </c>
      <c r="O55" s="341"/>
      <c r="P55" s="184">
        <f>N55-D12</f>
        <v>96.399999999999636</v>
      </c>
      <c r="Q55" s="340"/>
      <c r="R55" s="767" t="s">
        <v>289</v>
      </c>
      <c r="S55" s="25"/>
      <c r="T55" s="226"/>
      <c r="U55" s="227"/>
    </row>
    <row r="56" spans="1:22" ht="26.25" customHeight="1">
      <c r="A56" s="22"/>
      <c r="B56" s="62"/>
      <c r="C56" s="766"/>
      <c r="D56" s="932"/>
      <c r="E56" s="940"/>
      <c r="F56" s="50"/>
      <c r="G56" s="81"/>
      <c r="H56" s="86"/>
      <c r="I56" s="181"/>
      <c r="J56" s="177"/>
      <c r="K56" s="178"/>
      <c r="L56" s="179"/>
      <c r="M56" s="194" t="s">
        <v>196</v>
      </c>
      <c r="N56" s="189">
        <v>5000</v>
      </c>
      <c r="O56" s="341"/>
      <c r="P56" s="184">
        <f>N56-D12</f>
        <v>96.399999999999636</v>
      </c>
      <c r="Q56" s="340"/>
      <c r="R56" s="767"/>
      <c r="S56" s="25"/>
      <c r="T56" s="226"/>
      <c r="U56" s="227"/>
    </row>
    <row r="57" spans="1:22" ht="38.25" customHeight="1">
      <c r="A57" s="22"/>
      <c r="B57" s="62"/>
      <c r="C57" s="766"/>
      <c r="D57" s="932"/>
      <c r="E57" s="940"/>
      <c r="F57" s="50"/>
      <c r="G57" s="81"/>
      <c r="H57" s="86"/>
      <c r="I57" s="181"/>
      <c r="J57" s="177"/>
      <c r="K57" s="178"/>
      <c r="L57" s="179"/>
      <c r="M57" s="194" t="s">
        <v>197</v>
      </c>
      <c r="N57" s="189">
        <v>5000</v>
      </c>
      <c r="O57" s="341"/>
      <c r="P57" s="184">
        <f>N57-D12</f>
        <v>96.399999999999636</v>
      </c>
      <c r="Q57" s="340"/>
      <c r="R57" s="767"/>
      <c r="S57" s="25"/>
      <c r="T57" s="226"/>
      <c r="U57" s="227"/>
    </row>
    <row r="58" spans="1:22" ht="38.25" customHeight="1">
      <c r="A58" s="22"/>
      <c r="B58" s="62"/>
      <c r="C58" s="766"/>
      <c r="D58" s="932"/>
      <c r="E58" s="940"/>
      <c r="F58" s="50"/>
      <c r="G58" s="81"/>
      <c r="H58" s="86"/>
      <c r="I58" s="181"/>
      <c r="J58" s="177"/>
      <c r="K58" s="178"/>
      <c r="L58" s="179"/>
      <c r="M58" s="194" t="s">
        <v>198</v>
      </c>
      <c r="N58" s="154"/>
      <c r="O58" s="752">
        <v>45317</v>
      </c>
      <c r="P58" s="727"/>
      <c r="Q58" s="753">
        <f>O58-E2</f>
        <v>59</v>
      </c>
      <c r="R58" s="767"/>
      <c r="S58" s="25"/>
      <c r="T58" s="226"/>
      <c r="U58" s="227"/>
    </row>
    <row r="59" spans="1:22" ht="38.25" customHeight="1">
      <c r="A59" s="22"/>
      <c r="B59" s="62"/>
      <c r="C59" s="766"/>
      <c r="D59" s="932"/>
      <c r="E59" s="940"/>
      <c r="F59" s="50"/>
      <c r="G59" s="81"/>
      <c r="H59" s="86"/>
      <c r="I59" s="181"/>
      <c r="J59" s="177"/>
      <c r="K59" s="178"/>
      <c r="L59" s="179"/>
      <c r="M59" s="194" t="s">
        <v>199</v>
      </c>
      <c r="N59" s="189">
        <v>5000</v>
      </c>
      <c r="O59" s="341"/>
      <c r="P59" s="184">
        <f>N59-D12</f>
        <v>96.399999999999636</v>
      </c>
      <c r="Q59" s="340"/>
      <c r="R59" s="767"/>
      <c r="S59" s="25"/>
      <c r="T59" s="226"/>
      <c r="U59" s="227"/>
    </row>
    <row r="60" spans="1:22" ht="9.9499999999999993" customHeight="1">
      <c r="A60" s="22"/>
      <c r="B60" s="87"/>
      <c r="C60" s="87"/>
      <c r="D60" s="88" t="s">
        <v>200</v>
      </c>
      <c r="E60" s="89"/>
      <c r="F60" s="90"/>
      <c r="G60" s="91"/>
      <c r="H60" s="90"/>
      <c r="I60" s="196"/>
      <c r="J60" s="197"/>
      <c r="K60" s="197"/>
      <c r="L60" s="197"/>
      <c r="M60" s="198"/>
      <c r="N60" s="199"/>
      <c r="O60" s="200"/>
      <c r="P60" s="199"/>
      <c r="Q60" s="265"/>
      <c r="R60" s="266"/>
      <c r="S60" s="25"/>
    </row>
    <row r="61" spans="1:22" ht="18" customHeight="1">
      <c r="A61" s="92"/>
      <c r="B61" s="93"/>
      <c r="C61" s="93"/>
      <c r="D61" s="933">
        <f>4594.3+3.4</f>
        <v>4597.7</v>
      </c>
      <c r="E61" s="941" t="s">
        <v>201</v>
      </c>
      <c r="F61" s="94"/>
      <c r="G61" s="95"/>
      <c r="H61" s="96"/>
      <c r="I61" s="201"/>
      <c r="J61" s="202"/>
      <c r="K61" s="203"/>
      <c r="L61" s="204"/>
      <c r="M61" s="947" t="s">
        <v>123</v>
      </c>
      <c r="N61" s="948"/>
      <c r="O61" s="948"/>
      <c r="P61" s="948"/>
      <c r="Q61" s="949"/>
      <c r="R61" s="251"/>
      <c r="S61" s="25"/>
      <c r="T61" s="267" t="e">
        <f ca="1">IF(#REF!="","",(#REF!-TODAY()))</f>
        <v>#REF!</v>
      </c>
      <c r="V61" s="268"/>
    </row>
    <row r="62" spans="1:22" ht="18" customHeight="1">
      <c r="A62" s="22"/>
      <c r="B62" s="55"/>
      <c r="C62" s="55"/>
      <c r="D62" s="932"/>
      <c r="E62" s="940"/>
      <c r="F62" s="97"/>
      <c r="G62" s="98"/>
      <c r="H62" s="99"/>
      <c r="I62" s="205"/>
      <c r="J62" s="206"/>
      <c r="K62" s="178"/>
      <c r="L62" s="207"/>
      <c r="M62" s="208"/>
      <c r="N62" s="209"/>
      <c r="O62" s="210"/>
      <c r="P62" s="209"/>
      <c r="Q62" s="269"/>
      <c r="R62" s="60" t="s">
        <v>125</v>
      </c>
      <c r="S62" s="25"/>
      <c r="T62" s="267"/>
      <c r="V62" s="268"/>
    </row>
    <row r="63" spans="1:22" ht="18" customHeight="1">
      <c r="A63" s="22"/>
      <c r="B63" s="55"/>
      <c r="C63" s="55"/>
      <c r="D63" s="932"/>
      <c r="E63" s="940"/>
      <c r="F63" s="97"/>
      <c r="G63" s="98"/>
      <c r="H63" s="99"/>
      <c r="I63" s="205"/>
      <c r="J63" s="206"/>
      <c r="K63" s="178"/>
      <c r="L63" s="207"/>
      <c r="M63" s="211" t="s">
        <v>202</v>
      </c>
      <c r="N63" s="212">
        <f>4581.9+20</f>
        <v>4601.8999999999996</v>
      </c>
      <c r="O63" s="213"/>
      <c r="P63" s="214">
        <f>N63-D61</f>
        <v>4.1999999999998181</v>
      </c>
      <c r="Q63" s="270"/>
      <c r="R63" s="230" t="s">
        <v>127</v>
      </c>
      <c r="S63" s="25"/>
      <c r="T63" s="267"/>
      <c r="V63" s="268"/>
    </row>
    <row r="64" spans="1:22" ht="18" customHeight="1">
      <c r="A64" s="22"/>
      <c r="B64" s="62"/>
      <c r="C64" s="62"/>
      <c r="D64" s="932"/>
      <c r="E64" s="940"/>
      <c r="F64" s="97"/>
      <c r="G64" s="98"/>
      <c r="H64" s="99"/>
      <c r="I64" s="205"/>
      <c r="J64" s="206"/>
      <c r="K64" s="178"/>
      <c r="L64" s="207"/>
      <c r="M64" s="126" t="s">
        <v>126</v>
      </c>
      <c r="N64" s="127">
        <f>4590.4+50</f>
        <v>4640.3999999999996</v>
      </c>
      <c r="O64" s="128"/>
      <c r="P64" s="212">
        <f>N64-D61</f>
        <v>42.699999999999818</v>
      </c>
      <c r="Q64" s="229"/>
      <c r="R64" s="271" t="s">
        <v>129</v>
      </c>
      <c r="S64" s="25"/>
      <c r="T64" s="267"/>
      <c r="V64" s="268"/>
    </row>
    <row r="65" spans="1:56" ht="18" customHeight="1">
      <c r="A65" s="22"/>
      <c r="B65" s="62"/>
      <c r="C65" s="62"/>
      <c r="D65" s="932"/>
      <c r="E65" s="940"/>
      <c r="F65" s="97"/>
      <c r="G65" s="100"/>
      <c r="H65" s="99"/>
      <c r="I65" s="205"/>
      <c r="J65" s="206"/>
      <c r="K65" s="178"/>
      <c r="L65" s="207"/>
      <c r="M65" s="126" t="s">
        <v>128</v>
      </c>
      <c r="N65" s="127">
        <f>4594.3+100</f>
        <v>4694.3</v>
      </c>
      <c r="O65" s="128"/>
      <c r="P65" s="130">
        <f>N65-D61</f>
        <v>96.600000000000364</v>
      </c>
      <c r="Q65" s="231"/>
      <c r="R65" s="235" t="s">
        <v>132</v>
      </c>
      <c r="S65" s="25"/>
      <c r="T65" s="267"/>
      <c r="V65" s="268"/>
    </row>
    <row r="66" spans="1:56" ht="18" customHeight="1">
      <c r="A66" s="22"/>
      <c r="B66" s="62"/>
      <c r="C66" s="62"/>
      <c r="D66" s="932"/>
      <c r="E66" s="940"/>
      <c r="F66" s="97"/>
      <c r="G66" s="101"/>
      <c r="H66" s="99"/>
      <c r="I66" s="205"/>
      <c r="J66" s="206"/>
      <c r="K66" s="178"/>
      <c r="L66" s="207"/>
      <c r="M66" s="126" t="s">
        <v>130</v>
      </c>
      <c r="N66" s="127">
        <f>4478.2+150</f>
        <v>4628.2</v>
      </c>
      <c r="O66" s="128"/>
      <c r="P66" s="130">
        <f>N66-D61</f>
        <v>30.5</v>
      </c>
      <c r="Q66" s="231"/>
      <c r="R66" s="232" t="s">
        <v>129</v>
      </c>
      <c r="S66" s="25"/>
      <c r="T66" s="267"/>
      <c r="V66" s="268"/>
    </row>
    <row r="67" spans="1:56" ht="18" customHeight="1">
      <c r="A67" s="22"/>
      <c r="B67" s="62"/>
      <c r="C67" s="62"/>
      <c r="D67" s="932"/>
      <c r="E67" s="940"/>
      <c r="F67" s="97"/>
      <c r="G67" s="101"/>
      <c r="H67" s="99"/>
      <c r="I67" s="205"/>
      <c r="J67" s="206"/>
      <c r="K67" s="178"/>
      <c r="L67" s="207"/>
      <c r="M67" s="141" t="s">
        <v>203</v>
      </c>
      <c r="N67" s="173"/>
      <c r="O67" s="215">
        <v>45281</v>
      </c>
      <c r="P67" s="173"/>
      <c r="Q67" s="272">
        <f>O67-E2</f>
        <v>23</v>
      </c>
      <c r="R67" s="273" t="s">
        <v>136</v>
      </c>
      <c r="S67" s="25"/>
      <c r="T67" s="267"/>
      <c r="V67" s="268"/>
    </row>
    <row r="68" spans="1:56" ht="18" customHeight="1">
      <c r="A68" s="22"/>
      <c r="B68" s="62"/>
      <c r="C68" s="62"/>
      <c r="D68" s="932"/>
      <c r="E68" s="940"/>
      <c r="F68" s="97"/>
      <c r="G68" s="101"/>
      <c r="H68" s="99"/>
      <c r="I68" s="205"/>
      <c r="J68" s="206"/>
      <c r="K68" s="178"/>
      <c r="L68" s="207"/>
      <c r="M68" s="141" t="s">
        <v>204</v>
      </c>
      <c r="N68" s="173"/>
      <c r="O68" s="312">
        <v>45283</v>
      </c>
      <c r="P68" s="173"/>
      <c r="Q68" s="263">
        <f>O68-E2</f>
        <v>25</v>
      </c>
      <c r="R68" s="273" t="s">
        <v>139</v>
      </c>
      <c r="S68" s="25"/>
      <c r="T68" s="267"/>
      <c r="V68" s="268"/>
    </row>
    <row r="69" spans="1:56" ht="19.5" customHeight="1">
      <c r="A69" s="22"/>
      <c r="B69" s="62"/>
      <c r="C69" s="62"/>
      <c r="D69" s="932"/>
      <c r="E69" s="940"/>
      <c r="F69" s="97"/>
      <c r="G69" s="101"/>
      <c r="H69" s="99"/>
      <c r="I69" s="205"/>
      <c r="J69" s="206"/>
      <c r="K69" s="178"/>
      <c r="L69" s="207"/>
      <c r="M69" s="150" t="s">
        <v>205</v>
      </c>
      <c r="N69" s="152"/>
      <c r="O69" s="143">
        <v>45323</v>
      </c>
      <c r="P69" s="313"/>
      <c r="Q69" s="247">
        <f>O69-E2</f>
        <v>65</v>
      </c>
      <c r="R69" s="772" t="s">
        <v>141</v>
      </c>
      <c r="S69" s="25"/>
      <c r="T69" s="267"/>
      <c r="V69" s="268"/>
    </row>
    <row r="70" spans="1:56" ht="21" customHeight="1">
      <c r="A70" s="22"/>
      <c r="B70" s="62"/>
      <c r="C70" s="62"/>
      <c r="D70" s="932"/>
      <c r="E70" s="940"/>
      <c r="F70" s="97"/>
      <c r="G70" s="101"/>
      <c r="H70" s="99"/>
      <c r="I70" s="205"/>
      <c r="J70" s="206"/>
      <c r="K70" s="178"/>
      <c r="L70" s="207"/>
      <c r="M70" s="141" t="s">
        <v>206</v>
      </c>
      <c r="N70" s="142"/>
      <c r="O70" s="143">
        <v>45286</v>
      </c>
      <c r="P70" s="142"/>
      <c r="Q70" s="254">
        <f>O70-E2</f>
        <v>28</v>
      </c>
      <c r="R70" s="239"/>
      <c r="S70" s="25"/>
      <c r="T70" s="267"/>
      <c r="V70" s="268"/>
    </row>
    <row r="71" spans="1:56" ht="18" customHeight="1">
      <c r="A71" s="22"/>
      <c r="B71" s="62"/>
      <c r="C71" s="62"/>
      <c r="D71" s="932"/>
      <c r="E71" s="940"/>
      <c r="F71" s="97"/>
      <c r="G71" s="277"/>
      <c r="H71" s="99"/>
      <c r="I71" s="205"/>
      <c r="J71" s="178"/>
      <c r="K71" s="178"/>
      <c r="L71" s="207"/>
      <c r="M71" s="126" t="s">
        <v>137</v>
      </c>
      <c r="N71" s="314"/>
      <c r="O71" s="215">
        <v>45287</v>
      </c>
      <c r="P71" s="314"/>
      <c r="Q71" s="777">
        <f>O71-E2</f>
        <v>29</v>
      </c>
      <c r="R71" s="246"/>
      <c r="S71" s="25"/>
      <c r="T71" s="226">
        <f ca="1">IF(O69="","",(O69-TODAY()))</f>
        <v>66</v>
      </c>
      <c r="U71" s="382"/>
      <c r="V71" s="268"/>
      <c r="Z71" s="413"/>
    </row>
    <row r="72" spans="1:56" s="2" customFormat="1" ht="18" customHeight="1">
      <c r="A72" s="22"/>
      <c r="B72" s="62"/>
      <c r="C72" s="62"/>
      <c r="D72" s="932"/>
      <c r="E72" s="940"/>
      <c r="F72" s="97"/>
      <c r="G72" s="278"/>
      <c r="H72" s="99"/>
      <c r="I72" s="205"/>
      <c r="J72" s="178"/>
      <c r="K72" s="178"/>
      <c r="L72" s="207"/>
      <c r="M72" s="315"/>
      <c r="N72" s="142"/>
      <c r="O72" s="142"/>
      <c r="P72" s="142"/>
      <c r="Q72" s="383"/>
      <c r="R72" s="308"/>
      <c r="S72" s="25"/>
      <c r="T72" s="384"/>
      <c r="U72" s="12"/>
      <c r="V72" s="268"/>
      <c r="Z72" s="414"/>
      <c r="AW72" s="12"/>
      <c r="AX72" s="12"/>
      <c r="AY72" s="12"/>
      <c r="AZ72" s="12"/>
      <c r="BA72" s="12"/>
      <c r="BB72" s="12"/>
      <c r="BC72" s="12"/>
      <c r="BD72" s="12"/>
    </row>
    <row r="73" spans="1:56" ht="18" customHeight="1">
      <c r="A73" s="22"/>
      <c r="B73" s="55"/>
      <c r="C73" s="62"/>
      <c r="D73" s="932"/>
      <c r="E73" s="940"/>
      <c r="F73" s="97"/>
      <c r="G73" s="278"/>
      <c r="H73" s="99"/>
      <c r="I73" s="316"/>
      <c r="J73" s="178"/>
      <c r="K73" s="178"/>
      <c r="L73" s="207" t="s">
        <v>207</v>
      </c>
      <c r="M73" s="317" t="s">
        <v>208</v>
      </c>
      <c r="N73" s="318">
        <f>4590.4+50</f>
        <v>4640.3999999999996</v>
      </c>
      <c r="O73" s="319">
        <v>45312</v>
      </c>
      <c r="P73" s="320">
        <f>N73-D61</f>
        <v>42.699999999999818</v>
      </c>
      <c r="Q73" s="385">
        <f>O73-E2</f>
        <v>54</v>
      </c>
      <c r="R73" s="246"/>
      <c r="S73" s="25"/>
      <c r="T73" s="226"/>
      <c r="U73" s="382"/>
      <c r="V73" s="268"/>
      <c r="Z73" s="274"/>
    </row>
    <row r="74" spans="1:56" ht="18" customHeight="1">
      <c r="A74" s="22"/>
      <c r="B74" s="55"/>
      <c r="C74" s="62"/>
      <c r="D74" s="932"/>
      <c r="E74" s="940"/>
      <c r="F74" s="67"/>
      <c r="G74" s="278"/>
      <c r="H74" s="67"/>
      <c r="I74" s="205"/>
      <c r="J74" s="178"/>
      <c r="K74" s="178"/>
      <c r="L74" s="207"/>
      <c r="M74" s="135" t="s">
        <v>147</v>
      </c>
      <c r="N74" s="151"/>
      <c r="O74" s="147">
        <v>45360</v>
      </c>
      <c r="P74" s="151"/>
      <c r="Q74" s="238">
        <f>O74-E2</f>
        <v>102</v>
      </c>
      <c r="R74" s="248" t="s">
        <v>150</v>
      </c>
      <c r="S74" s="25"/>
      <c r="T74" s="226"/>
      <c r="U74" s="382"/>
      <c r="V74" s="268"/>
    </row>
    <row r="75" spans="1:56" ht="18" customHeight="1">
      <c r="A75" s="22"/>
      <c r="B75" s="279" t="s">
        <v>209</v>
      </c>
      <c r="C75" s="62"/>
      <c r="D75" s="932"/>
      <c r="E75" s="940"/>
      <c r="F75" s="67"/>
      <c r="G75" s="278"/>
      <c r="H75" s="67"/>
      <c r="I75" s="205"/>
      <c r="J75" s="178"/>
      <c r="K75" s="178"/>
      <c r="L75" s="207"/>
      <c r="M75" s="135" t="s">
        <v>146</v>
      </c>
      <c r="N75" s="151"/>
      <c r="O75" s="147">
        <v>45331</v>
      </c>
      <c r="P75" s="151"/>
      <c r="Q75" s="250">
        <f>O75-E2</f>
        <v>73</v>
      </c>
      <c r="R75" s="63" t="s">
        <v>129</v>
      </c>
      <c r="S75" s="25"/>
      <c r="T75" s="226"/>
      <c r="V75" s="268"/>
      <c r="Z75" s="274"/>
    </row>
    <row r="76" spans="1:56" ht="18" customHeight="1">
      <c r="A76" s="22"/>
      <c r="B76" s="279">
        <v>31315</v>
      </c>
      <c r="C76" s="62"/>
      <c r="D76" s="932"/>
      <c r="E76" s="940"/>
      <c r="F76" s="97"/>
      <c r="G76" s="278"/>
      <c r="H76" s="65"/>
      <c r="I76" s="205"/>
      <c r="J76" s="178"/>
      <c r="K76" s="178"/>
      <c r="L76" s="207"/>
      <c r="M76" s="150" t="s">
        <v>210</v>
      </c>
      <c r="N76" s="136"/>
      <c r="O76" s="147">
        <v>45323</v>
      </c>
      <c r="P76" s="151"/>
      <c r="Q76" s="238">
        <f>O76-E2</f>
        <v>65</v>
      </c>
      <c r="R76" s="262" t="s">
        <v>273</v>
      </c>
      <c r="S76" s="25"/>
      <c r="T76" s="226"/>
      <c r="V76" s="268"/>
      <c r="Z76" s="274"/>
    </row>
    <row r="77" spans="1:56" ht="18" customHeight="1">
      <c r="A77" s="22"/>
      <c r="B77" s="55"/>
      <c r="C77" s="55"/>
      <c r="D77" s="932"/>
      <c r="E77" s="940"/>
      <c r="F77" s="97"/>
      <c r="G77" s="278"/>
      <c r="H77" s="99"/>
      <c r="I77" s="321"/>
      <c r="J77" s="322"/>
      <c r="K77" s="322"/>
      <c r="L77" s="207"/>
      <c r="M77" s="150" t="s">
        <v>211</v>
      </c>
      <c r="N77" s="152"/>
      <c r="O77" s="147">
        <v>45323</v>
      </c>
      <c r="P77" s="151"/>
      <c r="Q77" s="238">
        <f>O77-E2</f>
        <v>65</v>
      </c>
      <c r="R77" s="755" t="s">
        <v>275</v>
      </c>
      <c r="S77" s="25"/>
      <c r="T77" s="226"/>
      <c r="V77" s="268"/>
      <c r="X77" s="386"/>
    </row>
    <row r="78" spans="1:56" ht="21" customHeight="1">
      <c r="A78" s="22"/>
      <c r="B78" s="55"/>
      <c r="C78" s="55"/>
      <c r="D78" s="932"/>
      <c r="E78" s="940"/>
      <c r="F78" s="97"/>
      <c r="H78" s="99"/>
      <c r="I78" s="119"/>
      <c r="J78" s="178"/>
      <c r="K78" s="178"/>
      <c r="L78" s="207"/>
      <c r="M78" s="135" t="s">
        <v>277</v>
      </c>
      <c r="N78" s="127">
        <v>4844.3</v>
      </c>
      <c r="O78" s="323"/>
      <c r="P78" s="324">
        <f>N78-D61</f>
        <v>246.60000000000036</v>
      </c>
      <c r="Q78" s="341"/>
      <c r="R78" s="755" t="s">
        <v>212</v>
      </c>
      <c r="S78" s="25"/>
      <c r="T78" s="226"/>
      <c r="V78" s="268"/>
      <c r="X78" s="386"/>
    </row>
    <row r="79" spans="1:56" ht="21" customHeight="1">
      <c r="A79" s="22"/>
      <c r="B79" s="62" t="s">
        <v>153</v>
      </c>
      <c r="C79" s="80" t="s">
        <v>153</v>
      </c>
      <c r="D79" s="932"/>
      <c r="E79" s="940"/>
      <c r="F79" s="61"/>
      <c r="G79" s="280"/>
      <c r="H79" s="99"/>
      <c r="I79" s="119"/>
      <c r="J79" s="178"/>
      <c r="K79" s="178"/>
      <c r="L79" s="207"/>
      <c r="M79" s="325" t="s">
        <v>151</v>
      </c>
      <c r="N79" s="148">
        <f>4478.2+150</f>
        <v>4628.2</v>
      </c>
      <c r="O79" s="147">
        <v>45508</v>
      </c>
      <c r="P79" s="356">
        <f>N79-D61</f>
        <v>30.5</v>
      </c>
      <c r="Q79" s="238">
        <f>O79-E2</f>
        <v>250</v>
      </c>
      <c r="R79" s="273" t="s">
        <v>274</v>
      </c>
      <c r="S79" s="25"/>
      <c r="T79" s="226"/>
      <c r="V79" s="268"/>
      <c r="X79" s="386"/>
    </row>
    <row r="80" spans="1:56" ht="21" customHeight="1">
      <c r="A80" s="22"/>
      <c r="B80" s="62"/>
      <c r="C80" s="68">
        <f>D61</f>
        <v>4597.7</v>
      </c>
      <c r="D80" s="932"/>
      <c r="E80" s="940"/>
      <c r="F80" s="61"/>
      <c r="G80" s="280"/>
      <c r="H80" s="99"/>
      <c r="I80" s="119"/>
      <c r="J80" s="178"/>
      <c r="K80" s="178"/>
      <c r="L80" s="207"/>
      <c r="M80" s="325" t="s">
        <v>157</v>
      </c>
      <c r="N80" s="148">
        <v>4699.6000000000004</v>
      </c>
      <c r="O80" s="326"/>
      <c r="P80" s="148">
        <f>N80-D61</f>
        <v>101.90000000000055</v>
      </c>
      <c r="Q80" s="726"/>
      <c r="R80" s="12"/>
      <c r="S80" s="25"/>
      <c r="T80" s="226"/>
      <c r="V80" s="268"/>
      <c r="X80" s="386"/>
    </row>
    <row r="81" spans="1:24" ht="21" customHeight="1">
      <c r="A81" s="22"/>
      <c r="B81" s="80" t="s">
        <v>156</v>
      </c>
      <c r="C81" s="80"/>
      <c r="D81" s="932"/>
      <c r="E81" s="940"/>
      <c r="F81" s="61"/>
      <c r="G81" s="280"/>
      <c r="H81" s="99"/>
      <c r="I81" s="119"/>
      <c r="J81" s="178"/>
      <c r="K81" s="178"/>
      <c r="L81" s="207"/>
      <c r="M81" s="325" t="s">
        <v>213</v>
      </c>
      <c r="N81" s="148">
        <v>4799.6000000000004</v>
      </c>
      <c r="O81" s="326"/>
      <c r="P81" s="148">
        <f>N81-D61</f>
        <v>201.90000000000055</v>
      </c>
      <c r="Q81" s="249"/>
      <c r="R81" s="262"/>
      <c r="S81" s="25"/>
      <c r="T81" s="226"/>
      <c r="V81" s="268"/>
      <c r="X81" s="386"/>
    </row>
    <row r="82" spans="1:24">
      <c r="A82" s="22"/>
      <c r="B82" s="62" t="s">
        <v>214</v>
      </c>
      <c r="C82" s="80"/>
      <c r="D82" s="932"/>
      <c r="E82" s="940"/>
      <c r="F82" s="47"/>
      <c r="G82" s="280"/>
      <c r="H82" s="65"/>
      <c r="I82" s="119"/>
      <c r="J82" s="327"/>
      <c r="K82" s="178"/>
      <c r="L82" s="207"/>
      <c r="M82" s="754"/>
      <c r="N82" s="731"/>
      <c r="O82" s="732"/>
      <c r="P82" s="731"/>
      <c r="Q82" s="249"/>
      <c r="R82" s="242"/>
      <c r="S82" s="25"/>
      <c r="T82" s="226"/>
      <c r="V82" s="268"/>
      <c r="X82" s="386"/>
    </row>
    <row r="83" spans="1:24">
      <c r="A83" s="22"/>
      <c r="B83" s="62"/>
      <c r="C83" s="281"/>
      <c r="D83" s="932"/>
      <c r="E83" s="940"/>
      <c r="F83" s="47"/>
      <c r="G83" s="280"/>
      <c r="H83" s="65"/>
      <c r="I83" s="119"/>
      <c r="J83" s="328"/>
      <c r="K83" s="178"/>
      <c r="L83" s="207"/>
      <c r="M83" s="325" t="s">
        <v>215</v>
      </c>
      <c r="N83" s="148">
        <v>4690</v>
      </c>
      <c r="O83" s="326"/>
      <c r="P83" s="148">
        <f>N83-D61</f>
        <v>92.300000000000182</v>
      </c>
      <c r="Q83" s="249"/>
      <c r="R83" s="12"/>
      <c r="S83" s="25"/>
      <c r="T83" s="226"/>
      <c r="V83" s="268"/>
      <c r="X83" s="386"/>
    </row>
    <row r="84" spans="1:24" ht="18" customHeight="1">
      <c r="A84" s="22"/>
      <c r="B84" s="55"/>
      <c r="D84" s="932"/>
      <c r="E84" s="940"/>
      <c r="F84" s="282"/>
      <c r="G84" s="758"/>
      <c r="H84" s="283"/>
      <c r="I84" s="155"/>
      <c r="J84" s="156"/>
      <c r="K84" s="64"/>
      <c r="L84" s="329"/>
      <c r="M84" s="325" t="s">
        <v>154</v>
      </c>
      <c r="N84" s="148">
        <v>4730.3999999999996</v>
      </c>
      <c r="O84" s="147">
        <v>45268</v>
      </c>
      <c r="P84" s="356">
        <f>N84-D61</f>
        <v>132.69999999999982</v>
      </c>
      <c r="Q84" s="238">
        <f>O84-E2</f>
        <v>10</v>
      </c>
      <c r="R84" s="262"/>
      <c r="S84" s="25"/>
      <c r="T84" s="226"/>
      <c r="V84" s="268"/>
      <c r="X84" s="386"/>
    </row>
    <row r="85" spans="1:24" ht="17.25" customHeight="1">
      <c r="A85" s="22"/>
      <c r="B85" s="55"/>
      <c r="C85" s="80"/>
      <c r="D85" s="932"/>
      <c r="E85" s="940"/>
      <c r="F85" s="67"/>
      <c r="G85" s="758"/>
      <c r="H85" s="79"/>
      <c r="I85" s="164"/>
      <c r="J85" s="64"/>
      <c r="K85" s="64"/>
      <c r="L85" s="207"/>
      <c r="M85" s="754"/>
      <c r="N85" s="731"/>
      <c r="O85" s="732"/>
      <c r="P85" s="731"/>
      <c r="Q85" s="249"/>
      <c r="R85" s="248" t="s">
        <v>166</v>
      </c>
      <c r="S85" s="25"/>
      <c r="T85" s="226"/>
      <c r="V85" s="268"/>
      <c r="X85" s="386"/>
    </row>
    <row r="86" spans="1:24" ht="17.45" customHeight="1">
      <c r="A86" s="22"/>
      <c r="B86" s="55"/>
      <c r="C86" s="55"/>
      <c r="D86" s="932"/>
      <c r="E86" s="940"/>
      <c r="F86" s="59"/>
      <c r="G86" s="278"/>
      <c r="H86" s="284"/>
      <c r="I86" s="330"/>
      <c r="J86" s="86"/>
      <c r="K86" s="331"/>
      <c r="L86" s="332"/>
      <c r="M86" s="754"/>
      <c r="N86" s="731"/>
      <c r="O86" s="732"/>
      <c r="P86" s="731"/>
      <c r="Q86" s="249"/>
      <c r="R86" s="252" t="s">
        <v>134</v>
      </c>
      <c r="S86" s="25"/>
      <c r="T86" s="226"/>
      <c r="V86" s="268"/>
      <c r="X86" s="386"/>
    </row>
    <row r="87" spans="1:24" ht="17.45" customHeight="1">
      <c r="A87" s="22"/>
      <c r="B87" s="55"/>
      <c r="C87" s="55"/>
      <c r="D87" s="932"/>
      <c r="E87" s="940"/>
      <c r="F87" s="59"/>
      <c r="G87" s="278"/>
      <c r="H87" s="284"/>
      <c r="I87" s="760"/>
      <c r="J87" s="764"/>
      <c r="K87" s="764"/>
      <c r="L87" s="335"/>
      <c r="M87" s="754"/>
      <c r="N87" s="731"/>
      <c r="O87" s="732"/>
      <c r="P87" s="731"/>
      <c r="Q87" s="249"/>
      <c r="R87" s="252"/>
      <c r="S87" s="25"/>
      <c r="T87" s="226"/>
      <c r="V87" s="268"/>
      <c r="X87" s="386"/>
    </row>
    <row r="88" spans="1:24" ht="17.45" customHeight="1">
      <c r="A88" s="22"/>
      <c r="B88" s="55"/>
      <c r="C88" s="55"/>
      <c r="D88" s="932"/>
      <c r="E88" s="940"/>
      <c r="F88" s="59"/>
      <c r="G88" s="278"/>
      <c r="H88" s="79"/>
      <c r="I88" s="330"/>
      <c r="J88" s="334"/>
      <c r="K88" s="331"/>
      <c r="L88" s="756"/>
      <c r="M88" s="754"/>
      <c r="N88" s="731"/>
      <c r="O88" s="732"/>
      <c r="P88" s="731"/>
      <c r="Q88" s="249"/>
      <c r="S88" s="25"/>
      <c r="T88" s="226"/>
      <c r="V88" s="268"/>
      <c r="X88" s="386"/>
    </row>
    <row r="89" spans="1:24" ht="17.45" customHeight="1">
      <c r="A89" s="22"/>
      <c r="B89" s="55"/>
      <c r="C89" s="55"/>
      <c r="D89" s="932"/>
      <c r="E89" s="940"/>
      <c r="F89" s="59"/>
      <c r="G89" s="278"/>
      <c r="H89" s="759"/>
      <c r="I89" s="330"/>
      <c r="J89" s="334"/>
      <c r="K89" s="331"/>
      <c r="L89" s="335"/>
      <c r="M89" s="754"/>
      <c r="N89" s="731"/>
      <c r="O89" s="732"/>
      <c r="P89" s="731"/>
      <c r="Q89" s="249"/>
      <c r="R89" s="248" t="s">
        <v>174</v>
      </c>
      <c r="S89" s="25"/>
      <c r="T89" s="226"/>
      <c r="V89" s="268"/>
      <c r="X89" s="386"/>
    </row>
    <row r="90" spans="1:24" ht="17.45" customHeight="1">
      <c r="A90" s="22"/>
      <c r="B90" s="55"/>
      <c r="C90" s="55"/>
      <c r="D90" s="932"/>
      <c r="E90" s="940"/>
      <c r="F90" s="59"/>
      <c r="G90" s="758"/>
      <c r="H90" s="285"/>
      <c r="I90" s="330"/>
      <c r="J90" s="334"/>
      <c r="K90" s="331"/>
      <c r="L90" s="335"/>
      <c r="M90" s="754"/>
      <c r="N90" s="731"/>
      <c r="O90" s="732"/>
      <c r="P90" s="731"/>
      <c r="Q90" s="249"/>
      <c r="R90" s="63" t="s">
        <v>129</v>
      </c>
      <c r="S90" s="25"/>
      <c r="T90" s="226"/>
      <c r="V90" s="268"/>
      <c r="X90" s="386"/>
    </row>
    <row r="91" spans="1:24" ht="17.45" customHeight="1">
      <c r="A91" s="22"/>
      <c r="B91" s="55"/>
      <c r="C91" s="55"/>
      <c r="D91" s="932"/>
      <c r="E91" s="940"/>
      <c r="F91" s="59"/>
      <c r="G91" s="278"/>
      <c r="H91" s="284"/>
      <c r="I91" s="330"/>
      <c r="J91" s="334"/>
      <c r="K91" s="331"/>
      <c r="L91" s="335"/>
      <c r="M91" s="333"/>
      <c r="N91" s="731"/>
      <c r="O91" s="732"/>
      <c r="P91" s="731"/>
      <c r="Q91" s="733"/>
      <c r="R91" s="255" t="s">
        <v>216</v>
      </c>
      <c r="S91" s="25"/>
      <c r="T91" s="226"/>
      <c r="V91" s="268"/>
      <c r="X91" s="386"/>
    </row>
    <row r="92" spans="1:24" ht="21.75" customHeight="1" thickBot="1">
      <c r="A92" s="22"/>
      <c r="B92" s="62" t="s">
        <v>179</v>
      </c>
      <c r="C92" s="62" t="s">
        <v>179</v>
      </c>
      <c r="D92" s="932"/>
      <c r="E92" s="940"/>
      <c r="F92" s="97"/>
      <c r="G92" s="286"/>
      <c r="H92" s="61"/>
      <c r="I92" s="119"/>
      <c r="J92" s="757"/>
      <c r="K92" s="178"/>
      <c r="L92" s="207"/>
      <c r="M92" s="950" t="s">
        <v>172</v>
      </c>
      <c r="N92" s="951"/>
      <c r="O92" s="951"/>
      <c r="P92" s="951"/>
      <c r="Q92" s="952"/>
      <c r="R92" s="262" t="s">
        <v>217</v>
      </c>
      <c r="S92" s="25"/>
      <c r="T92" s="226"/>
      <c r="V92" s="268"/>
      <c r="W92" s="386"/>
      <c r="X92" s="276"/>
    </row>
    <row r="93" spans="1:24" ht="18" customHeight="1" thickTop="1">
      <c r="A93" s="22"/>
      <c r="B93" s="80" t="s">
        <v>218</v>
      </c>
      <c r="C93" s="68">
        <f>D61</f>
        <v>4597.7</v>
      </c>
      <c r="D93" s="932"/>
      <c r="E93" s="940"/>
      <c r="F93" s="97"/>
      <c r="G93" s="287"/>
      <c r="H93" s="67"/>
      <c r="I93" s="205"/>
      <c r="J93" s="178"/>
      <c r="K93" s="178"/>
      <c r="L93" s="207"/>
      <c r="M93" s="122" t="s">
        <v>56</v>
      </c>
      <c r="N93" s="134"/>
      <c r="O93" s="140">
        <v>45260</v>
      </c>
      <c r="P93" s="168"/>
      <c r="Q93" s="387">
        <f>O93-E2</f>
        <v>2</v>
      </c>
      <c r="R93" s="12"/>
      <c r="S93" s="25"/>
      <c r="T93" s="226"/>
      <c r="V93" s="268"/>
      <c r="W93" s="388"/>
      <c r="X93" s="389"/>
    </row>
    <row r="94" spans="1:24" ht="24" customHeight="1">
      <c r="A94" s="22"/>
      <c r="B94" s="62" t="s">
        <v>219</v>
      </c>
      <c r="C94" s="55"/>
      <c r="D94" s="932"/>
      <c r="E94" s="940"/>
      <c r="F94" s="97"/>
      <c r="G94" s="288"/>
      <c r="H94" s="67"/>
      <c r="I94" s="205"/>
      <c r="J94" s="178"/>
      <c r="K94" s="178"/>
      <c r="L94" s="207"/>
      <c r="M94" s="135" t="s">
        <v>173</v>
      </c>
      <c r="N94" s="136"/>
      <c r="O94" s="140">
        <v>45281</v>
      </c>
      <c r="P94" s="136"/>
      <c r="Q94" s="238">
        <f>O94-E2</f>
        <v>23</v>
      </c>
      <c r="R94" s="390" t="s">
        <v>220</v>
      </c>
      <c r="S94" s="25"/>
      <c r="T94" s="226"/>
      <c r="V94" s="268"/>
      <c r="W94" s="388"/>
      <c r="X94" s="389"/>
    </row>
    <row r="95" spans="1:24" ht="18" customHeight="1">
      <c r="A95" s="22"/>
      <c r="B95" s="62"/>
      <c r="C95" s="62"/>
      <c r="D95" s="932"/>
      <c r="E95" s="940"/>
      <c r="F95" s="97"/>
      <c r="G95" s="286"/>
      <c r="H95" s="289"/>
      <c r="I95" s="205"/>
      <c r="J95" s="178"/>
      <c r="K95" s="178"/>
      <c r="L95" s="207"/>
      <c r="M95" s="135" t="s">
        <v>175</v>
      </c>
      <c r="N95" s="136"/>
      <c r="O95" s="137">
        <v>45301</v>
      </c>
      <c r="P95" s="136"/>
      <c r="Q95" s="238">
        <f>O95-E2</f>
        <v>43</v>
      </c>
      <c r="R95" s="12"/>
      <c r="S95" s="25"/>
      <c r="T95" s="226"/>
      <c r="V95" s="268"/>
      <c r="X95" s="386"/>
    </row>
    <row r="96" spans="1:24" ht="18" customHeight="1">
      <c r="A96" s="22"/>
      <c r="B96" s="427"/>
      <c r="C96" s="427"/>
      <c r="D96" s="932"/>
      <c r="E96" s="940"/>
      <c r="F96" s="97"/>
      <c r="G96" s="290"/>
      <c r="H96" s="282"/>
      <c r="I96" s="205"/>
      <c r="J96" s="178"/>
      <c r="K96" s="178"/>
      <c r="L96" s="207"/>
      <c r="M96" s="141" t="s">
        <v>176</v>
      </c>
      <c r="N96" s="173"/>
      <c r="O96" s="143">
        <v>45323</v>
      </c>
      <c r="P96" s="174"/>
      <c r="Q96" s="263">
        <f>O96-E2</f>
        <v>65</v>
      </c>
      <c r="R96" s="248" t="s">
        <v>181</v>
      </c>
      <c r="S96" s="25"/>
      <c r="T96" s="226"/>
      <c r="V96" s="268"/>
      <c r="X96" s="386"/>
    </row>
    <row r="97" spans="1:23" ht="33.75" customHeight="1">
      <c r="A97" s="22"/>
      <c r="B97" s="55"/>
      <c r="C97" s="55"/>
      <c r="D97" s="932"/>
      <c r="E97" s="940"/>
      <c r="F97" s="97"/>
      <c r="G97" s="291"/>
      <c r="H97" s="67"/>
      <c r="I97" s="205"/>
      <c r="J97" s="178"/>
      <c r="K97" s="178"/>
      <c r="L97" s="207"/>
      <c r="M97" s="924" t="s">
        <v>180</v>
      </c>
      <c r="N97" s="925"/>
      <c r="O97" s="925"/>
      <c r="P97" s="925"/>
      <c r="Q97" s="926"/>
      <c r="R97" s="63" t="s">
        <v>129</v>
      </c>
      <c r="S97" s="25"/>
      <c r="T97" s="226"/>
      <c r="V97" s="268"/>
      <c r="W97" s="389"/>
    </row>
    <row r="98" spans="1:23" ht="33.75" customHeight="1">
      <c r="A98" s="22"/>
      <c r="B98" s="55"/>
      <c r="C98" s="55"/>
      <c r="D98" s="932"/>
      <c r="E98" s="940"/>
      <c r="F98" s="97"/>
      <c r="G98" s="291"/>
      <c r="H98" s="67"/>
      <c r="I98" s="205"/>
      <c r="J98" s="178"/>
      <c r="K98" s="178"/>
      <c r="L98" s="207"/>
      <c r="M98" s="190" t="s">
        <v>183</v>
      </c>
      <c r="N98" s="148">
        <f>4590.4+50</f>
        <v>4640.3999999999996</v>
      </c>
      <c r="O98" s="154"/>
      <c r="P98" s="336">
        <f>N98-D61</f>
        <v>42.699999999999818</v>
      </c>
      <c r="Q98" s="249"/>
      <c r="R98" s="255" t="s">
        <v>221</v>
      </c>
      <c r="S98" s="25"/>
      <c r="T98" s="226"/>
      <c r="V98" s="268"/>
      <c r="W98" s="389"/>
    </row>
    <row r="99" spans="1:23" ht="36.75" customHeight="1">
      <c r="A99" s="22"/>
      <c r="B99" s="55"/>
      <c r="C99" s="62"/>
      <c r="D99" s="932"/>
      <c r="E99" s="940"/>
      <c r="F99" s="97"/>
      <c r="G99" s="291"/>
      <c r="H99" s="282"/>
      <c r="I99" s="205"/>
      <c r="J99" s="178"/>
      <c r="K99" s="178"/>
      <c r="L99" s="207"/>
      <c r="M99" s="141" t="s">
        <v>184</v>
      </c>
      <c r="N99" s="148">
        <f>4590.4+50</f>
        <v>4640.3999999999996</v>
      </c>
      <c r="O99" s="191">
        <v>45433</v>
      </c>
      <c r="P99" s="337">
        <f>N99-D61</f>
        <v>42.699999999999818</v>
      </c>
      <c r="Q99" s="260">
        <f>O99-E2</f>
        <v>175</v>
      </c>
      <c r="R99" s="390" t="s">
        <v>222</v>
      </c>
      <c r="S99" s="25"/>
      <c r="T99" s="226"/>
      <c r="U99" s="382"/>
      <c r="V99" s="268"/>
      <c r="W99" s="386"/>
    </row>
    <row r="100" spans="1:23" ht="36" customHeight="1">
      <c r="A100" s="22"/>
      <c r="B100" s="55"/>
      <c r="C100" s="62"/>
      <c r="D100" s="932"/>
      <c r="E100" s="940"/>
      <c r="F100" s="97"/>
      <c r="G100" s="291"/>
      <c r="H100" s="282"/>
      <c r="I100" s="205"/>
      <c r="J100" s="178"/>
      <c r="K100" s="178"/>
      <c r="L100" s="207"/>
      <c r="M100" s="141" t="s">
        <v>186</v>
      </c>
      <c r="N100" s="148">
        <f>4590.4+50</f>
        <v>4640.3999999999996</v>
      </c>
      <c r="O100" s="188"/>
      <c r="P100" s="189">
        <f>N100-D61</f>
        <v>42.699999999999818</v>
      </c>
      <c r="Q100" s="391"/>
      <c r="R100" s="243" t="s">
        <v>144</v>
      </c>
      <c r="S100" s="25"/>
      <c r="T100" s="226"/>
      <c r="U100" s="382"/>
      <c r="V100" s="268"/>
      <c r="W100" s="386"/>
    </row>
    <row r="101" spans="1:23" ht="21.75" customHeight="1" thickBot="1">
      <c r="A101" s="22"/>
      <c r="B101" s="55"/>
      <c r="C101" s="62"/>
      <c r="D101" s="932"/>
      <c r="E101" s="940"/>
      <c r="F101" s="97"/>
      <c r="G101" s="291"/>
      <c r="H101" s="282"/>
      <c r="I101" s="205"/>
      <c r="J101" s="178"/>
      <c r="K101" s="178"/>
      <c r="L101" s="207"/>
      <c r="M101" s="141"/>
      <c r="N101" s="391"/>
      <c r="O101" s="188"/>
      <c r="P101" s="391"/>
      <c r="Q101" s="391"/>
      <c r="R101" s="63" t="s">
        <v>223</v>
      </c>
      <c r="S101" s="25"/>
      <c r="T101" s="226"/>
      <c r="U101" s="382"/>
      <c r="V101" s="268"/>
      <c r="W101" s="386"/>
    </row>
    <row r="102" spans="1:23" ht="22.5" customHeight="1" thickTop="1" thickBot="1">
      <c r="A102" s="22"/>
      <c r="B102" s="55"/>
      <c r="C102" s="62"/>
      <c r="D102" s="932"/>
      <c r="E102" s="940"/>
      <c r="F102" s="97"/>
      <c r="G102" s="292"/>
      <c r="H102" s="99"/>
      <c r="I102" s="205"/>
      <c r="J102" s="178"/>
      <c r="K102" s="178"/>
      <c r="L102" s="207"/>
      <c r="M102" s="180" t="s">
        <v>189</v>
      </c>
      <c r="N102" s="927" t="s">
        <v>190</v>
      </c>
      <c r="O102" s="928"/>
      <c r="P102" s="924" t="s">
        <v>191</v>
      </c>
      <c r="Q102" s="926"/>
      <c r="R102" s="248" t="s">
        <v>192</v>
      </c>
      <c r="S102" s="25"/>
      <c r="T102" s="226"/>
      <c r="U102" s="382"/>
      <c r="V102" s="268"/>
      <c r="W102" s="386"/>
    </row>
    <row r="103" spans="1:23" ht="21.75" customHeight="1" thickTop="1">
      <c r="A103" s="22"/>
      <c r="B103" s="55"/>
      <c r="C103" s="62"/>
      <c r="D103" s="932"/>
      <c r="E103" s="940"/>
      <c r="F103" s="97"/>
      <c r="G103" s="290"/>
      <c r="H103" s="67"/>
      <c r="I103" s="205"/>
      <c r="J103" s="178"/>
      <c r="K103" s="178"/>
      <c r="L103" s="207"/>
      <c r="M103" s="338" t="s">
        <v>224</v>
      </c>
      <c r="N103" s="132"/>
      <c r="O103" s="339">
        <v>45374</v>
      </c>
      <c r="P103" s="340"/>
      <c r="Q103" s="392">
        <f>O103-E2</f>
        <v>116</v>
      </c>
      <c r="R103" s="393">
        <v>5182</v>
      </c>
      <c r="S103" s="25"/>
      <c r="T103" s="226"/>
      <c r="U103" s="382"/>
      <c r="V103" s="268"/>
    </row>
    <row r="104" spans="1:23" ht="18" customHeight="1">
      <c r="A104" s="22"/>
      <c r="B104" s="55"/>
      <c r="C104" s="62"/>
      <c r="D104" s="932"/>
      <c r="E104" s="940"/>
      <c r="F104" s="97"/>
      <c r="G104" s="290"/>
      <c r="H104" s="67"/>
      <c r="I104" s="205"/>
      <c r="J104" s="178"/>
      <c r="K104" s="178"/>
      <c r="L104" s="207"/>
      <c r="M104" s="338"/>
      <c r="N104" s="151"/>
      <c r="O104" s="734"/>
      <c r="P104" s="735"/>
      <c r="Q104" s="736"/>
      <c r="R104" s="394" t="s">
        <v>194</v>
      </c>
      <c r="S104" s="25"/>
      <c r="T104" s="226"/>
      <c r="U104" s="382"/>
      <c r="V104" s="268"/>
    </row>
    <row r="105" spans="1:23" ht="18" customHeight="1">
      <c r="A105" s="22"/>
      <c r="B105" s="55"/>
      <c r="C105" s="62"/>
      <c r="D105" s="932"/>
      <c r="E105" s="940"/>
      <c r="F105" s="97"/>
      <c r="G105" s="290"/>
      <c r="H105" s="67"/>
      <c r="I105" s="205"/>
      <c r="J105" s="178"/>
      <c r="K105" s="178"/>
      <c r="L105" s="207"/>
      <c r="M105" s="338"/>
      <c r="N105" s="151"/>
      <c r="O105" s="734"/>
      <c r="P105" s="735"/>
      <c r="Q105" s="736"/>
      <c r="R105" s="281" t="s">
        <v>278</v>
      </c>
      <c r="S105" s="25"/>
      <c r="T105" s="226"/>
      <c r="U105" s="382"/>
      <c r="V105" s="268"/>
    </row>
    <row r="106" spans="1:23" ht="18" customHeight="1">
      <c r="A106" s="22"/>
      <c r="B106" s="55"/>
      <c r="C106" s="62"/>
      <c r="D106" s="932"/>
      <c r="E106" s="940"/>
      <c r="F106" s="97"/>
      <c r="G106" s="290"/>
      <c r="H106" s="67"/>
      <c r="I106" s="205"/>
      <c r="J106" s="178"/>
      <c r="K106" s="178"/>
      <c r="L106" s="207"/>
      <c r="M106" s="338"/>
      <c r="N106" s="151"/>
      <c r="O106" s="734"/>
      <c r="P106" s="735"/>
      <c r="Q106" s="736"/>
      <c r="S106" s="25"/>
      <c r="T106" s="226"/>
      <c r="U106" s="382"/>
      <c r="V106" s="268"/>
    </row>
    <row r="107" spans="1:23" ht="18" customHeight="1">
      <c r="A107" s="22"/>
      <c r="B107" s="55"/>
      <c r="C107" s="62"/>
      <c r="D107" s="932"/>
      <c r="E107" s="940"/>
      <c r="F107" s="97"/>
      <c r="G107" s="290"/>
      <c r="H107" s="67"/>
      <c r="I107" s="205"/>
      <c r="J107" s="178"/>
      <c r="K107" s="178"/>
      <c r="L107" s="207"/>
      <c r="M107" s="338"/>
      <c r="N107" s="195"/>
      <c r="O107" s="737"/>
      <c r="P107" s="738"/>
      <c r="Q107" s="726"/>
      <c r="R107" s="281"/>
      <c r="S107" s="25"/>
      <c r="T107" s="226"/>
      <c r="U107" s="382"/>
      <c r="V107" s="268"/>
    </row>
    <row r="108" spans="1:23" ht="9.9499999999999993" customHeight="1">
      <c r="A108" s="293"/>
      <c r="B108" s="294"/>
      <c r="C108" s="294"/>
      <c r="D108" s="295" t="s">
        <v>225</v>
      </c>
      <c r="E108" s="296"/>
      <c r="F108" s="297"/>
      <c r="G108" s="298"/>
      <c r="H108" s="299"/>
      <c r="I108" s="344"/>
      <c r="J108" s="345"/>
      <c r="K108" s="345"/>
      <c r="L108" s="345"/>
      <c r="M108" s="345"/>
      <c r="N108" s="345"/>
      <c r="O108" s="345"/>
      <c r="P108" s="345"/>
      <c r="Q108" s="345"/>
      <c r="R108" s="395" t="s">
        <v>24</v>
      </c>
      <c r="S108" s="25"/>
    </row>
    <row r="109" spans="1:23" ht="18" customHeight="1" thickBot="1">
      <c r="A109" s="300"/>
      <c r="B109" s="93"/>
      <c r="C109" s="93"/>
      <c r="D109" s="934">
        <f>2802.5+1.3</f>
        <v>2803.8</v>
      </c>
      <c r="E109" s="942" t="s">
        <v>226</v>
      </c>
      <c r="F109" s="301"/>
      <c r="G109" s="302"/>
      <c r="H109" s="303" t="s">
        <v>227</v>
      </c>
      <c r="I109" s="346"/>
      <c r="J109" s="347"/>
      <c r="K109" s="347"/>
      <c r="L109" s="348"/>
      <c r="M109" s="918" t="s">
        <v>123</v>
      </c>
      <c r="N109" s="919"/>
      <c r="O109" s="919"/>
      <c r="P109" s="919"/>
      <c r="Q109" s="920"/>
      <c r="R109" s="396"/>
      <c r="S109" s="397"/>
      <c r="T109" s="226" t="e">
        <f ca="1">IF(#REF!="","",(#REF!-TODAY()))</f>
        <v>#REF!</v>
      </c>
      <c r="U109" s="398"/>
    </row>
    <row r="110" spans="1:23" ht="18" customHeight="1" thickTop="1">
      <c r="A110" s="22"/>
      <c r="B110" s="55"/>
      <c r="C110" s="55"/>
      <c r="D110" s="935"/>
      <c r="E110" s="943"/>
      <c r="F110" s="304"/>
      <c r="G110" s="98"/>
      <c r="H110" s="305"/>
      <c r="I110" s="349"/>
      <c r="J110" s="350"/>
      <c r="K110" s="350"/>
      <c r="L110" s="351"/>
      <c r="M110" s="352"/>
      <c r="N110" s="353"/>
      <c r="O110" s="354"/>
      <c r="P110" s="355"/>
      <c r="Q110" s="399"/>
      <c r="R110" s="400" t="s">
        <v>125</v>
      </c>
      <c r="S110" s="401"/>
      <c r="T110" s="226"/>
      <c r="U110" s="398"/>
    </row>
    <row r="111" spans="1:23" ht="18" customHeight="1">
      <c r="A111" s="22"/>
      <c r="B111" s="55"/>
      <c r="C111" s="55"/>
      <c r="D111" s="935"/>
      <c r="E111" s="943"/>
      <c r="F111" s="304"/>
      <c r="G111" s="98"/>
      <c r="H111" s="305"/>
      <c r="I111" s="349"/>
      <c r="J111" s="350"/>
      <c r="K111" s="350"/>
      <c r="L111" s="351"/>
      <c r="M111" s="135" t="s">
        <v>124</v>
      </c>
      <c r="N111" s="148">
        <f>2800.5+25</f>
        <v>2825.5</v>
      </c>
      <c r="O111" s="261"/>
      <c r="P111" s="356">
        <f>N111-D109</f>
        <v>21.699999999999818</v>
      </c>
      <c r="Q111" s="402"/>
      <c r="R111" s="230" t="s">
        <v>127</v>
      </c>
      <c r="S111" s="401"/>
      <c r="T111" s="226"/>
      <c r="U111" s="398"/>
    </row>
    <row r="112" spans="1:23" ht="18" customHeight="1">
      <c r="A112" s="22"/>
      <c r="B112" s="80"/>
      <c r="C112" s="80"/>
      <c r="D112" s="935"/>
      <c r="E112" s="943"/>
      <c r="F112" s="64"/>
      <c r="G112" s="98"/>
      <c r="H112" s="305"/>
      <c r="I112" s="349"/>
      <c r="J112" s="206"/>
      <c r="K112" s="206"/>
      <c r="L112" s="351"/>
      <c r="M112" s="135" t="s">
        <v>126</v>
      </c>
      <c r="N112" s="148">
        <f>2765.9+50</f>
        <v>2815.9</v>
      </c>
      <c r="O112" s="154"/>
      <c r="P112" s="357">
        <f>N112-D109</f>
        <v>12.099999999999909</v>
      </c>
      <c r="Q112" s="249"/>
      <c r="R112" s="403" t="s">
        <v>129</v>
      </c>
      <c r="S112" s="401"/>
      <c r="T112" s="226" t="e">
        <f ca="1">IF(#REF!="","",(#REF!-TODAY()))</f>
        <v>#REF!</v>
      </c>
      <c r="U112" s="398"/>
    </row>
    <row r="113" spans="1:26" s="2" customFormat="1" ht="18" customHeight="1">
      <c r="A113" s="22"/>
      <c r="B113" s="80"/>
      <c r="C113" s="80"/>
      <c r="D113" s="935"/>
      <c r="E113" s="943"/>
      <c r="F113" s="64"/>
      <c r="G113" s="101"/>
      <c r="H113" s="306"/>
      <c r="I113" s="358"/>
      <c r="J113" s="359"/>
      <c r="K113" s="350"/>
      <c r="L113" s="360"/>
      <c r="M113" s="135" t="s">
        <v>128</v>
      </c>
      <c r="N113" s="148">
        <f>2736.2+100</f>
        <v>2836.2</v>
      </c>
      <c r="O113" s="154"/>
      <c r="P113" s="356">
        <f>N113-D109</f>
        <v>32.399999999999636</v>
      </c>
      <c r="Q113" s="249"/>
      <c r="R113" s="404"/>
      <c r="S113" s="401"/>
      <c r="T113" s="384"/>
      <c r="U113" s="398"/>
    </row>
    <row r="114" spans="1:26" s="2" customFormat="1" ht="18" customHeight="1">
      <c r="A114" s="22"/>
      <c r="B114" s="80"/>
      <c r="C114" s="80"/>
      <c r="D114" s="935"/>
      <c r="E114" s="943"/>
      <c r="F114" s="64"/>
      <c r="G114" s="101"/>
      <c r="H114" s="306"/>
      <c r="I114" s="358"/>
      <c r="J114" s="359"/>
      <c r="K114" s="350"/>
      <c r="L114" s="360"/>
      <c r="M114" s="135" t="s">
        <v>228</v>
      </c>
      <c r="N114" s="148">
        <f>2699.1+150</f>
        <v>2849.1</v>
      </c>
      <c r="O114" s="154"/>
      <c r="P114" s="356">
        <f>N114-D109</f>
        <v>45.299999999999727</v>
      </c>
      <c r="Q114" s="391"/>
      <c r="R114" s="235" t="s">
        <v>132</v>
      </c>
      <c r="S114" s="401"/>
      <c r="T114" s="384"/>
      <c r="U114" s="398"/>
    </row>
    <row r="115" spans="1:26" s="2" customFormat="1" ht="18" customHeight="1">
      <c r="A115" s="22"/>
      <c r="B115" s="80"/>
      <c r="C115" s="80"/>
      <c r="D115" s="935"/>
      <c r="E115" s="943"/>
      <c r="F115" s="64"/>
      <c r="G115" s="101"/>
      <c r="H115" s="306"/>
      <c r="I115" s="358"/>
      <c r="J115" s="359"/>
      <c r="K115" s="350"/>
      <c r="L115" s="360"/>
      <c r="M115" s="131" t="s">
        <v>229</v>
      </c>
      <c r="N115" s="340"/>
      <c r="O115" s="140">
        <v>44849</v>
      </c>
      <c r="P115" s="361"/>
      <c r="Q115" s="405">
        <f>O115-E2</f>
        <v>-409</v>
      </c>
      <c r="R115" s="252" t="s">
        <v>134</v>
      </c>
      <c r="S115" s="401"/>
      <c r="T115" s="384"/>
      <c r="U115" s="398"/>
    </row>
    <row r="116" spans="1:26" s="2" customFormat="1" ht="18" customHeight="1">
      <c r="A116" s="22"/>
      <c r="B116" s="80"/>
      <c r="C116" s="80"/>
      <c r="D116" s="935"/>
      <c r="E116" s="943"/>
      <c r="F116" s="64"/>
      <c r="G116" s="101"/>
      <c r="H116" s="306"/>
      <c r="I116" s="358"/>
      <c r="J116" s="359"/>
      <c r="K116" s="350"/>
      <c r="L116" s="360"/>
      <c r="M116" s="135" t="s">
        <v>133</v>
      </c>
      <c r="N116" s="136"/>
      <c r="O116" s="137">
        <v>44849</v>
      </c>
      <c r="P116" s="138"/>
      <c r="Q116" s="406">
        <f>O116-E2</f>
        <v>-409</v>
      </c>
      <c r="R116" s="407" t="s">
        <v>230</v>
      </c>
      <c r="S116" s="401"/>
      <c r="T116" s="384"/>
      <c r="U116" s="398"/>
    </row>
    <row r="117" spans="1:26" s="2" customFormat="1" ht="18" customHeight="1">
      <c r="A117" s="22"/>
      <c r="B117" s="80"/>
      <c r="C117" s="80"/>
      <c r="D117" s="935"/>
      <c r="E117" s="943"/>
      <c r="F117" s="64"/>
      <c r="G117" s="101"/>
      <c r="H117" s="306"/>
      <c r="I117" s="358"/>
      <c r="J117" s="359"/>
      <c r="K117" s="350"/>
      <c r="L117" s="360"/>
      <c r="M117" s="135" t="s">
        <v>231</v>
      </c>
      <c r="N117" s="136"/>
      <c r="O117" s="137">
        <v>44862</v>
      </c>
      <c r="P117" s="136"/>
      <c r="Q117" s="238">
        <f>O117-E2</f>
        <v>-396</v>
      </c>
      <c r="R117" s="407" t="s">
        <v>232</v>
      </c>
      <c r="S117" s="401"/>
      <c r="T117" s="384"/>
      <c r="U117" s="398"/>
    </row>
    <row r="118" spans="1:26" s="2" customFormat="1" ht="18" customHeight="1">
      <c r="A118" s="22"/>
      <c r="B118" s="54" t="s">
        <v>233</v>
      </c>
      <c r="C118" s="80"/>
      <c r="D118" s="935"/>
      <c r="E118" s="943"/>
      <c r="F118" s="64"/>
      <c r="G118" s="277" t="s">
        <v>24</v>
      </c>
      <c r="H118" s="306"/>
      <c r="I118" s="358"/>
      <c r="J118" s="359"/>
      <c r="K118" s="350"/>
      <c r="L118" s="360"/>
      <c r="M118" s="135" t="s">
        <v>206</v>
      </c>
      <c r="N118" s="314"/>
      <c r="O118" s="143">
        <v>44867</v>
      </c>
      <c r="P118" s="314"/>
      <c r="Q118" s="250">
        <f>O118-E2</f>
        <v>-391</v>
      </c>
      <c r="R118" s="240"/>
      <c r="S118" s="401"/>
      <c r="T118" s="384"/>
      <c r="U118" s="398"/>
    </row>
    <row r="119" spans="1:26" s="2" customFormat="1" ht="18" customHeight="1">
      <c r="A119" s="22"/>
      <c r="B119" s="54">
        <v>31316</v>
      </c>
      <c r="C119" s="80"/>
      <c r="D119" s="935"/>
      <c r="E119" s="943"/>
      <c r="F119" s="64"/>
      <c r="G119" s="101"/>
      <c r="H119" s="306"/>
      <c r="I119" s="358"/>
      <c r="J119" s="359"/>
      <c r="K119" s="350"/>
      <c r="L119" s="360"/>
      <c r="M119" s="126" t="s">
        <v>137</v>
      </c>
      <c r="N119" s="314"/>
      <c r="O119" s="137" t="s">
        <v>138</v>
      </c>
      <c r="P119" s="314"/>
      <c r="Q119" s="250" t="s">
        <v>138</v>
      </c>
      <c r="R119" s="248" t="s">
        <v>150</v>
      </c>
      <c r="S119" s="401"/>
      <c r="T119" s="384"/>
      <c r="U119" s="398"/>
    </row>
    <row r="120" spans="1:26" ht="18" customHeight="1">
      <c r="A120" s="22"/>
      <c r="B120" s="80"/>
      <c r="C120" s="80"/>
      <c r="D120" s="935"/>
      <c r="E120" s="943"/>
      <c r="F120" s="64"/>
      <c r="G120" s="307" t="s">
        <v>234</v>
      </c>
      <c r="H120" s="306"/>
      <c r="I120" s="358"/>
      <c r="J120" s="362"/>
      <c r="K120" s="363"/>
      <c r="L120" s="360"/>
      <c r="M120" s="364"/>
      <c r="N120" s="365"/>
      <c r="O120" s="366"/>
      <c r="P120" s="367"/>
      <c r="Q120" s="408"/>
      <c r="R120" s="252" t="s">
        <v>134</v>
      </c>
      <c r="S120" s="401"/>
      <c r="T120" s="226">
        <f ca="1">IF(O115="","",(O115-TODAY()))</f>
        <v>-408</v>
      </c>
      <c r="U120" s="398"/>
      <c r="Z120" s="414"/>
    </row>
    <row r="121" spans="1:26" ht="18" customHeight="1" thickBot="1">
      <c r="A121" s="22"/>
      <c r="B121" s="308"/>
      <c r="C121" s="80"/>
      <c r="D121" s="935"/>
      <c r="E121" s="943"/>
      <c r="F121" s="64"/>
      <c r="G121" s="309"/>
      <c r="H121" s="306"/>
      <c r="I121" s="358"/>
      <c r="J121" s="362"/>
      <c r="K121" s="363"/>
      <c r="L121" s="360"/>
      <c r="M121" s="368"/>
      <c r="N121" s="151"/>
      <c r="O121" s="369"/>
      <c r="P121" s="151"/>
      <c r="Q121" s="409"/>
      <c r="R121" s="410" t="s">
        <v>235</v>
      </c>
      <c r="S121" s="401"/>
      <c r="T121" s="226"/>
      <c r="U121" s="398"/>
      <c r="Z121" s="259"/>
    </row>
    <row r="122" spans="1:26" ht="18" customHeight="1">
      <c r="A122" s="22"/>
      <c r="B122" s="308"/>
      <c r="C122" s="80"/>
      <c r="D122" s="935"/>
      <c r="E122" s="943"/>
      <c r="F122" s="64"/>
      <c r="G122" s="310"/>
      <c r="H122" s="99"/>
      <c r="I122" s="358"/>
      <c r="J122" s="362"/>
      <c r="K122" s="363"/>
      <c r="L122" s="360"/>
      <c r="M122" s="370" t="s">
        <v>208</v>
      </c>
      <c r="N122" s="371">
        <f>2835-0.3</f>
        <v>2834.7</v>
      </c>
      <c r="O122" s="319">
        <v>44873</v>
      </c>
      <c r="P122" s="372">
        <f>N122-D109</f>
        <v>30.899999999999636</v>
      </c>
      <c r="Q122" s="385">
        <f>O122-E2</f>
        <v>-385</v>
      </c>
      <c r="R122" s="410" t="s">
        <v>236</v>
      </c>
      <c r="S122" s="401"/>
      <c r="T122" s="226"/>
      <c r="U122" s="398"/>
      <c r="Z122" s="274"/>
    </row>
    <row r="123" spans="1:26" ht="18" customHeight="1">
      <c r="A123" s="22"/>
      <c r="B123" s="80"/>
      <c r="C123" s="80"/>
      <c r="D123" s="935"/>
      <c r="E123" s="943"/>
      <c r="F123" s="64"/>
      <c r="H123" s="99"/>
      <c r="I123" s="358"/>
      <c r="J123" s="178"/>
      <c r="K123" s="178"/>
      <c r="L123" s="373"/>
      <c r="M123" s="325" t="s">
        <v>147</v>
      </c>
      <c r="N123" s="149"/>
      <c r="O123" s="147">
        <v>44905</v>
      </c>
      <c r="P123" s="149"/>
      <c r="Q123" s="238">
        <f>O123-E2</f>
        <v>-353</v>
      </c>
      <c r="R123" s="410" t="s">
        <v>237</v>
      </c>
      <c r="S123" s="401"/>
      <c r="T123" s="226"/>
      <c r="U123" s="398"/>
      <c r="Z123" s="274"/>
    </row>
    <row r="124" spans="1:26" s="2" customFormat="1" ht="21" customHeight="1">
      <c r="A124" s="22"/>
      <c r="B124" s="80"/>
      <c r="C124" s="80"/>
      <c r="D124" s="935"/>
      <c r="E124" s="943"/>
      <c r="F124" s="64"/>
      <c r="G124" s="84"/>
      <c r="H124" s="306"/>
      <c r="I124" s="178"/>
      <c r="J124" s="178"/>
      <c r="K124" s="177"/>
      <c r="L124" s="373"/>
      <c r="M124" s="135" t="s">
        <v>146</v>
      </c>
      <c r="N124" s="374"/>
      <c r="O124" s="375">
        <v>44862</v>
      </c>
      <c r="P124" s="374"/>
      <c r="Q124" s="250">
        <f>O124-E2</f>
        <v>-396</v>
      </c>
      <c r="R124" s="410"/>
      <c r="S124" s="401"/>
      <c r="T124" s="384"/>
      <c r="U124" s="398"/>
      <c r="Z124" s="274"/>
    </row>
    <row r="125" spans="1:26" s="2" customFormat="1" ht="21" customHeight="1">
      <c r="A125" s="22"/>
      <c r="B125" s="80"/>
      <c r="C125" s="80"/>
      <c r="D125" s="935"/>
      <c r="E125" s="943"/>
      <c r="F125" s="156"/>
      <c r="G125" s="311"/>
      <c r="H125" s="306"/>
      <c r="I125" s="376"/>
      <c r="J125" s="377"/>
      <c r="K125" s="378"/>
      <c r="L125" s="373"/>
      <c r="M125" s="379" t="s">
        <v>160</v>
      </c>
      <c r="N125" s="189">
        <f>2736.2+100</f>
        <v>2836.2</v>
      </c>
      <c r="O125" s="188"/>
      <c r="P125" s="380">
        <f>N125-D109</f>
        <v>32.399999999999636</v>
      </c>
      <c r="Q125" s="411"/>
      <c r="R125" s="412" t="s">
        <v>238</v>
      </c>
      <c r="S125" s="401"/>
      <c r="T125" s="384"/>
      <c r="U125" s="398"/>
    </row>
    <row r="126" spans="1:26" s="2" customFormat="1" ht="21" customHeight="1">
      <c r="A126" s="22"/>
      <c r="B126" s="62" t="s">
        <v>153</v>
      </c>
      <c r="C126" s="243" t="s">
        <v>153</v>
      </c>
      <c r="D126" s="935"/>
      <c r="E126" s="943"/>
      <c r="F126" s="156"/>
      <c r="G126" s="57"/>
      <c r="H126" s="306"/>
      <c r="I126" s="376"/>
      <c r="J126" s="377"/>
      <c r="K126" s="381"/>
      <c r="L126" s="373"/>
      <c r="M126" s="135" t="s">
        <v>239</v>
      </c>
      <c r="N126" s="142"/>
      <c r="O126" s="143">
        <v>44856</v>
      </c>
      <c r="P126" s="142"/>
      <c r="Q126" s="247">
        <f>O126-E2</f>
        <v>-402</v>
      </c>
      <c r="S126" s="401"/>
      <c r="T126" s="384"/>
      <c r="U126" s="398"/>
    </row>
    <row r="127" spans="1:26" s="2" customFormat="1" ht="21" customHeight="1">
      <c r="A127" s="22"/>
      <c r="B127" s="62"/>
      <c r="C127" s="243"/>
      <c r="D127" s="935"/>
      <c r="E127" s="943"/>
      <c r="F127" s="161"/>
      <c r="G127" s="415"/>
      <c r="H127" s="416"/>
      <c r="I127" s="376"/>
      <c r="J127" s="377"/>
      <c r="K127" s="447"/>
      <c r="L127" s="373"/>
      <c r="M127" s="150" t="s">
        <v>240</v>
      </c>
      <c r="N127" s="142"/>
      <c r="O127" s="143">
        <v>44856</v>
      </c>
      <c r="P127" s="142"/>
      <c r="Q127" s="247">
        <f>O127-E2</f>
        <v>-402</v>
      </c>
      <c r="R127" s="505" t="s">
        <v>144</v>
      </c>
      <c r="S127" s="401"/>
      <c r="T127" s="384"/>
      <c r="U127" s="398"/>
    </row>
    <row r="128" spans="1:26" s="2" customFormat="1" ht="19.5" customHeight="1">
      <c r="A128" s="22"/>
      <c r="B128" s="62" t="s">
        <v>223</v>
      </c>
      <c r="C128" s="725" t="s">
        <v>223</v>
      </c>
      <c r="D128" s="935"/>
      <c r="E128" s="943"/>
      <c r="F128" s="156"/>
      <c r="G128" s="5"/>
      <c r="H128" s="306"/>
      <c r="I128" s="376"/>
      <c r="J128" s="377"/>
      <c r="K128" s="381"/>
      <c r="L128" s="329"/>
      <c r="M128" s="448" t="s">
        <v>241</v>
      </c>
      <c r="N128" s="356">
        <v>2869.6</v>
      </c>
      <c r="O128" s="154"/>
      <c r="P128" s="356">
        <f>N128-D109</f>
        <v>65.799999999999727</v>
      </c>
      <c r="Q128" s="249"/>
      <c r="R128" s="403" t="s">
        <v>129</v>
      </c>
      <c r="S128" s="401"/>
      <c r="T128" s="384"/>
      <c r="U128" s="398"/>
    </row>
    <row r="129" spans="1:21" s="2" customFormat="1" ht="21.75" customHeight="1">
      <c r="A129" s="22"/>
      <c r="B129" s="62"/>
      <c r="C129" s="80"/>
      <c r="D129" s="935"/>
      <c r="E129" s="943"/>
      <c r="F129" s="161"/>
      <c r="G129" s="57"/>
      <c r="H129" s="416"/>
      <c r="I129" s="449"/>
      <c r="J129" s="377"/>
      <c r="K129" s="447"/>
      <c r="L129" s="373"/>
      <c r="M129" s="135" t="s">
        <v>242</v>
      </c>
      <c r="N129" s="148">
        <f>2830.5</f>
        <v>2830.5</v>
      </c>
      <c r="O129" s="195"/>
      <c r="P129" s="356">
        <f>N129-D109</f>
        <v>26.699999999999818</v>
      </c>
      <c r="Q129" s="195"/>
      <c r="R129" s="245"/>
      <c r="S129" s="401"/>
      <c r="T129" s="384"/>
      <c r="U129" s="398"/>
    </row>
    <row r="130" spans="1:21" s="2" customFormat="1" ht="20.25" customHeight="1">
      <c r="A130" s="22"/>
      <c r="B130" s="62"/>
      <c r="C130" s="80"/>
      <c r="D130" s="935"/>
      <c r="E130" s="943"/>
      <c r="F130" s="58"/>
      <c r="G130" s="417"/>
      <c r="H130" s="58"/>
      <c r="I130" s="376"/>
      <c r="J130" s="377"/>
      <c r="K130" s="381"/>
      <c r="L130" s="329"/>
      <c r="M130" s="448" t="s">
        <v>157</v>
      </c>
      <c r="N130" s="356">
        <v>2848.6</v>
      </c>
      <c r="O130" s="450"/>
      <c r="P130" s="356">
        <f>N130-D109</f>
        <v>44.799999999999727</v>
      </c>
      <c r="Q130" s="450"/>
      <c r="R130" s="245"/>
      <c r="S130" s="401"/>
      <c r="T130" s="384"/>
      <c r="U130" s="398"/>
    </row>
    <row r="131" spans="1:21" s="2" customFormat="1" ht="21" customHeight="1">
      <c r="A131" s="22"/>
      <c r="B131" s="80"/>
      <c r="C131" s="80"/>
      <c r="D131" s="935"/>
      <c r="E131" s="943"/>
      <c r="F131" s="418"/>
      <c r="G131" s="57"/>
      <c r="H131" s="419"/>
      <c r="I131" s="155"/>
      <c r="J131" s="304"/>
      <c r="K131" s="156"/>
      <c r="L131" s="373"/>
      <c r="M131" s="451" t="s">
        <v>243</v>
      </c>
      <c r="N131" s="356">
        <v>2857.8</v>
      </c>
      <c r="O131" s="136"/>
      <c r="P131" s="356">
        <f>N131-D109</f>
        <v>54</v>
      </c>
      <c r="Q131" s="136"/>
      <c r="R131" s="248" t="s">
        <v>166</v>
      </c>
      <c r="S131" s="401"/>
      <c r="T131" s="384"/>
      <c r="U131" s="398"/>
    </row>
    <row r="132" spans="1:21" s="2" customFormat="1" ht="21" customHeight="1">
      <c r="A132" s="22"/>
      <c r="B132" s="80"/>
      <c r="C132" s="80"/>
      <c r="D132" s="935"/>
      <c r="E132" s="943"/>
      <c r="F132" s="418"/>
      <c r="G132" s="57"/>
      <c r="H132" s="419"/>
      <c r="I132" s="155"/>
      <c r="J132" s="304"/>
      <c r="K132" s="156"/>
      <c r="L132" s="373"/>
      <c r="M132" s="451" t="s">
        <v>244</v>
      </c>
      <c r="N132" s="356">
        <v>2857.8</v>
      </c>
      <c r="O132" s="136"/>
      <c r="P132" s="452" t="e">
        <f>N132-C128</f>
        <v>#VALUE!</v>
      </c>
      <c r="Q132" s="136"/>
      <c r="R132" s="60"/>
      <c r="S132" s="401"/>
      <c r="T132" s="384"/>
      <c r="U132" s="398"/>
    </row>
    <row r="133" spans="1:21" s="2" customFormat="1" ht="21" customHeight="1">
      <c r="A133" s="22"/>
      <c r="B133" s="80"/>
      <c r="C133" s="80"/>
      <c r="D133" s="935"/>
      <c r="E133" s="943"/>
      <c r="F133" s="58">
        <v>44846</v>
      </c>
      <c r="G133" s="420" t="s">
        <v>245</v>
      </c>
      <c r="H133" s="58"/>
      <c r="I133" s="119"/>
      <c r="J133" s="304"/>
      <c r="K133" s="64"/>
      <c r="L133" s="329"/>
      <c r="M133" s="451" t="s">
        <v>246</v>
      </c>
      <c r="N133" s="195"/>
      <c r="O133" s="147">
        <v>44854</v>
      </c>
      <c r="P133" s="195"/>
      <c r="Q133" s="484">
        <f>O133-E2</f>
        <v>-404</v>
      </c>
      <c r="R133" s="506" t="s">
        <v>134</v>
      </c>
      <c r="S133" s="401"/>
      <c r="T133" s="384"/>
      <c r="U133" s="398"/>
    </row>
    <row r="134" spans="1:21" s="2" customFormat="1" ht="18" customHeight="1">
      <c r="A134" s="22"/>
      <c r="B134" s="80"/>
      <c r="C134" s="421"/>
      <c r="D134" s="935"/>
      <c r="E134" s="943"/>
      <c r="F134" s="418"/>
      <c r="G134" s="78"/>
      <c r="H134" s="58"/>
      <c r="I134" s="377"/>
      <c r="J134" s="377"/>
      <c r="K134" s="453"/>
      <c r="L134" s="207"/>
      <c r="M134" s="325" t="s">
        <v>151</v>
      </c>
      <c r="N134" s="148">
        <v>2886.2</v>
      </c>
      <c r="O134" s="342">
        <v>45084</v>
      </c>
      <c r="P134" s="148">
        <f>N134-D109</f>
        <v>82.399999999999636</v>
      </c>
      <c r="Q134" s="238">
        <f>O134-E2</f>
        <v>-174</v>
      </c>
      <c r="R134" s="255"/>
      <c r="S134" s="401"/>
      <c r="T134" s="384"/>
      <c r="U134" s="398"/>
    </row>
    <row r="135" spans="1:21" s="2" customFormat="1" ht="18" customHeight="1">
      <c r="A135" s="22"/>
      <c r="B135" s="80"/>
      <c r="D135" s="935"/>
      <c r="E135" s="943"/>
      <c r="F135" s="97"/>
      <c r="G135" s="59" t="s">
        <v>60</v>
      </c>
      <c r="H135" s="416">
        <v>45104</v>
      </c>
      <c r="I135" s="454"/>
      <c r="J135" s="86"/>
      <c r="K135" s="331"/>
      <c r="L135" s="207"/>
      <c r="M135" s="455" t="s">
        <v>247</v>
      </c>
      <c r="N135" s="189">
        <v>3007</v>
      </c>
      <c r="O135" s="456">
        <v>44862</v>
      </c>
      <c r="P135" s="189">
        <f>N135-D109</f>
        <v>203.19999999999982</v>
      </c>
      <c r="Q135" s="507">
        <f>O135-E2</f>
        <v>-396</v>
      </c>
      <c r="R135" s="255" t="s">
        <v>248</v>
      </c>
      <c r="S135" s="401"/>
      <c r="T135" s="384"/>
      <c r="U135" s="398"/>
    </row>
    <row r="136" spans="1:21" s="2" customFormat="1" ht="18" customHeight="1">
      <c r="A136" s="22"/>
      <c r="B136" s="308"/>
      <c r="D136" s="935"/>
      <c r="E136" s="943"/>
      <c r="F136" s="64"/>
      <c r="G136" s="292" t="s">
        <v>249</v>
      </c>
      <c r="H136" s="306"/>
      <c r="I136" s="304"/>
      <c r="J136" s="304"/>
      <c r="K136" s="457"/>
      <c r="L136" s="207"/>
      <c r="M136" s="455" t="s">
        <v>250</v>
      </c>
      <c r="N136" s="343">
        <v>4450</v>
      </c>
      <c r="O136" s="458"/>
      <c r="P136" s="343">
        <f>N136-R152</f>
        <v>104</v>
      </c>
      <c r="Q136" s="477"/>
      <c r="R136" s="255" t="s">
        <v>251</v>
      </c>
      <c r="S136" s="401"/>
      <c r="T136" s="384"/>
      <c r="U136" s="398"/>
    </row>
    <row r="137" spans="1:21" s="2" customFormat="1" ht="18" customHeight="1">
      <c r="A137" s="22"/>
      <c r="B137" s="308"/>
      <c r="D137" s="935"/>
      <c r="E137" s="943"/>
      <c r="F137" s="64"/>
      <c r="G137" s="292" t="s">
        <v>252</v>
      </c>
      <c r="H137" s="416" t="s">
        <v>253</v>
      </c>
      <c r="I137" s="304"/>
      <c r="J137" s="178"/>
      <c r="K137" s="177"/>
      <c r="L137" s="207"/>
      <c r="M137" s="459"/>
      <c r="N137" s="459"/>
      <c r="O137" s="459"/>
      <c r="P137" s="459"/>
      <c r="Q137" s="459"/>
      <c r="R137" s="255"/>
      <c r="S137" s="401"/>
      <c r="T137" s="384"/>
      <c r="U137" s="398"/>
    </row>
    <row r="138" spans="1:21" s="2" customFormat="1" ht="18" customHeight="1" thickBot="1">
      <c r="A138" s="22"/>
      <c r="B138" s="308"/>
      <c r="D138" s="935"/>
      <c r="E138" s="943"/>
      <c r="F138" s="64"/>
      <c r="G138" s="292"/>
      <c r="H138" s="416" t="s">
        <v>254</v>
      </c>
      <c r="I138" s="460"/>
      <c r="J138" s="461"/>
      <c r="K138" s="462"/>
      <c r="L138" s="207"/>
      <c r="M138" s="463"/>
      <c r="N138" s="463"/>
      <c r="O138" s="463"/>
      <c r="P138" s="463"/>
      <c r="Q138" s="463"/>
      <c r="R138" s="255"/>
      <c r="S138" s="401"/>
      <c r="T138" s="384"/>
      <c r="U138" s="398"/>
    </row>
    <row r="139" spans="1:21" s="2" customFormat="1" ht="18" customHeight="1" thickTop="1" thickBot="1">
      <c r="A139" s="22"/>
      <c r="B139" s="308"/>
      <c r="D139" s="935"/>
      <c r="E139" s="943"/>
      <c r="F139" s="64"/>
      <c r="G139" s="422" t="s">
        <v>255</v>
      </c>
      <c r="H139" s="416">
        <v>45494</v>
      </c>
      <c r="I139" s="304"/>
      <c r="J139" s="304"/>
      <c r="K139" s="177"/>
      <c r="L139" s="207"/>
      <c r="M139" s="921" t="s">
        <v>172</v>
      </c>
      <c r="N139" s="922"/>
      <c r="O139" s="922"/>
      <c r="P139" s="922"/>
      <c r="Q139" s="923"/>
      <c r="R139" s="255"/>
      <c r="S139" s="401"/>
      <c r="T139" s="384"/>
      <c r="U139" s="398"/>
    </row>
    <row r="140" spans="1:21" s="2" customFormat="1" ht="18" customHeight="1" thickTop="1">
      <c r="A140" s="22"/>
      <c r="B140" s="308"/>
      <c r="D140" s="935"/>
      <c r="E140" s="943"/>
      <c r="F140" s="162"/>
      <c r="G140" s="423" t="s">
        <v>256</v>
      </c>
      <c r="H140" s="306"/>
      <c r="I140" s="304"/>
      <c r="J140" s="178"/>
      <c r="K140" s="177"/>
      <c r="L140" s="207"/>
      <c r="M140" s="370" t="s">
        <v>257</v>
      </c>
      <c r="N140" s="340"/>
      <c r="O140" s="140">
        <v>44847</v>
      </c>
      <c r="P140" s="168"/>
      <c r="Q140" s="508">
        <f>O140-E2</f>
        <v>-411</v>
      </c>
      <c r="R140" s="308"/>
      <c r="S140" s="401"/>
      <c r="T140" s="384"/>
      <c r="U140" s="398"/>
    </row>
    <row r="141" spans="1:21" s="2" customFormat="1" ht="18" customHeight="1">
      <c r="A141" s="22"/>
      <c r="B141" s="308"/>
      <c r="D141" s="935"/>
      <c r="E141" s="943"/>
      <c r="F141" s="162"/>
      <c r="G141" s="78"/>
      <c r="H141" s="416"/>
      <c r="I141" s="64"/>
      <c r="J141" s="64"/>
      <c r="K141" s="306"/>
      <c r="L141" s="207"/>
      <c r="M141" s="135" t="s">
        <v>173</v>
      </c>
      <c r="N141" s="136"/>
      <c r="O141" s="137">
        <v>44872</v>
      </c>
      <c r="P141" s="136"/>
      <c r="Q141" s="234">
        <f>O141-E2</f>
        <v>-386</v>
      </c>
      <c r="R141" s="509" t="s">
        <v>174</v>
      </c>
      <c r="S141" s="401"/>
      <c r="T141" s="384"/>
      <c r="U141" s="398"/>
    </row>
    <row r="142" spans="1:21" s="2" customFormat="1" ht="21" customHeight="1">
      <c r="A142" s="22"/>
      <c r="B142" s="62"/>
      <c r="C142" s="80"/>
      <c r="D142" s="935"/>
      <c r="E142" s="943"/>
      <c r="F142" s="64"/>
      <c r="G142" s="78"/>
      <c r="H142" s="306"/>
      <c r="I142" s="178"/>
      <c r="J142" s="178"/>
      <c r="K142" s="177"/>
      <c r="L142" s="207"/>
      <c r="M142" s="135" t="s">
        <v>175</v>
      </c>
      <c r="N142" s="136"/>
      <c r="O142" s="137">
        <v>44862</v>
      </c>
      <c r="P142" s="136"/>
      <c r="Q142" s="234">
        <f>O142-E2</f>
        <v>-396</v>
      </c>
      <c r="R142" s="403" t="s">
        <v>129</v>
      </c>
      <c r="S142" s="401"/>
      <c r="T142" s="384"/>
      <c r="U142" s="398"/>
    </row>
    <row r="143" spans="1:21" s="2" customFormat="1" ht="16.5" customHeight="1">
      <c r="A143" s="22"/>
      <c r="B143" s="308"/>
      <c r="C143" s="80"/>
      <c r="D143" s="935"/>
      <c r="E143" s="943"/>
      <c r="F143" s="162"/>
      <c r="G143" s="424" t="s">
        <v>258</v>
      </c>
      <c r="H143" s="306"/>
      <c r="I143" s="178"/>
      <c r="J143" s="178"/>
      <c r="K143" s="177"/>
      <c r="L143" s="207"/>
      <c r="M143" s="135" t="s">
        <v>176</v>
      </c>
      <c r="N143" s="136"/>
      <c r="O143" s="137">
        <v>44862</v>
      </c>
      <c r="P143" s="464"/>
      <c r="Q143" s="234">
        <f>O143-E2</f>
        <v>-396</v>
      </c>
      <c r="R143" s="255"/>
      <c r="S143" s="401"/>
      <c r="T143" s="384"/>
      <c r="U143" s="398"/>
    </row>
    <row r="144" spans="1:21" s="2" customFormat="1" ht="16.5" customHeight="1">
      <c r="A144" s="22"/>
      <c r="B144" s="80" t="s">
        <v>179</v>
      </c>
      <c r="C144" s="308"/>
      <c r="D144" s="935"/>
      <c r="E144" s="943"/>
      <c r="F144" s="425"/>
      <c r="G144" s="81" t="s">
        <v>259</v>
      </c>
      <c r="H144" s="416"/>
      <c r="I144" s="304"/>
      <c r="J144" s="304"/>
      <c r="K144" s="465"/>
      <c r="L144" s="466"/>
      <c r="M144" s="315"/>
      <c r="N144" s="136"/>
      <c r="O144" s="467"/>
      <c r="P144" s="464"/>
      <c r="Q144" s="341"/>
      <c r="R144" s="510"/>
      <c r="S144" s="401"/>
      <c r="T144" s="384"/>
      <c r="U144" s="398"/>
    </row>
    <row r="145" spans="1:21" s="2" customFormat="1" ht="22.5" customHeight="1" thickBot="1">
      <c r="A145" s="22"/>
      <c r="B145" s="80" t="s">
        <v>223</v>
      </c>
      <c r="C145" s="243" t="s">
        <v>179</v>
      </c>
      <c r="D145" s="935"/>
      <c r="E145" s="943"/>
      <c r="F145" s="64"/>
      <c r="G145" s="424"/>
      <c r="H145" s="306"/>
      <c r="I145" s="304"/>
      <c r="J145" s="304"/>
      <c r="K145" s="465"/>
      <c r="L145" s="466"/>
      <c r="M145" s="468"/>
      <c r="N145" s="152"/>
      <c r="O145" s="469"/>
      <c r="P145" s="152"/>
      <c r="Q145" s="391"/>
      <c r="R145" s="511"/>
      <c r="S145" s="401"/>
      <c r="T145" s="384"/>
      <c r="U145" s="398"/>
    </row>
    <row r="146" spans="1:21" s="2" customFormat="1" ht="18" customHeight="1" thickTop="1" thickBot="1">
      <c r="A146" s="22"/>
      <c r="B146" s="80"/>
      <c r="C146" s="68" t="s">
        <v>223</v>
      </c>
      <c r="D146" s="935"/>
      <c r="E146" s="943"/>
      <c r="F146" s="64" t="s">
        <v>24</v>
      </c>
      <c r="G146" s="78"/>
      <c r="H146" s="426"/>
      <c r="J146" s="304"/>
      <c r="K146" s="470"/>
      <c r="L146" s="466"/>
      <c r="M146" s="924" t="s">
        <v>180</v>
      </c>
      <c r="N146" s="925"/>
      <c r="O146" s="925"/>
      <c r="P146" s="925"/>
      <c r="Q146" s="926"/>
      <c r="R146" s="512"/>
      <c r="S146" s="401"/>
      <c r="T146" s="384"/>
      <c r="U146" s="398"/>
    </row>
    <row r="147" spans="1:21" s="2" customFormat="1" ht="32.25" customHeight="1" thickTop="1">
      <c r="A147" s="22"/>
      <c r="B147" s="427"/>
      <c r="C147" s="308"/>
      <c r="D147" s="935"/>
      <c r="E147" s="943"/>
      <c r="F147" s="64"/>
      <c r="G147" s="78"/>
      <c r="H147" s="416"/>
      <c r="I147" s="178"/>
      <c r="J147" s="178"/>
      <c r="K147" s="470"/>
      <c r="L147" s="466"/>
      <c r="M147" s="190" t="s">
        <v>183</v>
      </c>
      <c r="N147" s="471">
        <f>2774+50</f>
        <v>2824</v>
      </c>
      <c r="O147" s="472"/>
      <c r="P147" s="471">
        <f>N147-D109</f>
        <v>20.199999999999818</v>
      </c>
      <c r="Q147" s="391"/>
      <c r="R147" s="509" t="s">
        <v>181</v>
      </c>
      <c r="S147" s="401"/>
      <c r="T147" s="384"/>
      <c r="U147" s="398"/>
    </row>
    <row r="148" spans="1:21" s="2" customFormat="1" ht="19.5" customHeight="1">
      <c r="A148" s="22"/>
      <c r="B148" s="427"/>
      <c r="D148" s="935"/>
      <c r="E148" s="943"/>
      <c r="F148" s="162"/>
      <c r="G148" s="428"/>
      <c r="H148" s="306"/>
      <c r="I148" s="178"/>
      <c r="J148" s="178"/>
      <c r="K148" s="473"/>
      <c r="L148" s="466"/>
      <c r="M148" s="150" t="s">
        <v>260</v>
      </c>
      <c r="N148" s="152"/>
      <c r="O148" s="137">
        <v>44915</v>
      </c>
      <c r="P148" s="474"/>
      <c r="Q148" s="260">
        <f>O148-E2</f>
        <v>-343</v>
      </c>
      <c r="R148" s="252" t="s">
        <v>134</v>
      </c>
      <c r="S148" s="401"/>
      <c r="T148" s="384"/>
      <c r="U148" s="398"/>
    </row>
    <row r="149" spans="1:21" s="2" customFormat="1" ht="30" customHeight="1">
      <c r="A149" s="22"/>
      <c r="B149" s="308"/>
      <c r="D149" s="935"/>
      <c r="E149" s="943"/>
      <c r="F149" s="64"/>
      <c r="G149" s="429"/>
      <c r="H149" s="306"/>
      <c r="I149" s="178"/>
      <c r="J149" s="178"/>
      <c r="K149" s="177"/>
      <c r="L149" s="466"/>
      <c r="M149" s="141" t="s">
        <v>261</v>
      </c>
      <c r="N149" s="471">
        <f>2842.1</f>
        <v>2842.1</v>
      </c>
      <c r="O149" s="375">
        <v>44884</v>
      </c>
      <c r="P149" s="365">
        <f>N149-D109</f>
        <v>38.299999999999727</v>
      </c>
      <c r="Q149" s="250">
        <f>O149-E2</f>
        <v>-374</v>
      </c>
      <c r="R149" s="390" t="s">
        <v>262</v>
      </c>
      <c r="S149" s="401"/>
      <c r="T149" s="384"/>
      <c r="U149" s="398"/>
    </row>
    <row r="150" spans="1:21" s="2" customFormat="1" ht="21" customHeight="1">
      <c r="A150" s="22"/>
      <c r="B150" s="308"/>
      <c r="D150" s="935"/>
      <c r="E150" s="943"/>
      <c r="F150" s="162"/>
      <c r="G150" s="429"/>
      <c r="H150" s="306"/>
      <c r="I150" s="178"/>
      <c r="J150" s="178"/>
      <c r="K150" s="177"/>
      <c r="L150" s="466"/>
      <c r="M150" s="468"/>
      <c r="N150" s="475"/>
      <c r="O150" s="195"/>
      <c r="P150" s="475"/>
      <c r="Q150" s="195"/>
      <c r="R150" s="400" t="s">
        <v>192</v>
      </c>
      <c r="S150" s="401"/>
      <c r="T150" s="384"/>
      <c r="U150" s="398"/>
    </row>
    <row r="151" spans="1:21" s="2" customFormat="1" ht="21" customHeight="1">
      <c r="A151" s="22"/>
      <c r="B151" s="308"/>
      <c r="D151" s="935"/>
      <c r="E151" s="943"/>
      <c r="F151" s="162"/>
      <c r="G151" s="429"/>
      <c r="H151" s="306"/>
      <c r="I151" s="178"/>
      <c r="J151" s="178"/>
      <c r="K151" s="177"/>
      <c r="L151" s="466"/>
      <c r="M151" s="468"/>
      <c r="N151" s="476"/>
      <c r="O151" s="477"/>
      <c r="P151" s="476"/>
      <c r="Q151" s="477"/>
      <c r="R151" s="400"/>
      <c r="S151" s="401"/>
      <c r="T151" s="384"/>
      <c r="U151" s="398"/>
    </row>
    <row r="152" spans="1:21" s="2" customFormat="1" ht="22.5" customHeight="1" thickBot="1">
      <c r="A152" s="22"/>
      <c r="B152" s="308"/>
      <c r="D152" s="935"/>
      <c r="E152" s="943"/>
      <c r="F152" s="425"/>
      <c r="G152" s="430"/>
      <c r="H152" s="416"/>
      <c r="I152" s="178"/>
      <c r="J152" s="178"/>
      <c r="K152" s="177"/>
      <c r="L152" s="466"/>
      <c r="M152" s="478" t="s">
        <v>263</v>
      </c>
      <c r="N152" s="479">
        <v>2853.8</v>
      </c>
      <c r="O152" s="480">
        <v>44906</v>
      </c>
      <c r="P152" s="479">
        <f>N152-D109</f>
        <v>50</v>
      </c>
      <c r="Q152" s="513">
        <f>O152-E2</f>
        <v>-352</v>
      </c>
      <c r="R152" s="262">
        <v>4346</v>
      </c>
      <c r="S152" s="401"/>
      <c r="T152" s="384"/>
      <c r="U152" s="398"/>
    </row>
    <row r="153" spans="1:21" s="2" customFormat="1" ht="22.5" customHeight="1" thickTop="1" thickBot="1">
      <c r="A153" s="22"/>
      <c r="B153" s="55"/>
      <c r="D153" s="935"/>
      <c r="E153" s="943"/>
      <c r="F153" s="64"/>
      <c r="G153" s="101"/>
      <c r="H153" s="306" t="s">
        <v>24</v>
      </c>
      <c r="I153" s="178"/>
      <c r="J153" s="178"/>
      <c r="K153" s="177"/>
      <c r="L153" s="481"/>
      <c r="M153" s="482" t="s">
        <v>189</v>
      </c>
      <c r="N153" s="927" t="s">
        <v>190</v>
      </c>
      <c r="O153" s="928"/>
      <c r="P153" s="192" t="s">
        <v>191</v>
      </c>
      <c r="Q153" s="193"/>
      <c r="R153" s="308"/>
      <c r="S153" s="401"/>
      <c r="T153" s="384"/>
      <c r="U153" s="398"/>
    </row>
    <row r="154" spans="1:21" s="2" customFormat="1" ht="22.5" customHeight="1" thickTop="1">
      <c r="A154" s="22"/>
      <c r="B154" s="55"/>
      <c r="D154" s="935"/>
      <c r="E154" s="943"/>
      <c r="F154" s="64"/>
      <c r="G154" s="101"/>
      <c r="H154" s="306"/>
      <c r="I154" s="178"/>
      <c r="J154" s="178"/>
      <c r="K154" s="177"/>
      <c r="L154" s="466"/>
      <c r="M154" s="135" t="s">
        <v>264</v>
      </c>
      <c r="N154" s="147">
        <v>44895</v>
      </c>
      <c r="O154" s="238"/>
      <c r="P154" s="483"/>
      <c r="Q154" s="514"/>
      <c r="R154" s="308"/>
      <c r="S154" s="401"/>
      <c r="T154" s="384"/>
      <c r="U154" s="398"/>
    </row>
    <row r="155" spans="1:21" ht="21" customHeight="1">
      <c r="A155" s="22"/>
      <c r="B155" s="55"/>
      <c r="C155" s="431"/>
      <c r="D155" s="935"/>
      <c r="E155" s="943"/>
      <c r="F155" s="64"/>
      <c r="G155" s="307" t="s">
        <v>234</v>
      </c>
      <c r="H155" s="432"/>
      <c r="I155" s="178"/>
      <c r="J155" s="178"/>
      <c r="K155" s="178"/>
      <c r="L155" s="466" t="s">
        <v>24</v>
      </c>
      <c r="M155" s="135" t="s">
        <v>265</v>
      </c>
      <c r="N155" s="147">
        <v>44895</v>
      </c>
      <c r="O155" s="484">
        <f>N155-E2</f>
        <v>-363</v>
      </c>
      <c r="P155" s="151"/>
      <c r="Q155" s="409"/>
      <c r="R155" s="264" t="s">
        <v>194</v>
      </c>
      <c r="S155" s="401"/>
      <c r="T155" s="226"/>
      <c r="U155" s="398"/>
    </row>
    <row r="156" spans="1:21" ht="32.25" customHeight="1">
      <c r="A156" s="22"/>
      <c r="B156" s="433"/>
      <c r="C156" s="434"/>
      <c r="D156" s="936"/>
      <c r="E156" s="944"/>
      <c r="F156" s="435"/>
      <c r="G156" s="436"/>
      <c r="H156" s="435"/>
      <c r="I156" s="485"/>
      <c r="J156" s="485"/>
      <c r="K156" s="485"/>
      <c r="L156" s="486"/>
      <c r="M156" s="126" t="s">
        <v>266</v>
      </c>
      <c r="N156" s="151"/>
      <c r="O156" s="369"/>
      <c r="P156" s="147">
        <v>44894</v>
      </c>
      <c r="Q156" s="484">
        <f>P156-E2</f>
        <v>-364</v>
      </c>
      <c r="R156" s="390"/>
      <c r="S156" s="401"/>
      <c r="T156" s="226"/>
      <c r="U156" s="398"/>
    </row>
    <row r="157" spans="1:21" ht="7.5" customHeight="1">
      <c r="A157" s="24"/>
      <c r="B157" s="281"/>
      <c r="C157" s="281"/>
      <c r="D157" s="437"/>
      <c r="E157" s="438"/>
      <c r="F157" s="439"/>
      <c r="G157" s="440"/>
      <c r="H157" s="441"/>
      <c r="I157" s="487"/>
      <c r="J157" s="488"/>
      <c r="K157" s="488"/>
      <c r="L157" s="489"/>
      <c r="M157" s="12"/>
      <c r="N157" s="12"/>
      <c r="O157" s="12"/>
      <c r="P157" s="12"/>
      <c r="Q157" s="12"/>
      <c r="R157" s="12"/>
      <c r="S157" s="401"/>
      <c r="U157" s="382"/>
    </row>
    <row r="158" spans="1:21" ht="7.5" customHeight="1">
      <c r="A158" s="24"/>
      <c r="B158" s="281"/>
      <c r="C158" s="281"/>
      <c r="D158" s="437"/>
      <c r="E158" s="438"/>
      <c r="F158" s="439"/>
      <c r="G158" s="442"/>
      <c r="H158" s="441"/>
      <c r="I158" s="487"/>
      <c r="J158" s="488"/>
      <c r="K158" s="488"/>
      <c r="L158" s="489"/>
      <c r="M158" s="490"/>
      <c r="N158" s="491"/>
      <c r="P158" s="491"/>
      <c r="Q158" s="515"/>
      <c r="R158" s="12"/>
      <c r="S158" s="401"/>
      <c r="U158" s="382"/>
    </row>
    <row r="159" spans="1:21" ht="7.5" customHeight="1">
      <c r="A159" s="24"/>
      <c r="B159" s="281"/>
      <c r="C159" s="281"/>
      <c r="D159" s="437"/>
      <c r="E159" s="438"/>
      <c r="F159" s="439"/>
      <c r="G159" s="442"/>
      <c r="H159" s="441"/>
      <c r="I159" s="487"/>
      <c r="J159" s="488"/>
      <c r="K159" s="488"/>
      <c r="L159" s="489"/>
      <c r="R159" s="12"/>
      <c r="S159" s="401"/>
      <c r="U159" s="382"/>
    </row>
    <row r="160" spans="1:21" ht="7.5" customHeight="1">
      <c r="A160" s="24"/>
      <c r="B160" s="281"/>
      <c r="C160" s="281"/>
      <c r="D160" s="437"/>
      <c r="E160" s="438"/>
      <c r="F160" s="439"/>
      <c r="G160" s="443"/>
      <c r="H160" s="441"/>
      <c r="I160" s="487"/>
      <c r="J160" s="488"/>
      <c r="K160" s="488"/>
      <c r="L160" s="489"/>
      <c r="R160" s="12"/>
      <c r="S160" s="401"/>
      <c r="U160" s="382"/>
    </row>
    <row r="161" spans="1:21" ht="7.5" customHeight="1">
      <c r="A161" s="24"/>
      <c r="B161" s="281"/>
      <c r="C161" s="281"/>
      <c r="D161" s="437"/>
      <c r="E161" s="438"/>
      <c r="F161" s="439"/>
      <c r="G161" s="443"/>
      <c r="H161" s="441"/>
      <c r="I161" s="487"/>
      <c r="J161" s="488"/>
      <c r="K161" s="488"/>
      <c r="L161" s="489"/>
      <c r="M161" s="492"/>
      <c r="P161" s="493"/>
      <c r="R161" s="12"/>
      <c r="S161" s="401"/>
      <c r="U161" s="382"/>
    </row>
    <row r="162" spans="1:21" ht="7.5" customHeight="1">
      <c r="A162" s="444"/>
      <c r="B162" s="445"/>
      <c r="C162" s="445"/>
      <c r="D162" s="444"/>
      <c r="E162" s="444"/>
      <c r="F162" s="444"/>
      <c r="G162" s="444"/>
      <c r="H162" s="444"/>
      <c r="I162" s="444"/>
      <c r="J162" s="444"/>
      <c r="K162" s="444"/>
      <c r="L162" s="444"/>
      <c r="M162" s="494"/>
      <c r="O162" s="200"/>
      <c r="P162" s="495"/>
      <c r="R162" s="444"/>
    </row>
    <row r="163" spans="1:21" ht="7.5" customHeight="1">
      <c r="D163" s="3" t="s">
        <v>267</v>
      </c>
      <c r="M163" s="496"/>
      <c r="N163" s="199"/>
      <c r="P163" s="497"/>
      <c r="Q163" s="265"/>
    </row>
    <row r="164" spans="1:21" ht="11.25" customHeight="1">
      <c r="M164" s="389"/>
      <c r="P164" s="498"/>
      <c r="R164" s="12"/>
    </row>
    <row r="165" spans="1:21" ht="11.25" customHeight="1">
      <c r="M165" s="386"/>
      <c r="P165" s="499"/>
      <c r="R165" s="274"/>
    </row>
    <row r="166" spans="1:21" ht="11.25" customHeight="1">
      <c r="G166" s="446"/>
      <c r="M166" s="386"/>
      <c r="P166" s="499"/>
      <c r="R166" s="516"/>
    </row>
    <row r="167" spans="1:21" ht="11.25" customHeight="1">
      <c r="M167" s="386"/>
      <c r="P167" s="499"/>
      <c r="R167" s="389"/>
    </row>
    <row r="168" spans="1:21" ht="11.25" customHeight="1">
      <c r="M168" s="389"/>
      <c r="P168" s="500"/>
      <c r="R168" s="389"/>
    </row>
    <row r="169" spans="1:21" ht="11.25" customHeight="1">
      <c r="M169" s="501"/>
      <c r="P169" s="502"/>
      <c r="R169" s="386"/>
    </row>
    <row r="170" spans="1:21" ht="11.25" customHeight="1">
      <c r="R170" s="386"/>
    </row>
    <row r="171" spans="1:21" ht="11.25" customHeight="1">
      <c r="R171" s="386"/>
    </row>
    <row r="172" spans="1:21" ht="11.25" customHeight="1">
      <c r="R172" s="388"/>
    </row>
    <row r="173" spans="1:21" ht="11.25" customHeight="1"/>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c r="D182" s="3" t="s">
        <v>24</v>
      </c>
    </row>
    <row r="183" spans="4:10" ht="11.25" customHeight="1"/>
    <row r="187" spans="4:10" ht="18" customHeight="1">
      <c r="I187" s="503"/>
      <c r="J187" s="504"/>
    </row>
    <row r="1215" spans="18:18" ht="18" customHeight="1">
      <c r="R1215" s="5" t="s">
        <v>267</v>
      </c>
    </row>
    <row r="1225" spans="18:18" ht="18" customHeight="1">
      <c r="R1225" s="5">
        <v>30</v>
      </c>
    </row>
  </sheetData>
  <protectedRanges>
    <protectedRange sqref="R47 R167:R171 R165 P161 P164:P167 M164:M169 M161 X93:X96 R150:R151 Z13 R102 R15 R112 R108:R110 R60:R62 R89 R13 R96 R144:R147 R131:R132 R128 Z122:Z124 Z71 Z73 Z75:Z76 R85 R114 Z44:Z48 R22 W92 R52 G29 R27 G131:G132 R116:R119 G126 G129 R121:R125 R74 R64 R141:R142 R70 G33 R42:R43 G40:G43 R82 R77:R79 R34:R38 R66 G35 X77:X91 R18 W97:W102" name="remarks_1_1"/>
    <protectedRange sqref="E2" name="date_1_1"/>
    <protectedRange sqref="J109:L112 F64:F70 O145 H12 F155 H15:H17 M41:P41 Q14 O42:O43 M93:P93 Q64 M97:O97 M96:P96 Q112 M153:O153 M140:P140 M118:M119 M92:N92 G149:G151 J149:K156 L150:L156 M12:O16 M122:O122 M20:M22 I61:L72 J146:J148 M102:O102 M73:O73 M47:O47 M70:M72 I134:K134 F15:F33 O94:O95 M109:O114 Q70 Q72 O141:O142 J131:K132 G103:G107 G94 G96 I157:L161 O69:O71 G140 G146 O126:O127 I84:L84 I139:K140 N129 L126:L146 M143:P144 I29:K29 M146:O146 I124:L125 J133 I126:K130 O115:O119 M61:O62 O148 Q21:Q22 I136:K137 M52:O52 N23 I142:K145 I147:I156 M44:P46 E95:E98 M40:N40 M31:O31 M33 D12:E59 M54:M59 I34:L35 I37:L44 L36 N48:N51 O63 O18:O22 M64:O68 M63 I47:L59 I99:L102 D99:D102" name="ac01_1_6"/>
    <protectedRange sqref="D72 F72 I109:I112 F116:F119 F61:F63 G157 D160:H161 N52 K146:K148 H109:H119 M127 D109:F115 N153 H122 G119 I141:K141 I12:L28 H72 G142 G153:G154 N102 H147:H159 H84 D157:F159 H26 H28 F122:F154 D116:E156 H124:H145 L29 I30:L32 F156:G156 J33:L33 M76:M77 M26:M27 E61:E94 F74:F85 E99:E107" name="ac3_1_1"/>
    <protectedRange sqref="H19 H41:H43 H33:H39" name="ac01_1_3_1"/>
    <protectedRange sqref="H18 H20:H25 H27 H29:H32" name="ac3_1_3_1"/>
    <protectedRange sqref="F12:G12 G15:G17 F48 G53 H44:H47 H49:H59 F34:F43 F54:F59" name="ac3_1_4_1"/>
    <protectedRange sqref="I123:L123 J113:K122" name="ac01_1_5_1"/>
    <protectedRange sqref="L113:L122 I113:I122" name="ac3_1_5_1"/>
    <protectedRange sqref="I45:L46" name="ac01_1_6_1"/>
    <protectedRange sqref="R65 R17 R67:R69 R19:R21" name="remarks_1_1_2_1"/>
    <protectedRange sqref="N78" name="ac01_1_6_2"/>
    <protectedRange sqref="N32:O32 N39 O33 N35:N37" name="ac01_1_6_3"/>
    <protectedRange sqref="R30:R32" name="remarks_1_1_1"/>
    <protectedRange sqref="N63" name="ac01_1_6_5"/>
    <protectedRange sqref="N38:O38" name="ac01_1_6_3_1"/>
  </protectedRanges>
  <mergeCells count="28">
    <mergeCell ref="E9:H9"/>
    <mergeCell ref="I9:L9"/>
    <mergeCell ref="M9:Q9"/>
    <mergeCell ref="N10:O10"/>
    <mergeCell ref="P10:Q10"/>
    <mergeCell ref="N102:O102"/>
    <mergeCell ref="P102:Q102"/>
    <mergeCell ref="M12:Q12"/>
    <mergeCell ref="M40:Q40"/>
    <mergeCell ref="M47:Q47"/>
    <mergeCell ref="N52:O52"/>
    <mergeCell ref="P52:Q52"/>
    <mergeCell ref="M109:Q109"/>
    <mergeCell ref="M139:Q139"/>
    <mergeCell ref="M146:Q146"/>
    <mergeCell ref="N153:O153"/>
    <mergeCell ref="C2:C3"/>
    <mergeCell ref="D12:D59"/>
    <mergeCell ref="D61:D107"/>
    <mergeCell ref="D109:D156"/>
    <mergeCell ref="E2:E3"/>
    <mergeCell ref="E12:E59"/>
    <mergeCell ref="E61:E107"/>
    <mergeCell ref="E109:E156"/>
    <mergeCell ref="F44:F48"/>
    <mergeCell ref="M61:Q61"/>
    <mergeCell ref="M92:Q92"/>
    <mergeCell ref="M97:Q97"/>
  </mergeCells>
  <conditionalFormatting sqref="E60">
    <cfRule type="expression" dxfId="159" priority="906" stopIfTrue="1">
      <formula>E60="Maint."</formula>
    </cfRule>
    <cfRule type="expression" dxfId="158" priority="905" stopIfTrue="1">
      <formula>E60="Serviceable"</formula>
    </cfRule>
  </conditionalFormatting>
  <conditionalFormatting sqref="E108">
    <cfRule type="expression" dxfId="157" priority="1034" stopIfTrue="1">
      <formula>E108="Serviceable"</formula>
    </cfRule>
    <cfRule type="expression" dxfId="156" priority="1035" stopIfTrue="1">
      <formula>E108="Maint."</formula>
    </cfRule>
  </conditionalFormatting>
  <conditionalFormatting sqref="N41">
    <cfRule type="cellIs" dxfId="155" priority="1020" stopIfTrue="1" operator="lessThan">
      <formula>0</formula>
    </cfRule>
    <cfRule type="cellIs" dxfId="154" priority="1019" stopIfTrue="1" operator="between">
      <formula>#REF!</formula>
      <formula>0</formula>
    </cfRule>
    <cfRule type="cellIs" dxfId="153" priority="1018" stopIfTrue="1" operator="between">
      <formula>#REF!</formula>
      <formula>#REF!</formula>
    </cfRule>
  </conditionalFormatting>
  <conditionalFormatting sqref="N64:N68 S71:S108 N73">
    <cfRule type="cellIs" dxfId="152" priority="1002" stopIfTrue="1" operator="between">
      <formula>#REF!</formula>
      <formula>0</formula>
    </cfRule>
    <cfRule type="cellIs" dxfId="151" priority="1001" stopIfTrue="1" operator="between">
      <formula>#REF!</formula>
      <formula>#REF!</formula>
    </cfRule>
    <cfRule type="cellIs" dxfId="150" priority="1003" stopIfTrue="1" operator="lessThan">
      <formula>0</formula>
    </cfRule>
  </conditionalFormatting>
  <conditionalFormatting sqref="N78">
    <cfRule type="cellIs" dxfId="149" priority="49" stopIfTrue="1" operator="between">
      <formula>#REF!</formula>
      <formula>#REF!</formula>
    </cfRule>
    <cfRule type="cellIs" dxfId="148" priority="50" stopIfTrue="1" operator="between">
      <formula>#REF!</formula>
      <formula>0</formula>
    </cfRule>
    <cfRule type="cellIs" dxfId="147" priority="51" stopIfTrue="1" operator="lessThan">
      <formula>0</formula>
    </cfRule>
  </conditionalFormatting>
  <conditionalFormatting sqref="N93">
    <cfRule type="cellIs" dxfId="146" priority="998" stopIfTrue="1" operator="lessThan">
      <formula>0</formula>
    </cfRule>
    <cfRule type="cellIs" dxfId="145" priority="997" stopIfTrue="1" operator="between">
      <formula>#REF!</formula>
      <formula>0</formula>
    </cfRule>
    <cfRule type="cellIs" dxfId="144" priority="996" stopIfTrue="1" operator="between">
      <formula>#REF!</formula>
      <formula>#REF!</formula>
    </cfRule>
  </conditionalFormatting>
  <conditionalFormatting sqref="N112:N114">
    <cfRule type="cellIs" dxfId="143" priority="530" stopIfTrue="1" operator="between">
      <formula>#REF!</formula>
      <formula>#REF!</formula>
    </cfRule>
    <cfRule type="cellIs" dxfId="142" priority="531" stopIfTrue="1" operator="between">
      <formula>#REF!</formula>
      <formula>0</formula>
    </cfRule>
    <cfRule type="cellIs" dxfId="141" priority="532" stopIfTrue="1" operator="lessThan">
      <formula>0</formula>
    </cfRule>
  </conditionalFormatting>
  <conditionalFormatting sqref="N122">
    <cfRule type="cellIs" dxfId="140" priority="984" stopIfTrue="1" operator="lessThan">
      <formula>0</formula>
    </cfRule>
    <cfRule type="cellIs" dxfId="139" priority="983" stopIfTrue="1" operator="between">
      <formula>#REF!</formula>
      <formula>0</formula>
    </cfRule>
    <cfRule type="cellIs" dxfId="138" priority="982" stopIfTrue="1" operator="between">
      <formula>#REF!</formula>
      <formula>#REF!</formula>
    </cfRule>
  </conditionalFormatting>
  <conditionalFormatting sqref="N129">
    <cfRule type="cellIs" dxfId="137" priority="311" stopIfTrue="1" operator="lessThan">
      <formula>0</formula>
    </cfRule>
    <cfRule type="cellIs" dxfId="136" priority="310" stopIfTrue="1" operator="between">
      <formula>#REF!</formula>
      <formula>0</formula>
    </cfRule>
    <cfRule type="cellIs" dxfId="135" priority="309" stopIfTrue="1" operator="between">
      <formula>#REF!</formula>
      <formula>#REF!</formula>
    </cfRule>
  </conditionalFormatting>
  <conditionalFormatting sqref="N140">
    <cfRule type="cellIs" dxfId="134" priority="505" stopIfTrue="1" operator="between">
      <formula>#REF!</formula>
      <formula>#REF!</formula>
    </cfRule>
    <cfRule type="cellIs" dxfId="133" priority="506" stopIfTrue="1" operator="between">
      <formula>#REF!</formula>
      <formula>0</formula>
    </cfRule>
    <cfRule type="cellIs" dxfId="132" priority="507" stopIfTrue="1" operator="lessThan">
      <formula>0</formula>
    </cfRule>
  </conditionalFormatting>
  <conditionalFormatting sqref="O154">
    <cfRule type="cellIs" dxfId="131" priority="223" operator="lessThan">
      <formula>30</formula>
    </cfRule>
    <cfRule type="cellIs" dxfId="130" priority="222" operator="lessThan">
      <formula>0</formula>
    </cfRule>
  </conditionalFormatting>
  <conditionalFormatting sqref="P13">
    <cfRule type="cellIs" dxfId="129" priority="419" operator="lessThan">
      <formula>0</formula>
    </cfRule>
    <cfRule type="cellIs" dxfId="128" priority="420" operator="lessThan">
      <formula>15</formula>
    </cfRule>
  </conditionalFormatting>
  <conditionalFormatting sqref="P14">
    <cfRule type="cellIs" dxfId="127" priority="1015" operator="lessThanOrEqual">
      <formula>15</formula>
    </cfRule>
    <cfRule type="cellIs" dxfId="126" priority="1016" operator="lessThan">
      <formula>0</formula>
    </cfRule>
  </conditionalFormatting>
  <conditionalFormatting sqref="P15">
    <cfRule type="cellIs" dxfId="125" priority="102" operator="lessThan">
      <formula>20</formula>
    </cfRule>
  </conditionalFormatting>
  <conditionalFormatting sqref="P15:P16">
    <cfRule type="cellIs" dxfId="124" priority="58" operator="lessThan">
      <formula>0</formula>
    </cfRule>
  </conditionalFormatting>
  <conditionalFormatting sqref="P16">
    <cfRule type="cellIs" dxfId="123" priority="59" operator="lessThan">
      <formula>15</formula>
    </cfRule>
  </conditionalFormatting>
  <conditionalFormatting sqref="P23">
    <cfRule type="cellIs" dxfId="122" priority="888" operator="lessThan">
      <formula>15</formula>
    </cfRule>
  </conditionalFormatting>
  <conditionalFormatting sqref="P28">
    <cfRule type="cellIs" dxfId="121" priority="55" operator="lessThan">
      <formula>20</formula>
    </cfRule>
  </conditionalFormatting>
  <conditionalFormatting sqref="P28:P29">
    <cfRule type="cellIs" dxfId="120" priority="54" operator="lessThan">
      <formula>0</formula>
    </cfRule>
  </conditionalFormatting>
  <conditionalFormatting sqref="P29">
    <cfRule type="cellIs" dxfId="119" priority="57" operator="lessThan">
      <formula>15</formula>
    </cfRule>
  </conditionalFormatting>
  <conditionalFormatting sqref="P31:P33">
    <cfRule type="cellIs" dxfId="118" priority="42" operator="lessThan">
      <formula>0</formula>
    </cfRule>
    <cfRule type="cellIs" dxfId="117" priority="41" operator="lessThanOrEqual">
      <formula>50</formula>
    </cfRule>
  </conditionalFormatting>
  <conditionalFormatting sqref="P34">
    <cfRule type="cellIs" dxfId="116" priority="5" operator="lessThan">
      <formula>20</formula>
    </cfRule>
  </conditionalFormatting>
  <conditionalFormatting sqref="P38">
    <cfRule type="cellIs" dxfId="115" priority="2" operator="lessThan">
      <formula>0</formula>
    </cfRule>
    <cfRule type="cellIs" dxfId="114" priority="1" operator="lessThanOrEqual">
      <formula>50</formula>
    </cfRule>
  </conditionalFormatting>
  <conditionalFormatting sqref="P48">
    <cfRule type="cellIs" dxfId="113" priority="741" operator="lessThan">
      <formula>15</formula>
    </cfRule>
    <cfRule type="cellIs" dxfId="112" priority="740" operator="lessThan">
      <formula>0</formula>
    </cfRule>
  </conditionalFormatting>
  <conditionalFormatting sqref="P50">
    <cfRule type="cellIs" dxfId="111" priority="219" operator="lessThan">
      <formula>0</formula>
    </cfRule>
    <cfRule type="cellIs" dxfId="110" priority="220" operator="lessThan">
      <formula>26</formula>
    </cfRule>
  </conditionalFormatting>
  <conditionalFormatting sqref="P55:P57 P59">
    <cfRule type="cellIs" dxfId="109" priority="6" operator="lessThanOrEqual">
      <formula>50</formula>
    </cfRule>
  </conditionalFormatting>
  <conditionalFormatting sqref="P61 P63:P64">
    <cfRule type="cellIs" dxfId="108" priority="994" operator="lessThan">
      <formula>0</formula>
    </cfRule>
    <cfRule type="cellIs" dxfId="107" priority="993" operator="lessThanOrEqual">
      <formula>15</formula>
    </cfRule>
  </conditionalFormatting>
  <conditionalFormatting sqref="P66">
    <cfRule type="cellIs" dxfId="106" priority="274" operator="lessThan">
      <formula>30</formula>
    </cfRule>
  </conditionalFormatting>
  <conditionalFormatting sqref="P73">
    <cfRule type="cellIs" dxfId="105" priority="369" operator="lessThanOrEqual">
      <formula>15</formula>
    </cfRule>
  </conditionalFormatting>
  <conditionalFormatting sqref="P78">
    <cfRule type="cellIs" dxfId="104" priority="315" operator="lessThan">
      <formula>0</formula>
    </cfRule>
    <cfRule type="cellIs" dxfId="103" priority="314" operator="lessThanOrEqual">
      <formula>15</formula>
    </cfRule>
    <cfRule type="cellIs" dxfId="102" priority="313" operator="lessThan">
      <formula>0</formula>
    </cfRule>
    <cfRule type="cellIs" dxfId="101" priority="312" operator="lessThanOrEqual">
      <formula>20</formula>
    </cfRule>
  </conditionalFormatting>
  <conditionalFormatting sqref="P80:P81 P83 Q96">
    <cfRule type="cellIs" dxfId="100" priority="829" operator="lessThan">
      <formula>30</formula>
    </cfRule>
  </conditionalFormatting>
  <conditionalFormatting sqref="P80:P81 P83">
    <cfRule type="cellIs" dxfId="99" priority="828" operator="lessThan">
      <formula>0</formula>
    </cfRule>
  </conditionalFormatting>
  <conditionalFormatting sqref="P98">
    <cfRule type="cellIs" dxfId="98" priority="669" operator="lessThan">
      <formula>15</formula>
    </cfRule>
    <cfRule type="cellIs" dxfId="97" priority="668" operator="lessThan">
      <formula>0</formula>
    </cfRule>
  </conditionalFormatting>
  <conditionalFormatting sqref="P100">
    <cfRule type="cellIs" dxfId="96" priority="215" operator="lessThan">
      <formula>0</formula>
    </cfRule>
    <cfRule type="cellIs" dxfId="95" priority="216" operator="lessThan">
      <formula>15</formula>
    </cfRule>
  </conditionalFormatting>
  <conditionalFormatting sqref="P111:P112">
    <cfRule type="cellIs" dxfId="94" priority="971" operator="lessThan">
      <formula>0</formula>
    </cfRule>
    <cfRule type="cellIs" dxfId="93" priority="970" operator="lessThanOrEqual">
      <formula>15</formula>
    </cfRule>
  </conditionalFormatting>
  <conditionalFormatting sqref="P114">
    <cfRule type="cellIs" dxfId="92" priority="533" operator="lessThanOrEqual">
      <formula>15</formula>
    </cfRule>
    <cfRule type="cellIs" dxfId="91" priority="534" operator="lessThan">
      <formula>0</formula>
    </cfRule>
  </conditionalFormatting>
  <conditionalFormatting sqref="P122">
    <cfRule type="cellIs" dxfId="90" priority="980" operator="lessThan">
      <formula>0</formula>
    </cfRule>
    <cfRule type="cellIs" dxfId="89" priority="981" operator="lessThan">
      <formula>15</formula>
    </cfRule>
  </conditionalFormatting>
  <conditionalFormatting sqref="P125">
    <cfRule type="cellIs" dxfId="88" priority="573" operator="lessThan">
      <formula>0</formula>
    </cfRule>
    <cfRule type="cellIs" dxfId="87" priority="574" operator="lessThan">
      <formula>15</formula>
    </cfRule>
  </conditionalFormatting>
  <conditionalFormatting sqref="P128">
    <cfRule type="cellIs" dxfId="86" priority="277" operator="lessThan">
      <formula>20</formula>
    </cfRule>
  </conditionalFormatting>
  <conditionalFormatting sqref="P128:P129">
    <cfRule type="cellIs" dxfId="85" priority="276" operator="lessThan">
      <formula>0</formula>
    </cfRule>
  </conditionalFormatting>
  <conditionalFormatting sqref="P129">
    <cfRule type="cellIs" dxfId="84" priority="308" operator="lessThan">
      <formula>15</formula>
    </cfRule>
  </conditionalFormatting>
  <conditionalFormatting sqref="P131:P132">
    <cfRule type="cellIs" dxfId="83" priority="298" operator="lessThan">
      <formula>30</formula>
    </cfRule>
    <cfRule type="cellIs" dxfId="82" priority="297" operator="lessThan">
      <formula>0</formula>
    </cfRule>
  </conditionalFormatting>
  <conditionalFormatting sqref="P147">
    <cfRule type="cellIs" dxfId="81" priority="777" operator="lessThan">
      <formula>0</formula>
    </cfRule>
    <cfRule type="cellIs" dxfId="80" priority="778" operator="lessThan">
      <formula>15</formula>
    </cfRule>
  </conditionalFormatting>
  <conditionalFormatting sqref="P23:Q23">
    <cfRule type="cellIs" dxfId="79" priority="890" operator="lessThan">
      <formula>0</formula>
    </cfRule>
  </conditionalFormatting>
  <conditionalFormatting sqref="P49:Q49">
    <cfRule type="cellIs" dxfId="78" priority="229" operator="lessThan">
      <formula>15</formula>
    </cfRule>
  </conditionalFormatting>
  <conditionalFormatting sqref="P51:Q51">
    <cfRule type="cellIs" dxfId="77" priority="4" operator="lessThan">
      <formula>15</formula>
    </cfRule>
  </conditionalFormatting>
  <conditionalFormatting sqref="P73:Q73">
    <cfRule type="cellIs" dxfId="76" priority="370" operator="lessThan">
      <formula>0</formula>
    </cfRule>
  </conditionalFormatting>
  <conditionalFormatting sqref="P99:Q99">
    <cfRule type="cellIs" dxfId="75" priority="227" operator="lessThan">
      <formula>15</formula>
    </cfRule>
  </conditionalFormatting>
  <conditionalFormatting sqref="P134:Q134">
    <cfRule type="cellIs" dxfId="74" priority="254" operator="lessThan">
      <formula>20</formula>
    </cfRule>
    <cfRule type="cellIs" dxfId="73" priority="253" operator="lessThan">
      <formula>0</formula>
    </cfRule>
  </conditionalFormatting>
  <conditionalFormatting sqref="P149:Q149">
    <cfRule type="cellIs" dxfId="72" priority="225" operator="lessThan">
      <formula>15</formula>
    </cfRule>
  </conditionalFormatting>
  <conditionalFormatting sqref="P152:Q152">
    <cfRule type="cellIs" dxfId="71" priority="209" operator="lessThan">
      <formula>0</formula>
    </cfRule>
    <cfRule type="cellIs" dxfId="70" priority="210" operator="lessThan">
      <formula>10</formula>
    </cfRule>
  </conditionalFormatting>
  <conditionalFormatting sqref="Q17">
    <cfRule type="cellIs" dxfId="69" priority="833" operator="lessThan">
      <formula>0</formula>
    </cfRule>
    <cfRule type="cellIs" dxfId="68" priority="1010" operator="lessThan">
      <formula>14</formula>
    </cfRule>
  </conditionalFormatting>
  <conditionalFormatting sqref="Q18">
    <cfRule type="cellIs" dxfId="67" priority="191" operator="lessThan">
      <formula>14</formula>
    </cfRule>
    <cfRule type="cellIs" dxfId="66" priority="167" operator="lessThan">
      <formula>0</formula>
    </cfRule>
  </conditionalFormatting>
  <conditionalFormatting sqref="Q19:Q20">
    <cfRule type="cellIs" dxfId="65" priority="206" operator="lessThan">
      <formula>0</formula>
    </cfRule>
    <cfRule type="cellIs" dxfId="64" priority="207" operator="lessThan">
      <formula>14</formula>
    </cfRule>
  </conditionalFormatting>
  <conditionalFormatting sqref="Q21">
    <cfRule type="cellIs" dxfId="63" priority="901" operator="lessThan">
      <formula>714</formula>
    </cfRule>
    <cfRule type="cellIs" dxfId="62" priority="1005" operator="lessThan">
      <formula>0</formula>
    </cfRule>
  </conditionalFormatting>
  <conditionalFormatting sqref="Q23:Q27">
    <cfRule type="cellIs" dxfId="61" priority="16" operator="lessThan">
      <formula>14</formula>
    </cfRule>
  </conditionalFormatting>
  <conditionalFormatting sqref="Q26:Q27">
    <cfRule type="cellIs" dxfId="60" priority="15" operator="lessThan">
      <formula>0</formula>
    </cfRule>
  </conditionalFormatting>
  <conditionalFormatting sqref="Q30">
    <cfRule type="cellIs" dxfId="59" priority="154" operator="lessThan">
      <formula>10</formula>
    </cfRule>
    <cfRule type="cellIs" dxfId="58" priority="153" operator="lessThan">
      <formula>0</formula>
    </cfRule>
  </conditionalFormatting>
  <conditionalFormatting sqref="Q34:Q37 Q39">
    <cfRule type="cellIs" dxfId="57" priority="17" operator="lessThan">
      <formula>0</formula>
    </cfRule>
    <cfRule type="cellIs" dxfId="56" priority="18" operator="lessThan">
      <formula>10</formula>
    </cfRule>
  </conditionalFormatting>
  <conditionalFormatting sqref="Q41">
    <cfRule type="cellIs" dxfId="55" priority="1017" operator="lessThan">
      <formula>7</formula>
    </cfRule>
  </conditionalFormatting>
  <conditionalFormatting sqref="Q41:Q44">
    <cfRule type="cellIs" dxfId="54" priority="106" operator="lessThan">
      <formula>0</formula>
    </cfRule>
  </conditionalFormatting>
  <conditionalFormatting sqref="Q42:Q43">
    <cfRule type="cellIs" dxfId="53" priority="107" operator="lessThan">
      <formula>14</formula>
    </cfRule>
  </conditionalFormatting>
  <conditionalFormatting sqref="Q44">
    <cfRule type="cellIs" dxfId="52" priority="1014" operator="lessThan">
      <formula>30</formula>
    </cfRule>
  </conditionalFormatting>
  <conditionalFormatting sqref="Q54">
    <cfRule type="cellIs" dxfId="51" priority="12" operator="lessThan">
      <formula>15</formula>
    </cfRule>
  </conditionalFormatting>
  <conditionalFormatting sqref="Q58">
    <cfRule type="cellIs" dxfId="50" priority="3" operator="lessThan">
      <formula>15</formula>
    </cfRule>
  </conditionalFormatting>
  <conditionalFormatting sqref="Q67">
    <cfRule type="cellIs" dxfId="49" priority="146" operator="lessThan">
      <formula>0</formula>
    </cfRule>
    <cfRule type="cellIs" dxfId="48" priority="188" operator="lessThan">
      <formula>10</formula>
    </cfRule>
  </conditionalFormatting>
  <conditionalFormatting sqref="Q68">
    <cfRule type="cellIs" dxfId="47" priority="521" operator="lessThan">
      <formula>10</formula>
    </cfRule>
  </conditionalFormatting>
  <conditionalFormatting sqref="Q68:Q70">
    <cfRule type="cellIs" dxfId="46" priority="520" operator="lessThan">
      <formula>0</formula>
    </cfRule>
  </conditionalFormatting>
  <conditionalFormatting sqref="Q69">
    <cfRule type="cellIs" dxfId="45" priority="529" operator="lessThan">
      <formula>14</formula>
    </cfRule>
  </conditionalFormatting>
  <conditionalFormatting sqref="Q70">
    <cfRule type="cellIs" dxfId="44" priority="528" operator="lessThan">
      <formula>7</formula>
    </cfRule>
  </conditionalFormatting>
  <conditionalFormatting sqref="Q71">
    <cfRule type="cellIs" dxfId="43" priority="187" operator="lessThan">
      <formula>10</formula>
    </cfRule>
  </conditionalFormatting>
  <conditionalFormatting sqref="Q73">
    <cfRule type="cellIs" dxfId="42" priority="566" operator="lessThan">
      <formula>7</formula>
    </cfRule>
  </conditionalFormatting>
  <conditionalFormatting sqref="Q74">
    <cfRule type="cellIs" dxfId="41" priority="189" operator="lessThan">
      <formula>0</formula>
    </cfRule>
  </conditionalFormatting>
  <conditionalFormatting sqref="Q74:Q75">
    <cfRule type="cellIs" dxfId="40" priority="190" operator="lessThan">
      <formula>10</formula>
    </cfRule>
  </conditionalFormatting>
  <conditionalFormatting sqref="Q76:Q77">
    <cfRule type="cellIs" dxfId="39" priority="45" operator="lessThan">
      <formula>0</formula>
    </cfRule>
    <cfRule type="cellIs" dxfId="38" priority="46" operator="lessThan">
      <formula>10</formula>
    </cfRule>
  </conditionalFormatting>
  <conditionalFormatting sqref="Q93">
    <cfRule type="cellIs" dxfId="37" priority="896" operator="lessThan">
      <formula>7</formula>
    </cfRule>
  </conditionalFormatting>
  <conditionalFormatting sqref="Q93:Q96">
    <cfRule type="cellIs" dxfId="36" priority="163" operator="lessThan">
      <formula>0</formula>
    </cfRule>
  </conditionalFormatting>
  <conditionalFormatting sqref="Q94">
    <cfRule type="cellIs" dxfId="35" priority="989" operator="lessThan">
      <formula>10</formula>
    </cfRule>
  </conditionalFormatting>
  <conditionalFormatting sqref="Q95">
    <cfRule type="cellIs" dxfId="34" priority="1012" operator="lessThan">
      <formula>14</formula>
    </cfRule>
  </conditionalFormatting>
  <conditionalFormatting sqref="Q103">
    <cfRule type="cellIs" dxfId="33" priority="235" operator="lessThan">
      <formula>0</formula>
    </cfRule>
    <cfRule type="cellIs" dxfId="32" priority="182" operator="lessThan">
      <formula>30</formula>
    </cfRule>
  </conditionalFormatting>
  <conditionalFormatting sqref="Q115">
    <cfRule type="cellIs" dxfId="31" priority="536" operator="lessThan">
      <formula>0</formula>
    </cfRule>
    <cfRule type="cellIs" dxfId="30" priority="537" operator="lessThan">
      <formula>10</formula>
    </cfRule>
  </conditionalFormatting>
  <conditionalFormatting sqref="Q116:Q117">
    <cfRule type="cellIs" dxfId="29" priority="535" operator="lessThan">
      <formula>14</formula>
    </cfRule>
  </conditionalFormatting>
  <conditionalFormatting sqref="Q116:Q118">
    <cfRule type="cellIs" dxfId="28" priority="204" operator="lessThan">
      <formula>0</formula>
    </cfRule>
  </conditionalFormatting>
  <conditionalFormatting sqref="Q118">
    <cfRule type="cellIs" dxfId="27" priority="723" operator="lessThan">
      <formula>7</formula>
    </cfRule>
  </conditionalFormatting>
  <conditionalFormatting sqref="Q119">
    <cfRule type="cellIs" dxfId="26" priority="248" operator="lessThan">
      <formula>10</formula>
    </cfRule>
    <cfRule type="cellIs" dxfId="25" priority="247" operator="lessThan">
      <formula>0</formula>
    </cfRule>
  </conditionalFormatting>
  <conditionalFormatting sqref="Q122">
    <cfRule type="cellIs" dxfId="24" priority="974" operator="lessThan">
      <formula>14</formula>
    </cfRule>
  </conditionalFormatting>
  <conditionalFormatting sqref="Q122:Q124">
    <cfRule type="cellIs" dxfId="23" priority="443" operator="lessThan">
      <formula>0</formula>
    </cfRule>
  </conditionalFormatting>
  <conditionalFormatting sqref="Q123:Q124">
    <cfRule type="cellIs" dxfId="22" priority="715" operator="lessThan">
      <formula>10</formula>
    </cfRule>
  </conditionalFormatting>
  <conditionalFormatting sqref="Q127">
    <cfRule type="cellIs" dxfId="21" priority="972" operator="lessThan">
      <formula>0</formula>
    </cfRule>
    <cfRule type="cellIs" dxfId="20" priority="973" operator="lessThan">
      <formula>10</formula>
    </cfRule>
  </conditionalFormatting>
  <conditionalFormatting sqref="Q133">
    <cfRule type="cellIs" dxfId="19" priority="158" operator="lessThan">
      <formula>0</formula>
    </cfRule>
    <cfRule type="cellIs" dxfId="18" priority="245" operator="lessThan">
      <formula>60</formula>
    </cfRule>
  </conditionalFormatting>
  <conditionalFormatting sqref="Q135">
    <cfRule type="cellIs" dxfId="17" priority="242" operator="lessThan">
      <formula>14</formula>
    </cfRule>
    <cfRule type="cellIs" dxfId="16" priority="157" operator="lessThan">
      <formula>0</formula>
    </cfRule>
  </conditionalFormatting>
  <conditionalFormatting sqref="Q140:Q143">
    <cfRule type="cellIs" dxfId="15" priority="499" operator="lessThan">
      <formula>0</formula>
    </cfRule>
    <cfRule type="cellIs" dxfId="14" priority="504" operator="lessThan">
      <formula>15</formula>
    </cfRule>
  </conditionalFormatting>
  <conditionalFormatting sqref="Q148">
    <cfRule type="cellIs" dxfId="13" priority="243" operator="lessThan">
      <formula>0</formula>
    </cfRule>
    <cfRule type="cellIs" dxfId="12" priority="244" operator="lessThan">
      <formula>20</formula>
    </cfRule>
  </conditionalFormatting>
  <conditionalFormatting sqref="Q149">
    <cfRule type="cellIs" dxfId="11" priority="160" operator="lessThan">
      <formula>0</formula>
    </cfRule>
  </conditionalFormatting>
  <conditionalFormatting sqref="S60">
    <cfRule type="cellIs" dxfId="10" priority="904" stopIfTrue="1" operator="lessThan">
      <formula>0</formula>
    </cfRule>
    <cfRule type="cellIs" dxfId="9" priority="903" stopIfTrue="1" operator="between">
      <formula>#REF!</formula>
      <formula>0</formula>
    </cfRule>
    <cfRule type="cellIs" dxfId="8" priority="902" stopIfTrue="1" operator="between">
      <formula>#REF!</formula>
      <formula>#REF!</formula>
    </cfRule>
  </conditionalFormatting>
  <dataValidations disablePrompts="1" count="1">
    <dataValidation type="list" allowBlank="1" showInputMessage="1" showErrorMessage="1" sqref="E60 E108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E65675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E131211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E196747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E262283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E327819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E393355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E458891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E524427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E589963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E655499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E721035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E786571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E852107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E917643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E983179 E65682:E65683 E65690:E65696 E131218:E131219 E131226:E131232 E196754:E196755 E196762:E196768 E262290:E262291 E262298:E262304 E327826:E327827 E327834:E327840 E393362:E393363 E393370:E393376 E458898:E458899 E458906:E458912 E524434:E524435 E524442:E524448 E589970:E589971 E589978:E589984 E655506:E655507 E655514:E655520 E721042:E721043 E721050:E721056 E786578:E786579 E786586:E786592 E852114:E852115 E852122:E852128 E917650:E917651 E917658:E917664 E983186:E983187 E983194:E983200 IZ157:IZ161 JB12:JB17 JB60:JB72 JB108:JB156 JB65679:JB65680 JB65687:JB65693 JB131215:JB131216 JB131223:JB131229 JB196751:JB196752 JB196759:JB196765 JB262287:JB262288 JB262295:JB262301 JB327823:JB327824 JB327831:JB327837 JB393359:JB393360 JB393367:JB393373 JB458895:JB458896 JB458903:JB458909 JB524431:JB524432 JB524439:JB524445 JB589967:JB589968 JB589975:JB589981 JB655503:JB655504 JB655511:JB655517 JB721039:JB721040 JB721047:JB721053 JB786575:JB786576 JB786583:JB786589 JB852111:JB852112 JB852119:JB852125 JB917647:JB917648 JB917655:JB917661 JB983183:JB983184 JB983191:JB983197 SV157:SV161 SX12:SX17 SX60:SX72 SX108:SX156 SX65679:SX65680 SX65687:SX65693 SX131215:SX131216 SX131223:SX131229 SX196751:SX196752 SX196759:SX196765 SX262287:SX262288 SX262295:SX262301 SX327823:SX327824 SX327831:SX327837 SX393359:SX393360 SX393367:SX393373 SX458895:SX458896 SX458903:SX458909 SX524431:SX524432 SX524439:SX524445 SX589967:SX589968 SX589975:SX589981 SX655503:SX655504 SX655511:SX655517 SX721039:SX721040 SX721047:SX721053 SX786575:SX786576 SX786583:SX786589 SX852111:SX852112 SX852119:SX852125 SX917647:SX917648 SX917655:SX917661 SX983183:SX983184 SX983191:SX983197 ACR157:ACR161 ACT12:ACT17 ACT60:ACT72 ACT108:ACT156 ACT65679:ACT65680 ACT65687:ACT65693 ACT131215:ACT131216 ACT131223:ACT131229 ACT196751:ACT196752 ACT196759:ACT196765 ACT262287:ACT262288 ACT262295:ACT262301 ACT327823:ACT327824 ACT327831:ACT327837 ACT393359:ACT393360 ACT393367:ACT393373 ACT458895:ACT458896 ACT458903:ACT458909 ACT524431:ACT524432 ACT524439:ACT524445 ACT589967:ACT589968 ACT589975:ACT589981 ACT655503:ACT655504 ACT655511:ACT655517 ACT721039:ACT721040 ACT721047:ACT721053 ACT786575:ACT786576 ACT786583:ACT786589 ACT852111:ACT852112 ACT852119:ACT852125 ACT917647:ACT917648 ACT917655:ACT917661 ACT983183:ACT983184 ACT983191:ACT983197 AMN157:AMN161 AMP12:AMP17 AMP60:AMP72 AMP108:AMP156 AMP65679:AMP65680 AMP65687:AMP65693 AMP131215:AMP131216 AMP131223:AMP131229 AMP196751:AMP196752 AMP196759:AMP196765 AMP262287:AMP262288 AMP262295:AMP262301 AMP327823:AMP327824 AMP327831:AMP327837 AMP393359:AMP393360 AMP393367:AMP393373 AMP458895:AMP458896 AMP458903:AMP458909 AMP524431:AMP524432 AMP524439:AMP524445 AMP589967:AMP589968 AMP589975:AMP589981 AMP655503:AMP655504 AMP655511:AMP655517 AMP721039:AMP721040 AMP721047:AMP721053 AMP786575:AMP786576 AMP786583:AMP786589 AMP852111:AMP852112 AMP852119:AMP852125 AMP917647:AMP917648 AMP917655:AMP917661 AMP983183:AMP983184 AMP983191:AMP983197 AWJ157:AWJ161 AWL12:AWL17 AWL60:AWL72 AWL108:AWL156 AWL65679:AWL65680 AWL65687:AWL65693 AWL131215:AWL131216 AWL131223:AWL131229 AWL196751:AWL196752 AWL196759:AWL196765 AWL262287:AWL262288 AWL262295:AWL262301 AWL327823:AWL327824 AWL327831:AWL327837 AWL393359:AWL393360 AWL393367:AWL393373 AWL458895:AWL458896 AWL458903:AWL458909 AWL524431:AWL524432 AWL524439:AWL524445 AWL589967:AWL589968 AWL589975:AWL589981 AWL655503:AWL655504 AWL655511:AWL655517 AWL721039:AWL721040 AWL721047:AWL721053 AWL786575:AWL786576 AWL786583:AWL786589 AWL852111:AWL852112 AWL852119:AWL852125 AWL917647:AWL917648 AWL917655:AWL917661 AWL983183:AWL983184 AWL983191:AWL983197 BGF157:BGF161 BGH12:BGH17 BGH60:BGH72 BGH108:BGH156 BGH65679:BGH65680 BGH65687:BGH65693 BGH131215:BGH131216 BGH131223:BGH131229 BGH196751:BGH196752 BGH196759:BGH196765 BGH262287:BGH262288 BGH262295:BGH262301 BGH327823:BGH327824 BGH327831:BGH327837 BGH393359:BGH393360 BGH393367:BGH393373 BGH458895:BGH458896 BGH458903:BGH458909 BGH524431:BGH524432 BGH524439:BGH524445 BGH589967:BGH589968 BGH589975:BGH589981 BGH655503:BGH655504 BGH655511:BGH655517 BGH721039:BGH721040 BGH721047:BGH721053 BGH786575:BGH786576 BGH786583:BGH786589 BGH852111:BGH852112 BGH852119:BGH852125 BGH917647:BGH917648 BGH917655:BGH917661 BGH983183:BGH983184 BGH983191:BGH983197 BQB157:BQB161 BQD12:BQD17 BQD60:BQD72 BQD108:BQD156 BQD65679:BQD65680 BQD65687:BQD65693 BQD131215:BQD131216 BQD131223:BQD131229 BQD196751:BQD196752 BQD196759:BQD196765 BQD262287:BQD262288 BQD262295:BQD262301 BQD327823:BQD327824 BQD327831:BQD327837 BQD393359:BQD393360 BQD393367:BQD393373 BQD458895:BQD458896 BQD458903:BQD458909 BQD524431:BQD524432 BQD524439:BQD524445 BQD589967:BQD589968 BQD589975:BQD589981 BQD655503:BQD655504 BQD655511:BQD655517 BQD721039:BQD721040 BQD721047:BQD721053 BQD786575:BQD786576 BQD786583:BQD786589 BQD852111:BQD852112 BQD852119:BQD852125 BQD917647:BQD917648 BQD917655:BQD917661 BQD983183:BQD983184 BQD983191:BQD983197 BZX157:BZX161 BZZ12:BZZ17 BZZ60:BZZ72 BZZ108:BZZ156 BZZ65679:BZZ65680 BZZ65687:BZZ65693 BZZ131215:BZZ131216 BZZ131223:BZZ131229 BZZ196751:BZZ196752 BZZ196759:BZZ196765 BZZ262287:BZZ262288 BZZ262295:BZZ262301 BZZ327823:BZZ327824 BZZ327831:BZZ327837 BZZ393359:BZZ393360 BZZ393367:BZZ393373 BZZ458895:BZZ458896 BZZ458903:BZZ458909 BZZ524431:BZZ524432 BZZ524439:BZZ524445 BZZ589967:BZZ589968 BZZ589975:BZZ589981 BZZ655503:BZZ655504 BZZ655511:BZZ655517 BZZ721039:BZZ721040 BZZ721047:BZZ721053 BZZ786575:BZZ786576 BZZ786583:BZZ786589 BZZ852111:BZZ852112 BZZ852119:BZZ852125 BZZ917647:BZZ917648 BZZ917655:BZZ917661 BZZ983183:BZZ983184 BZZ983191:BZZ983197 CJT157:CJT161 CJV12:CJV17 CJV60:CJV72 CJV108:CJV156 CJV65679:CJV65680 CJV65687:CJV65693 CJV131215:CJV131216 CJV131223:CJV131229 CJV196751:CJV196752 CJV196759:CJV196765 CJV262287:CJV262288 CJV262295:CJV262301 CJV327823:CJV327824 CJV327831:CJV327837 CJV393359:CJV393360 CJV393367:CJV393373 CJV458895:CJV458896 CJV458903:CJV458909 CJV524431:CJV524432 CJV524439:CJV524445 CJV589967:CJV589968 CJV589975:CJV589981 CJV655503:CJV655504 CJV655511:CJV655517 CJV721039:CJV721040 CJV721047:CJV721053 CJV786575:CJV786576 CJV786583:CJV786589 CJV852111:CJV852112 CJV852119:CJV852125 CJV917647:CJV917648 CJV917655:CJV917661 CJV983183:CJV983184 CJV983191:CJV983197 CTP157:CTP161 CTR12:CTR17 CTR60:CTR72 CTR108:CTR156 CTR65679:CTR65680 CTR65687:CTR65693 CTR131215:CTR131216 CTR131223:CTR131229 CTR196751:CTR196752 CTR196759:CTR196765 CTR262287:CTR262288 CTR262295:CTR262301 CTR327823:CTR327824 CTR327831:CTR327837 CTR393359:CTR393360 CTR393367:CTR393373 CTR458895:CTR458896 CTR458903:CTR458909 CTR524431:CTR524432 CTR524439:CTR524445 CTR589967:CTR589968 CTR589975:CTR589981 CTR655503:CTR655504 CTR655511:CTR655517 CTR721039:CTR721040 CTR721047:CTR721053 CTR786575:CTR786576 CTR786583:CTR786589 CTR852111:CTR852112 CTR852119:CTR852125 CTR917647:CTR917648 CTR917655:CTR917661 CTR983183:CTR983184 CTR983191:CTR983197 DDL157:DDL161 DDN12:DDN17 DDN60:DDN72 DDN108:DDN156 DDN65679:DDN65680 DDN65687:DDN65693 DDN131215:DDN131216 DDN131223:DDN131229 DDN196751:DDN196752 DDN196759:DDN196765 DDN262287:DDN262288 DDN262295:DDN262301 DDN327823:DDN327824 DDN327831:DDN327837 DDN393359:DDN393360 DDN393367:DDN393373 DDN458895:DDN458896 DDN458903:DDN458909 DDN524431:DDN524432 DDN524439:DDN524445 DDN589967:DDN589968 DDN589975:DDN589981 DDN655503:DDN655504 DDN655511:DDN655517 DDN721039:DDN721040 DDN721047:DDN721053 DDN786575:DDN786576 DDN786583:DDN786589 DDN852111:DDN852112 DDN852119:DDN852125 DDN917647:DDN917648 DDN917655:DDN917661 DDN983183:DDN983184 DDN983191:DDN983197 DNH157:DNH161 DNJ12:DNJ17 DNJ60:DNJ72 DNJ108:DNJ156 DNJ65679:DNJ65680 DNJ65687:DNJ65693 DNJ131215:DNJ131216 DNJ131223:DNJ131229 DNJ196751:DNJ196752 DNJ196759:DNJ196765 DNJ262287:DNJ262288 DNJ262295:DNJ262301 DNJ327823:DNJ327824 DNJ327831:DNJ327837 DNJ393359:DNJ393360 DNJ393367:DNJ393373 DNJ458895:DNJ458896 DNJ458903:DNJ458909 DNJ524431:DNJ524432 DNJ524439:DNJ524445 DNJ589967:DNJ589968 DNJ589975:DNJ589981 DNJ655503:DNJ655504 DNJ655511:DNJ655517 DNJ721039:DNJ721040 DNJ721047:DNJ721053 DNJ786575:DNJ786576 DNJ786583:DNJ786589 DNJ852111:DNJ852112 DNJ852119:DNJ852125 DNJ917647:DNJ917648 DNJ917655:DNJ917661 DNJ983183:DNJ983184 DNJ983191:DNJ983197 DXD157:DXD161 DXF12:DXF17 DXF60:DXF72 DXF108:DXF156 DXF65679:DXF65680 DXF65687:DXF65693 DXF131215:DXF131216 DXF131223:DXF131229 DXF196751:DXF196752 DXF196759:DXF196765 DXF262287:DXF262288 DXF262295:DXF262301 DXF327823:DXF327824 DXF327831:DXF327837 DXF393359:DXF393360 DXF393367:DXF393373 DXF458895:DXF458896 DXF458903:DXF458909 DXF524431:DXF524432 DXF524439:DXF524445 DXF589967:DXF589968 DXF589975:DXF589981 DXF655503:DXF655504 DXF655511:DXF655517 DXF721039:DXF721040 DXF721047:DXF721053 DXF786575:DXF786576 DXF786583:DXF786589 DXF852111:DXF852112 DXF852119:DXF852125 DXF917647:DXF917648 DXF917655:DXF917661 DXF983183:DXF983184 DXF983191:DXF983197 EGZ157:EGZ161 EHB12:EHB17 EHB60:EHB72 EHB108:EHB156 EHB65679:EHB65680 EHB65687:EHB65693 EHB131215:EHB131216 EHB131223:EHB131229 EHB196751:EHB196752 EHB196759:EHB196765 EHB262287:EHB262288 EHB262295:EHB262301 EHB327823:EHB327824 EHB327831:EHB327837 EHB393359:EHB393360 EHB393367:EHB393373 EHB458895:EHB458896 EHB458903:EHB458909 EHB524431:EHB524432 EHB524439:EHB524445 EHB589967:EHB589968 EHB589975:EHB589981 EHB655503:EHB655504 EHB655511:EHB655517 EHB721039:EHB721040 EHB721047:EHB721053 EHB786575:EHB786576 EHB786583:EHB786589 EHB852111:EHB852112 EHB852119:EHB852125 EHB917647:EHB917648 EHB917655:EHB917661 EHB983183:EHB983184 EHB983191:EHB983197 EQV157:EQV161 EQX12:EQX17 EQX60:EQX72 EQX108:EQX156 EQX65679:EQX65680 EQX65687:EQX65693 EQX131215:EQX131216 EQX131223:EQX131229 EQX196751:EQX196752 EQX196759:EQX196765 EQX262287:EQX262288 EQX262295:EQX262301 EQX327823:EQX327824 EQX327831:EQX327837 EQX393359:EQX393360 EQX393367:EQX393373 EQX458895:EQX458896 EQX458903:EQX458909 EQX524431:EQX524432 EQX524439:EQX524445 EQX589967:EQX589968 EQX589975:EQX589981 EQX655503:EQX655504 EQX655511:EQX655517 EQX721039:EQX721040 EQX721047:EQX721053 EQX786575:EQX786576 EQX786583:EQX786589 EQX852111:EQX852112 EQX852119:EQX852125 EQX917647:EQX917648 EQX917655:EQX917661 EQX983183:EQX983184 EQX983191:EQX983197 FAR157:FAR161 FAT12:FAT17 FAT60:FAT72 FAT108:FAT156 FAT65679:FAT65680 FAT65687:FAT65693 FAT131215:FAT131216 FAT131223:FAT131229 FAT196751:FAT196752 FAT196759:FAT196765 FAT262287:FAT262288 FAT262295:FAT262301 FAT327823:FAT327824 FAT327831:FAT327837 FAT393359:FAT393360 FAT393367:FAT393373 FAT458895:FAT458896 FAT458903:FAT458909 FAT524431:FAT524432 FAT524439:FAT524445 FAT589967:FAT589968 FAT589975:FAT589981 FAT655503:FAT655504 FAT655511:FAT655517 FAT721039:FAT721040 FAT721047:FAT721053 FAT786575:FAT786576 FAT786583:FAT786589 FAT852111:FAT852112 FAT852119:FAT852125 FAT917647:FAT917648 FAT917655:FAT917661 FAT983183:FAT983184 FAT983191:FAT983197 FKN157:FKN161 FKP12:FKP17 FKP60:FKP72 FKP108:FKP156 FKP65679:FKP65680 FKP65687:FKP65693 FKP131215:FKP131216 FKP131223:FKP131229 FKP196751:FKP196752 FKP196759:FKP196765 FKP262287:FKP262288 FKP262295:FKP262301 FKP327823:FKP327824 FKP327831:FKP327837 FKP393359:FKP393360 FKP393367:FKP393373 FKP458895:FKP458896 FKP458903:FKP458909 FKP524431:FKP524432 FKP524439:FKP524445 FKP589967:FKP589968 FKP589975:FKP589981 FKP655503:FKP655504 FKP655511:FKP655517 FKP721039:FKP721040 FKP721047:FKP721053 FKP786575:FKP786576 FKP786583:FKP786589 FKP852111:FKP852112 FKP852119:FKP852125 FKP917647:FKP917648 FKP917655:FKP917661 FKP983183:FKP983184 FKP983191:FKP983197 FUJ157:FUJ161 FUL12:FUL17 FUL60:FUL72 FUL108:FUL156 FUL65679:FUL65680 FUL65687:FUL65693 FUL131215:FUL131216 FUL131223:FUL131229 FUL196751:FUL196752 FUL196759:FUL196765 FUL262287:FUL262288 FUL262295:FUL262301 FUL327823:FUL327824 FUL327831:FUL327837 FUL393359:FUL393360 FUL393367:FUL393373 FUL458895:FUL458896 FUL458903:FUL458909 FUL524431:FUL524432 FUL524439:FUL524445 FUL589967:FUL589968 FUL589975:FUL589981 FUL655503:FUL655504 FUL655511:FUL655517 FUL721039:FUL721040 FUL721047:FUL721053 FUL786575:FUL786576 FUL786583:FUL786589 FUL852111:FUL852112 FUL852119:FUL852125 FUL917647:FUL917648 FUL917655:FUL917661 FUL983183:FUL983184 FUL983191:FUL983197 GEF157:GEF161 GEH12:GEH17 GEH60:GEH72 GEH108:GEH156 GEH65679:GEH65680 GEH65687:GEH65693 GEH131215:GEH131216 GEH131223:GEH131229 GEH196751:GEH196752 GEH196759:GEH196765 GEH262287:GEH262288 GEH262295:GEH262301 GEH327823:GEH327824 GEH327831:GEH327837 GEH393359:GEH393360 GEH393367:GEH393373 GEH458895:GEH458896 GEH458903:GEH458909 GEH524431:GEH524432 GEH524439:GEH524445 GEH589967:GEH589968 GEH589975:GEH589981 GEH655503:GEH655504 GEH655511:GEH655517 GEH721039:GEH721040 GEH721047:GEH721053 GEH786575:GEH786576 GEH786583:GEH786589 GEH852111:GEH852112 GEH852119:GEH852125 GEH917647:GEH917648 GEH917655:GEH917661 GEH983183:GEH983184 GEH983191:GEH983197 GOB157:GOB161 GOD12:GOD17 GOD60:GOD72 GOD108:GOD156 GOD65679:GOD65680 GOD65687:GOD65693 GOD131215:GOD131216 GOD131223:GOD131229 GOD196751:GOD196752 GOD196759:GOD196765 GOD262287:GOD262288 GOD262295:GOD262301 GOD327823:GOD327824 GOD327831:GOD327837 GOD393359:GOD393360 GOD393367:GOD393373 GOD458895:GOD458896 GOD458903:GOD458909 GOD524431:GOD524432 GOD524439:GOD524445 GOD589967:GOD589968 GOD589975:GOD589981 GOD655503:GOD655504 GOD655511:GOD655517 GOD721039:GOD721040 GOD721047:GOD721053 GOD786575:GOD786576 GOD786583:GOD786589 GOD852111:GOD852112 GOD852119:GOD852125 GOD917647:GOD917648 GOD917655:GOD917661 GOD983183:GOD983184 GOD983191:GOD983197 GXX157:GXX161 GXZ12:GXZ17 GXZ60:GXZ72 GXZ108:GXZ156 GXZ65679:GXZ65680 GXZ65687:GXZ65693 GXZ131215:GXZ131216 GXZ131223:GXZ131229 GXZ196751:GXZ196752 GXZ196759:GXZ196765 GXZ262287:GXZ262288 GXZ262295:GXZ262301 GXZ327823:GXZ327824 GXZ327831:GXZ327837 GXZ393359:GXZ393360 GXZ393367:GXZ393373 GXZ458895:GXZ458896 GXZ458903:GXZ458909 GXZ524431:GXZ524432 GXZ524439:GXZ524445 GXZ589967:GXZ589968 GXZ589975:GXZ589981 GXZ655503:GXZ655504 GXZ655511:GXZ655517 GXZ721039:GXZ721040 GXZ721047:GXZ721053 GXZ786575:GXZ786576 GXZ786583:GXZ786589 GXZ852111:GXZ852112 GXZ852119:GXZ852125 GXZ917647:GXZ917648 GXZ917655:GXZ917661 GXZ983183:GXZ983184 GXZ983191:GXZ983197 HHT157:HHT161 HHV12:HHV17 HHV60:HHV72 HHV108:HHV156 HHV65679:HHV65680 HHV65687:HHV65693 HHV131215:HHV131216 HHV131223:HHV131229 HHV196751:HHV196752 HHV196759:HHV196765 HHV262287:HHV262288 HHV262295:HHV262301 HHV327823:HHV327824 HHV327831:HHV327837 HHV393359:HHV393360 HHV393367:HHV393373 HHV458895:HHV458896 HHV458903:HHV458909 HHV524431:HHV524432 HHV524439:HHV524445 HHV589967:HHV589968 HHV589975:HHV589981 HHV655503:HHV655504 HHV655511:HHV655517 HHV721039:HHV721040 HHV721047:HHV721053 HHV786575:HHV786576 HHV786583:HHV786589 HHV852111:HHV852112 HHV852119:HHV852125 HHV917647:HHV917648 HHV917655:HHV917661 HHV983183:HHV983184 HHV983191:HHV983197 HRP157:HRP161 HRR12:HRR17 HRR60:HRR72 HRR108:HRR156 HRR65679:HRR65680 HRR65687:HRR65693 HRR131215:HRR131216 HRR131223:HRR131229 HRR196751:HRR196752 HRR196759:HRR196765 HRR262287:HRR262288 HRR262295:HRR262301 HRR327823:HRR327824 HRR327831:HRR327837 HRR393359:HRR393360 HRR393367:HRR393373 HRR458895:HRR458896 HRR458903:HRR458909 HRR524431:HRR524432 HRR524439:HRR524445 HRR589967:HRR589968 HRR589975:HRR589981 HRR655503:HRR655504 HRR655511:HRR655517 HRR721039:HRR721040 HRR721047:HRR721053 HRR786575:HRR786576 HRR786583:HRR786589 HRR852111:HRR852112 HRR852119:HRR852125 HRR917647:HRR917648 HRR917655:HRR917661 HRR983183:HRR983184 HRR983191:HRR983197 IBL157:IBL161 IBN12:IBN17 IBN60:IBN72 IBN108:IBN156 IBN65679:IBN65680 IBN65687:IBN65693 IBN131215:IBN131216 IBN131223:IBN131229 IBN196751:IBN196752 IBN196759:IBN196765 IBN262287:IBN262288 IBN262295:IBN262301 IBN327823:IBN327824 IBN327831:IBN327837 IBN393359:IBN393360 IBN393367:IBN393373 IBN458895:IBN458896 IBN458903:IBN458909 IBN524431:IBN524432 IBN524439:IBN524445 IBN589967:IBN589968 IBN589975:IBN589981 IBN655503:IBN655504 IBN655511:IBN655517 IBN721039:IBN721040 IBN721047:IBN721053 IBN786575:IBN786576 IBN786583:IBN786589 IBN852111:IBN852112 IBN852119:IBN852125 IBN917647:IBN917648 IBN917655:IBN917661 IBN983183:IBN983184 IBN983191:IBN983197 ILH157:ILH161 ILJ12:ILJ17 ILJ60:ILJ72 ILJ108:ILJ156 ILJ65679:ILJ65680 ILJ65687:ILJ65693 ILJ131215:ILJ131216 ILJ131223:ILJ131229 ILJ196751:ILJ196752 ILJ196759:ILJ196765 ILJ262287:ILJ262288 ILJ262295:ILJ262301 ILJ327823:ILJ327824 ILJ327831:ILJ327837 ILJ393359:ILJ393360 ILJ393367:ILJ393373 ILJ458895:ILJ458896 ILJ458903:ILJ458909 ILJ524431:ILJ524432 ILJ524439:ILJ524445 ILJ589967:ILJ589968 ILJ589975:ILJ589981 ILJ655503:ILJ655504 ILJ655511:ILJ655517 ILJ721039:ILJ721040 ILJ721047:ILJ721053 ILJ786575:ILJ786576 ILJ786583:ILJ786589 ILJ852111:ILJ852112 ILJ852119:ILJ852125 ILJ917647:ILJ917648 ILJ917655:ILJ917661 ILJ983183:ILJ983184 ILJ983191:ILJ983197 IVD157:IVD161 IVF12:IVF17 IVF60:IVF72 IVF108:IVF156 IVF65679:IVF65680 IVF65687:IVF65693 IVF131215:IVF131216 IVF131223:IVF131229 IVF196751:IVF196752 IVF196759:IVF196765 IVF262287:IVF262288 IVF262295:IVF262301 IVF327823:IVF327824 IVF327831:IVF327837 IVF393359:IVF393360 IVF393367:IVF393373 IVF458895:IVF458896 IVF458903:IVF458909 IVF524431:IVF524432 IVF524439:IVF524445 IVF589967:IVF589968 IVF589975:IVF589981 IVF655503:IVF655504 IVF655511:IVF655517 IVF721039:IVF721040 IVF721047:IVF721053 IVF786575:IVF786576 IVF786583:IVF786589 IVF852111:IVF852112 IVF852119:IVF852125 IVF917647:IVF917648 IVF917655:IVF917661 IVF983183:IVF983184 IVF983191:IVF983197 JEZ157:JEZ161 JFB12:JFB17 JFB60:JFB72 JFB108:JFB156 JFB65679:JFB65680 JFB65687:JFB65693 JFB131215:JFB131216 JFB131223:JFB131229 JFB196751:JFB196752 JFB196759:JFB196765 JFB262287:JFB262288 JFB262295:JFB262301 JFB327823:JFB327824 JFB327831:JFB327837 JFB393359:JFB393360 JFB393367:JFB393373 JFB458895:JFB458896 JFB458903:JFB458909 JFB524431:JFB524432 JFB524439:JFB524445 JFB589967:JFB589968 JFB589975:JFB589981 JFB655503:JFB655504 JFB655511:JFB655517 JFB721039:JFB721040 JFB721047:JFB721053 JFB786575:JFB786576 JFB786583:JFB786589 JFB852111:JFB852112 JFB852119:JFB852125 JFB917647:JFB917648 JFB917655:JFB917661 JFB983183:JFB983184 JFB983191:JFB983197 JOV157:JOV161 JOX12:JOX17 JOX60:JOX72 JOX108:JOX156 JOX65679:JOX65680 JOX65687:JOX65693 JOX131215:JOX131216 JOX131223:JOX131229 JOX196751:JOX196752 JOX196759:JOX196765 JOX262287:JOX262288 JOX262295:JOX262301 JOX327823:JOX327824 JOX327831:JOX327837 JOX393359:JOX393360 JOX393367:JOX393373 JOX458895:JOX458896 JOX458903:JOX458909 JOX524431:JOX524432 JOX524439:JOX524445 JOX589967:JOX589968 JOX589975:JOX589981 JOX655503:JOX655504 JOX655511:JOX655517 JOX721039:JOX721040 JOX721047:JOX721053 JOX786575:JOX786576 JOX786583:JOX786589 JOX852111:JOX852112 JOX852119:JOX852125 JOX917647:JOX917648 JOX917655:JOX917661 JOX983183:JOX983184 JOX983191:JOX983197 JYR157:JYR161 JYT12:JYT17 JYT60:JYT72 JYT108:JYT156 JYT65679:JYT65680 JYT65687:JYT65693 JYT131215:JYT131216 JYT131223:JYT131229 JYT196751:JYT196752 JYT196759:JYT196765 JYT262287:JYT262288 JYT262295:JYT262301 JYT327823:JYT327824 JYT327831:JYT327837 JYT393359:JYT393360 JYT393367:JYT393373 JYT458895:JYT458896 JYT458903:JYT458909 JYT524431:JYT524432 JYT524439:JYT524445 JYT589967:JYT589968 JYT589975:JYT589981 JYT655503:JYT655504 JYT655511:JYT655517 JYT721039:JYT721040 JYT721047:JYT721053 JYT786575:JYT786576 JYT786583:JYT786589 JYT852111:JYT852112 JYT852119:JYT852125 JYT917647:JYT917648 JYT917655:JYT917661 JYT983183:JYT983184 JYT983191:JYT983197 KIN157:KIN161 KIP12:KIP17 KIP60:KIP72 KIP108:KIP156 KIP65679:KIP65680 KIP65687:KIP65693 KIP131215:KIP131216 KIP131223:KIP131229 KIP196751:KIP196752 KIP196759:KIP196765 KIP262287:KIP262288 KIP262295:KIP262301 KIP327823:KIP327824 KIP327831:KIP327837 KIP393359:KIP393360 KIP393367:KIP393373 KIP458895:KIP458896 KIP458903:KIP458909 KIP524431:KIP524432 KIP524439:KIP524445 KIP589967:KIP589968 KIP589975:KIP589981 KIP655503:KIP655504 KIP655511:KIP655517 KIP721039:KIP721040 KIP721047:KIP721053 KIP786575:KIP786576 KIP786583:KIP786589 KIP852111:KIP852112 KIP852119:KIP852125 KIP917647:KIP917648 KIP917655:KIP917661 KIP983183:KIP983184 KIP983191:KIP983197 KSJ157:KSJ161 KSL12:KSL17 KSL60:KSL72 KSL108:KSL156 KSL65679:KSL65680 KSL65687:KSL65693 KSL131215:KSL131216 KSL131223:KSL131229 KSL196751:KSL196752 KSL196759:KSL196765 KSL262287:KSL262288 KSL262295:KSL262301 KSL327823:KSL327824 KSL327831:KSL327837 KSL393359:KSL393360 KSL393367:KSL393373 KSL458895:KSL458896 KSL458903:KSL458909 KSL524431:KSL524432 KSL524439:KSL524445 KSL589967:KSL589968 KSL589975:KSL589981 KSL655503:KSL655504 KSL655511:KSL655517 KSL721039:KSL721040 KSL721047:KSL721053 KSL786575:KSL786576 KSL786583:KSL786589 KSL852111:KSL852112 KSL852119:KSL852125 KSL917647:KSL917648 KSL917655:KSL917661 KSL983183:KSL983184 KSL983191:KSL983197 LCF157:LCF161 LCH12:LCH17 LCH60:LCH72 LCH108:LCH156 LCH65679:LCH65680 LCH65687:LCH65693 LCH131215:LCH131216 LCH131223:LCH131229 LCH196751:LCH196752 LCH196759:LCH196765 LCH262287:LCH262288 LCH262295:LCH262301 LCH327823:LCH327824 LCH327831:LCH327837 LCH393359:LCH393360 LCH393367:LCH393373 LCH458895:LCH458896 LCH458903:LCH458909 LCH524431:LCH524432 LCH524439:LCH524445 LCH589967:LCH589968 LCH589975:LCH589981 LCH655503:LCH655504 LCH655511:LCH655517 LCH721039:LCH721040 LCH721047:LCH721053 LCH786575:LCH786576 LCH786583:LCH786589 LCH852111:LCH852112 LCH852119:LCH852125 LCH917647:LCH917648 LCH917655:LCH917661 LCH983183:LCH983184 LCH983191:LCH983197 LMB157:LMB161 LMD12:LMD17 LMD60:LMD72 LMD108:LMD156 LMD65679:LMD65680 LMD65687:LMD65693 LMD131215:LMD131216 LMD131223:LMD131229 LMD196751:LMD196752 LMD196759:LMD196765 LMD262287:LMD262288 LMD262295:LMD262301 LMD327823:LMD327824 LMD327831:LMD327837 LMD393359:LMD393360 LMD393367:LMD393373 LMD458895:LMD458896 LMD458903:LMD458909 LMD524431:LMD524432 LMD524439:LMD524445 LMD589967:LMD589968 LMD589975:LMD589981 LMD655503:LMD655504 LMD655511:LMD655517 LMD721039:LMD721040 LMD721047:LMD721053 LMD786575:LMD786576 LMD786583:LMD786589 LMD852111:LMD852112 LMD852119:LMD852125 LMD917647:LMD917648 LMD917655:LMD917661 LMD983183:LMD983184 LMD983191:LMD983197 LVX157:LVX161 LVZ12:LVZ17 LVZ60:LVZ72 LVZ108:LVZ156 LVZ65679:LVZ65680 LVZ65687:LVZ65693 LVZ131215:LVZ131216 LVZ131223:LVZ131229 LVZ196751:LVZ196752 LVZ196759:LVZ196765 LVZ262287:LVZ262288 LVZ262295:LVZ262301 LVZ327823:LVZ327824 LVZ327831:LVZ327837 LVZ393359:LVZ393360 LVZ393367:LVZ393373 LVZ458895:LVZ458896 LVZ458903:LVZ458909 LVZ524431:LVZ524432 LVZ524439:LVZ524445 LVZ589967:LVZ589968 LVZ589975:LVZ589981 LVZ655503:LVZ655504 LVZ655511:LVZ655517 LVZ721039:LVZ721040 LVZ721047:LVZ721053 LVZ786575:LVZ786576 LVZ786583:LVZ786589 LVZ852111:LVZ852112 LVZ852119:LVZ852125 LVZ917647:LVZ917648 LVZ917655:LVZ917661 LVZ983183:LVZ983184 LVZ983191:LVZ983197 MFT157:MFT161 MFV12:MFV17 MFV60:MFV72 MFV108:MFV156 MFV65679:MFV65680 MFV65687:MFV65693 MFV131215:MFV131216 MFV131223:MFV131229 MFV196751:MFV196752 MFV196759:MFV196765 MFV262287:MFV262288 MFV262295:MFV262301 MFV327823:MFV327824 MFV327831:MFV327837 MFV393359:MFV393360 MFV393367:MFV393373 MFV458895:MFV458896 MFV458903:MFV458909 MFV524431:MFV524432 MFV524439:MFV524445 MFV589967:MFV589968 MFV589975:MFV589981 MFV655503:MFV655504 MFV655511:MFV655517 MFV721039:MFV721040 MFV721047:MFV721053 MFV786575:MFV786576 MFV786583:MFV786589 MFV852111:MFV852112 MFV852119:MFV852125 MFV917647:MFV917648 MFV917655:MFV917661 MFV983183:MFV983184 MFV983191:MFV983197 MPP157:MPP161 MPR12:MPR17 MPR60:MPR72 MPR108:MPR156 MPR65679:MPR65680 MPR65687:MPR65693 MPR131215:MPR131216 MPR131223:MPR131229 MPR196751:MPR196752 MPR196759:MPR196765 MPR262287:MPR262288 MPR262295:MPR262301 MPR327823:MPR327824 MPR327831:MPR327837 MPR393359:MPR393360 MPR393367:MPR393373 MPR458895:MPR458896 MPR458903:MPR458909 MPR524431:MPR524432 MPR524439:MPR524445 MPR589967:MPR589968 MPR589975:MPR589981 MPR655503:MPR655504 MPR655511:MPR655517 MPR721039:MPR721040 MPR721047:MPR721053 MPR786575:MPR786576 MPR786583:MPR786589 MPR852111:MPR852112 MPR852119:MPR852125 MPR917647:MPR917648 MPR917655:MPR917661 MPR983183:MPR983184 MPR983191:MPR983197 MZL157:MZL161 MZN12:MZN17 MZN60:MZN72 MZN108:MZN156 MZN65679:MZN65680 MZN65687:MZN65693 MZN131215:MZN131216 MZN131223:MZN131229 MZN196751:MZN196752 MZN196759:MZN196765 MZN262287:MZN262288 MZN262295:MZN262301 MZN327823:MZN327824 MZN327831:MZN327837 MZN393359:MZN393360 MZN393367:MZN393373 MZN458895:MZN458896 MZN458903:MZN458909 MZN524431:MZN524432 MZN524439:MZN524445 MZN589967:MZN589968 MZN589975:MZN589981 MZN655503:MZN655504 MZN655511:MZN655517 MZN721039:MZN721040 MZN721047:MZN721053 MZN786575:MZN786576 MZN786583:MZN786589 MZN852111:MZN852112 MZN852119:MZN852125 MZN917647:MZN917648 MZN917655:MZN917661 MZN983183:MZN983184 MZN983191:MZN983197 NJH157:NJH161 NJJ12:NJJ17 NJJ60:NJJ72 NJJ108:NJJ156 NJJ65679:NJJ65680 NJJ65687:NJJ65693 NJJ131215:NJJ131216 NJJ131223:NJJ131229 NJJ196751:NJJ196752 NJJ196759:NJJ196765 NJJ262287:NJJ262288 NJJ262295:NJJ262301 NJJ327823:NJJ327824 NJJ327831:NJJ327837 NJJ393359:NJJ393360 NJJ393367:NJJ393373 NJJ458895:NJJ458896 NJJ458903:NJJ458909 NJJ524431:NJJ524432 NJJ524439:NJJ524445 NJJ589967:NJJ589968 NJJ589975:NJJ589981 NJJ655503:NJJ655504 NJJ655511:NJJ655517 NJJ721039:NJJ721040 NJJ721047:NJJ721053 NJJ786575:NJJ786576 NJJ786583:NJJ786589 NJJ852111:NJJ852112 NJJ852119:NJJ852125 NJJ917647:NJJ917648 NJJ917655:NJJ917661 NJJ983183:NJJ983184 NJJ983191:NJJ983197 NTD157:NTD161 NTF12:NTF17 NTF60:NTF72 NTF108:NTF156 NTF65679:NTF65680 NTF65687:NTF65693 NTF131215:NTF131216 NTF131223:NTF131229 NTF196751:NTF196752 NTF196759:NTF196765 NTF262287:NTF262288 NTF262295:NTF262301 NTF327823:NTF327824 NTF327831:NTF327837 NTF393359:NTF393360 NTF393367:NTF393373 NTF458895:NTF458896 NTF458903:NTF458909 NTF524431:NTF524432 NTF524439:NTF524445 NTF589967:NTF589968 NTF589975:NTF589981 NTF655503:NTF655504 NTF655511:NTF655517 NTF721039:NTF721040 NTF721047:NTF721053 NTF786575:NTF786576 NTF786583:NTF786589 NTF852111:NTF852112 NTF852119:NTF852125 NTF917647:NTF917648 NTF917655:NTF917661 NTF983183:NTF983184 NTF983191:NTF983197 OCZ157:OCZ161 ODB12:ODB17 ODB60:ODB72 ODB108:ODB156 ODB65679:ODB65680 ODB65687:ODB65693 ODB131215:ODB131216 ODB131223:ODB131229 ODB196751:ODB196752 ODB196759:ODB196765 ODB262287:ODB262288 ODB262295:ODB262301 ODB327823:ODB327824 ODB327831:ODB327837 ODB393359:ODB393360 ODB393367:ODB393373 ODB458895:ODB458896 ODB458903:ODB458909 ODB524431:ODB524432 ODB524439:ODB524445 ODB589967:ODB589968 ODB589975:ODB589981 ODB655503:ODB655504 ODB655511:ODB655517 ODB721039:ODB721040 ODB721047:ODB721053 ODB786575:ODB786576 ODB786583:ODB786589 ODB852111:ODB852112 ODB852119:ODB852125 ODB917647:ODB917648 ODB917655:ODB917661 ODB983183:ODB983184 ODB983191:ODB983197 OMV157:OMV161 OMX12:OMX17 OMX60:OMX72 OMX108:OMX156 OMX65679:OMX65680 OMX65687:OMX65693 OMX131215:OMX131216 OMX131223:OMX131229 OMX196751:OMX196752 OMX196759:OMX196765 OMX262287:OMX262288 OMX262295:OMX262301 OMX327823:OMX327824 OMX327831:OMX327837 OMX393359:OMX393360 OMX393367:OMX393373 OMX458895:OMX458896 OMX458903:OMX458909 OMX524431:OMX524432 OMX524439:OMX524445 OMX589967:OMX589968 OMX589975:OMX589981 OMX655503:OMX655504 OMX655511:OMX655517 OMX721039:OMX721040 OMX721047:OMX721053 OMX786575:OMX786576 OMX786583:OMX786589 OMX852111:OMX852112 OMX852119:OMX852125 OMX917647:OMX917648 OMX917655:OMX917661 OMX983183:OMX983184 OMX983191:OMX983197 OWR157:OWR161 OWT12:OWT17 OWT60:OWT72 OWT108:OWT156 OWT65679:OWT65680 OWT65687:OWT65693 OWT131215:OWT131216 OWT131223:OWT131229 OWT196751:OWT196752 OWT196759:OWT196765 OWT262287:OWT262288 OWT262295:OWT262301 OWT327823:OWT327824 OWT327831:OWT327837 OWT393359:OWT393360 OWT393367:OWT393373 OWT458895:OWT458896 OWT458903:OWT458909 OWT524431:OWT524432 OWT524439:OWT524445 OWT589967:OWT589968 OWT589975:OWT589981 OWT655503:OWT655504 OWT655511:OWT655517 OWT721039:OWT721040 OWT721047:OWT721053 OWT786575:OWT786576 OWT786583:OWT786589 OWT852111:OWT852112 OWT852119:OWT852125 OWT917647:OWT917648 OWT917655:OWT917661 OWT983183:OWT983184 OWT983191:OWT983197 PGN157:PGN161 PGP12:PGP17 PGP60:PGP72 PGP108:PGP156 PGP65679:PGP65680 PGP65687:PGP65693 PGP131215:PGP131216 PGP131223:PGP131229 PGP196751:PGP196752 PGP196759:PGP196765 PGP262287:PGP262288 PGP262295:PGP262301 PGP327823:PGP327824 PGP327831:PGP327837 PGP393359:PGP393360 PGP393367:PGP393373 PGP458895:PGP458896 PGP458903:PGP458909 PGP524431:PGP524432 PGP524439:PGP524445 PGP589967:PGP589968 PGP589975:PGP589981 PGP655503:PGP655504 PGP655511:PGP655517 PGP721039:PGP721040 PGP721047:PGP721053 PGP786575:PGP786576 PGP786583:PGP786589 PGP852111:PGP852112 PGP852119:PGP852125 PGP917647:PGP917648 PGP917655:PGP917661 PGP983183:PGP983184 PGP983191:PGP983197 PQJ157:PQJ161 PQL12:PQL17 PQL60:PQL72 PQL108:PQL156 PQL65679:PQL65680 PQL65687:PQL65693 PQL131215:PQL131216 PQL131223:PQL131229 PQL196751:PQL196752 PQL196759:PQL196765 PQL262287:PQL262288 PQL262295:PQL262301 PQL327823:PQL327824 PQL327831:PQL327837 PQL393359:PQL393360 PQL393367:PQL393373 PQL458895:PQL458896 PQL458903:PQL458909 PQL524431:PQL524432 PQL524439:PQL524445 PQL589967:PQL589968 PQL589975:PQL589981 PQL655503:PQL655504 PQL655511:PQL655517 PQL721039:PQL721040 PQL721047:PQL721053 PQL786575:PQL786576 PQL786583:PQL786589 PQL852111:PQL852112 PQL852119:PQL852125 PQL917647:PQL917648 PQL917655:PQL917661 PQL983183:PQL983184 PQL983191:PQL983197 QAF157:QAF161 QAH12:QAH17 QAH60:QAH72 QAH108:QAH156 QAH65679:QAH65680 QAH65687:QAH65693 QAH131215:QAH131216 QAH131223:QAH131229 QAH196751:QAH196752 QAH196759:QAH196765 QAH262287:QAH262288 QAH262295:QAH262301 QAH327823:QAH327824 QAH327831:QAH327837 QAH393359:QAH393360 QAH393367:QAH393373 QAH458895:QAH458896 QAH458903:QAH458909 QAH524431:QAH524432 QAH524439:QAH524445 QAH589967:QAH589968 QAH589975:QAH589981 QAH655503:QAH655504 QAH655511:QAH655517 QAH721039:QAH721040 QAH721047:QAH721053 QAH786575:QAH786576 QAH786583:QAH786589 QAH852111:QAH852112 QAH852119:QAH852125 QAH917647:QAH917648 QAH917655:QAH917661 QAH983183:QAH983184 QAH983191:QAH983197 QKB157:QKB161 QKD12:QKD17 QKD60:QKD72 QKD108:QKD156 QKD65679:QKD65680 QKD65687:QKD65693 QKD131215:QKD131216 QKD131223:QKD131229 QKD196751:QKD196752 QKD196759:QKD196765 QKD262287:QKD262288 QKD262295:QKD262301 QKD327823:QKD327824 QKD327831:QKD327837 QKD393359:QKD393360 QKD393367:QKD393373 QKD458895:QKD458896 QKD458903:QKD458909 QKD524431:QKD524432 QKD524439:QKD524445 QKD589967:QKD589968 QKD589975:QKD589981 QKD655503:QKD655504 QKD655511:QKD655517 QKD721039:QKD721040 QKD721047:QKD721053 QKD786575:QKD786576 QKD786583:QKD786589 QKD852111:QKD852112 QKD852119:QKD852125 QKD917647:QKD917648 QKD917655:QKD917661 QKD983183:QKD983184 QKD983191:QKD983197 QTX157:QTX161 QTZ12:QTZ17 QTZ60:QTZ72 QTZ108:QTZ156 QTZ65679:QTZ65680 QTZ65687:QTZ65693 QTZ131215:QTZ131216 QTZ131223:QTZ131229 QTZ196751:QTZ196752 QTZ196759:QTZ196765 QTZ262287:QTZ262288 QTZ262295:QTZ262301 QTZ327823:QTZ327824 QTZ327831:QTZ327837 QTZ393359:QTZ393360 QTZ393367:QTZ393373 QTZ458895:QTZ458896 QTZ458903:QTZ458909 QTZ524431:QTZ524432 QTZ524439:QTZ524445 QTZ589967:QTZ589968 QTZ589975:QTZ589981 QTZ655503:QTZ655504 QTZ655511:QTZ655517 QTZ721039:QTZ721040 QTZ721047:QTZ721053 QTZ786575:QTZ786576 QTZ786583:QTZ786589 QTZ852111:QTZ852112 QTZ852119:QTZ852125 QTZ917647:QTZ917648 QTZ917655:QTZ917661 QTZ983183:QTZ983184 QTZ983191:QTZ983197 RDT157:RDT161 RDV12:RDV17 RDV60:RDV72 RDV108:RDV156 RDV65679:RDV65680 RDV65687:RDV65693 RDV131215:RDV131216 RDV131223:RDV131229 RDV196751:RDV196752 RDV196759:RDV196765 RDV262287:RDV262288 RDV262295:RDV262301 RDV327823:RDV327824 RDV327831:RDV327837 RDV393359:RDV393360 RDV393367:RDV393373 RDV458895:RDV458896 RDV458903:RDV458909 RDV524431:RDV524432 RDV524439:RDV524445 RDV589967:RDV589968 RDV589975:RDV589981 RDV655503:RDV655504 RDV655511:RDV655517 RDV721039:RDV721040 RDV721047:RDV721053 RDV786575:RDV786576 RDV786583:RDV786589 RDV852111:RDV852112 RDV852119:RDV852125 RDV917647:RDV917648 RDV917655:RDV917661 RDV983183:RDV983184 RDV983191:RDV983197 RNP157:RNP161 RNR12:RNR17 RNR60:RNR72 RNR108:RNR156 RNR65679:RNR65680 RNR65687:RNR65693 RNR131215:RNR131216 RNR131223:RNR131229 RNR196751:RNR196752 RNR196759:RNR196765 RNR262287:RNR262288 RNR262295:RNR262301 RNR327823:RNR327824 RNR327831:RNR327837 RNR393359:RNR393360 RNR393367:RNR393373 RNR458895:RNR458896 RNR458903:RNR458909 RNR524431:RNR524432 RNR524439:RNR524445 RNR589967:RNR589968 RNR589975:RNR589981 RNR655503:RNR655504 RNR655511:RNR655517 RNR721039:RNR721040 RNR721047:RNR721053 RNR786575:RNR786576 RNR786583:RNR786589 RNR852111:RNR852112 RNR852119:RNR852125 RNR917647:RNR917648 RNR917655:RNR917661 RNR983183:RNR983184 RNR983191:RNR983197 RXL157:RXL161 RXN12:RXN17 RXN60:RXN72 RXN108:RXN156 RXN65679:RXN65680 RXN65687:RXN65693 RXN131215:RXN131216 RXN131223:RXN131229 RXN196751:RXN196752 RXN196759:RXN196765 RXN262287:RXN262288 RXN262295:RXN262301 RXN327823:RXN327824 RXN327831:RXN327837 RXN393359:RXN393360 RXN393367:RXN393373 RXN458895:RXN458896 RXN458903:RXN458909 RXN524431:RXN524432 RXN524439:RXN524445 RXN589967:RXN589968 RXN589975:RXN589981 RXN655503:RXN655504 RXN655511:RXN655517 RXN721039:RXN721040 RXN721047:RXN721053 RXN786575:RXN786576 RXN786583:RXN786589 RXN852111:RXN852112 RXN852119:RXN852125 RXN917647:RXN917648 RXN917655:RXN917661 RXN983183:RXN983184 RXN983191:RXN983197 SHH157:SHH161 SHJ12:SHJ17 SHJ60:SHJ72 SHJ108:SHJ156 SHJ65679:SHJ65680 SHJ65687:SHJ65693 SHJ131215:SHJ131216 SHJ131223:SHJ131229 SHJ196751:SHJ196752 SHJ196759:SHJ196765 SHJ262287:SHJ262288 SHJ262295:SHJ262301 SHJ327823:SHJ327824 SHJ327831:SHJ327837 SHJ393359:SHJ393360 SHJ393367:SHJ393373 SHJ458895:SHJ458896 SHJ458903:SHJ458909 SHJ524431:SHJ524432 SHJ524439:SHJ524445 SHJ589967:SHJ589968 SHJ589975:SHJ589981 SHJ655503:SHJ655504 SHJ655511:SHJ655517 SHJ721039:SHJ721040 SHJ721047:SHJ721053 SHJ786575:SHJ786576 SHJ786583:SHJ786589 SHJ852111:SHJ852112 SHJ852119:SHJ852125 SHJ917647:SHJ917648 SHJ917655:SHJ917661 SHJ983183:SHJ983184 SHJ983191:SHJ983197 SRD157:SRD161 SRF12:SRF17 SRF60:SRF72 SRF108:SRF156 SRF65679:SRF65680 SRF65687:SRF65693 SRF131215:SRF131216 SRF131223:SRF131229 SRF196751:SRF196752 SRF196759:SRF196765 SRF262287:SRF262288 SRF262295:SRF262301 SRF327823:SRF327824 SRF327831:SRF327837 SRF393359:SRF393360 SRF393367:SRF393373 SRF458895:SRF458896 SRF458903:SRF458909 SRF524431:SRF524432 SRF524439:SRF524445 SRF589967:SRF589968 SRF589975:SRF589981 SRF655503:SRF655504 SRF655511:SRF655517 SRF721039:SRF721040 SRF721047:SRF721053 SRF786575:SRF786576 SRF786583:SRF786589 SRF852111:SRF852112 SRF852119:SRF852125 SRF917647:SRF917648 SRF917655:SRF917661 SRF983183:SRF983184 SRF983191:SRF983197 TAZ157:TAZ161 TBB12:TBB17 TBB60:TBB72 TBB108:TBB156 TBB65679:TBB65680 TBB65687:TBB65693 TBB131215:TBB131216 TBB131223:TBB131229 TBB196751:TBB196752 TBB196759:TBB196765 TBB262287:TBB262288 TBB262295:TBB262301 TBB327823:TBB327824 TBB327831:TBB327837 TBB393359:TBB393360 TBB393367:TBB393373 TBB458895:TBB458896 TBB458903:TBB458909 TBB524431:TBB524432 TBB524439:TBB524445 TBB589967:TBB589968 TBB589975:TBB589981 TBB655503:TBB655504 TBB655511:TBB655517 TBB721039:TBB721040 TBB721047:TBB721053 TBB786575:TBB786576 TBB786583:TBB786589 TBB852111:TBB852112 TBB852119:TBB852125 TBB917647:TBB917648 TBB917655:TBB917661 TBB983183:TBB983184 TBB983191:TBB983197 TKV157:TKV161 TKX12:TKX17 TKX60:TKX72 TKX108:TKX156 TKX65679:TKX65680 TKX65687:TKX65693 TKX131215:TKX131216 TKX131223:TKX131229 TKX196751:TKX196752 TKX196759:TKX196765 TKX262287:TKX262288 TKX262295:TKX262301 TKX327823:TKX327824 TKX327831:TKX327837 TKX393359:TKX393360 TKX393367:TKX393373 TKX458895:TKX458896 TKX458903:TKX458909 TKX524431:TKX524432 TKX524439:TKX524445 TKX589967:TKX589968 TKX589975:TKX589981 TKX655503:TKX655504 TKX655511:TKX655517 TKX721039:TKX721040 TKX721047:TKX721053 TKX786575:TKX786576 TKX786583:TKX786589 TKX852111:TKX852112 TKX852119:TKX852125 TKX917647:TKX917648 TKX917655:TKX917661 TKX983183:TKX983184 TKX983191:TKX983197 TUR157:TUR161 TUT12:TUT17 TUT60:TUT72 TUT108:TUT156 TUT65679:TUT65680 TUT65687:TUT65693 TUT131215:TUT131216 TUT131223:TUT131229 TUT196751:TUT196752 TUT196759:TUT196765 TUT262287:TUT262288 TUT262295:TUT262301 TUT327823:TUT327824 TUT327831:TUT327837 TUT393359:TUT393360 TUT393367:TUT393373 TUT458895:TUT458896 TUT458903:TUT458909 TUT524431:TUT524432 TUT524439:TUT524445 TUT589967:TUT589968 TUT589975:TUT589981 TUT655503:TUT655504 TUT655511:TUT655517 TUT721039:TUT721040 TUT721047:TUT721053 TUT786575:TUT786576 TUT786583:TUT786589 TUT852111:TUT852112 TUT852119:TUT852125 TUT917647:TUT917648 TUT917655:TUT917661 TUT983183:TUT983184 TUT983191:TUT983197 UEN157:UEN161 UEP12:UEP17 UEP60:UEP72 UEP108:UEP156 UEP65679:UEP65680 UEP65687:UEP65693 UEP131215:UEP131216 UEP131223:UEP131229 UEP196751:UEP196752 UEP196759:UEP196765 UEP262287:UEP262288 UEP262295:UEP262301 UEP327823:UEP327824 UEP327831:UEP327837 UEP393359:UEP393360 UEP393367:UEP393373 UEP458895:UEP458896 UEP458903:UEP458909 UEP524431:UEP524432 UEP524439:UEP524445 UEP589967:UEP589968 UEP589975:UEP589981 UEP655503:UEP655504 UEP655511:UEP655517 UEP721039:UEP721040 UEP721047:UEP721053 UEP786575:UEP786576 UEP786583:UEP786589 UEP852111:UEP852112 UEP852119:UEP852125 UEP917647:UEP917648 UEP917655:UEP917661 UEP983183:UEP983184 UEP983191:UEP983197 UOJ157:UOJ161 UOL12:UOL17 UOL60:UOL72 UOL108:UOL156 UOL65679:UOL65680 UOL65687:UOL65693 UOL131215:UOL131216 UOL131223:UOL131229 UOL196751:UOL196752 UOL196759:UOL196765 UOL262287:UOL262288 UOL262295:UOL262301 UOL327823:UOL327824 UOL327831:UOL327837 UOL393359:UOL393360 UOL393367:UOL393373 UOL458895:UOL458896 UOL458903:UOL458909 UOL524431:UOL524432 UOL524439:UOL524445 UOL589967:UOL589968 UOL589975:UOL589981 UOL655503:UOL655504 UOL655511:UOL655517 UOL721039:UOL721040 UOL721047:UOL721053 UOL786575:UOL786576 UOL786583:UOL786589 UOL852111:UOL852112 UOL852119:UOL852125 UOL917647:UOL917648 UOL917655:UOL917661 UOL983183:UOL983184 UOL983191:UOL983197 UYF157:UYF161 UYH12:UYH17 UYH60:UYH72 UYH108:UYH156 UYH65679:UYH65680 UYH65687:UYH65693 UYH131215:UYH131216 UYH131223:UYH131229 UYH196751:UYH196752 UYH196759:UYH196765 UYH262287:UYH262288 UYH262295:UYH262301 UYH327823:UYH327824 UYH327831:UYH327837 UYH393359:UYH393360 UYH393367:UYH393373 UYH458895:UYH458896 UYH458903:UYH458909 UYH524431:UYH524432 UYH524439:UYH524445 UYH589967:UYH589968 UYH589975:UYH589981 UYH655503:UYH655504 UYH655511:UYH655517 UYH721039:UYH721040 UYH721047:UYH721053 UYH786575:UYH786576 UYH786583:UYH786589 UYH852111:UYH852112 UYH852119:UYH852125 UYH917647:UYH917648 UYH917655:UYH917661 UYH983183:UYH983184 UYH983191:UYH983197 VIB157:VIB161 VID12:VID17 VID60:VID72 VID108:VID156 VID65679:VID65680 VID65687:VID65693 VID131215:VID131216 VID131223:VID131229 VID196751:VID196752 VID196759:VID196765 VID262287:VID262288 VID262295:VID262301 VID327823:VID327824 VID327831:VID327837 VID393359:VID393360 VID393367:VID393373 VID458895:VID458896 VID458903:VID458909 VID524431:VID524432 VID524439:VID524445 VID589967:VID589968 VID589975:VID589981 VID655503:VID655504 VID655511:VID655517 VID721039:VID721040 VID721047:VID721053 VID786575:VID786576 VID786583:VID786589 VID852111:VID852112 VID852119:VID852125 VID917647:VID917648 VID917655:VID917661 VID983183:VID983184 VID983191:VID983197 VRX157:VRX161 VRZ12:VRZ17 VRZ60:VRZ72 VRZ108:VRZ156 VRZ65679:VRZ65680 VRZ65687:VRZ65693 VRZ131215:VRZ131216 VRZ131223:VRZ131229 VRZ196751:VRZ196752 VRZ196759:VRZ196765 VRZ262287:VRZ262288 VRZ262295:VRZ262301 VRZ327823:VRZ327824 VRZ327831:VRZ327837 VRZ393359:VRZ393360 VRZ393367:VRZ393373 VRZ458895:VRZ458896 VRZ458903:VRZ458909 VRZ524431:VRZ524432 VRZ524439:VRZ524445 VRZ589967:VRZ589968 VRZ589975:VRZ589981 VRZ655503:VRZ655504 VRZ655511:VRZ655517 VRZ721039:VRZ721040 VRZ721047:VRZ721053 VRZ786575:VRZ786576 VRZ786583:VRZ786589 VRZ852111:VRZ852112 VRZ852119:VRZ852125 VRZ917647:VRZ917648 VRZ917655:VRZ917661 VRZ983183:VRZ983184 VRZ983191:VRZ983197 WBT157:WBT161 WBV12:WBV17 WBV60:WBV72 WBV108:WBV156 WBV65679:WBV65680 WBV65687:WBV65693 WBV131215:WBV131216 WBV131223:WBV131229 WBV196751:WBV196752 WBV196759:WBV196765 WBV262287:WBV262288 WBV262295:WBV262301 WBV327823:WBV327824 WBV327831:WBV327837 WBV393359:WBV393360 WBV393367:WBV393373 WBV458895:WBV458896 WBV458903:WBV458909 WBV524431:WBV524432 WBV524439:WBV524445 WBV589967:WBV589968 WBV589975:WBV589981 WBV655503:WBV655504 WBV655511:WBV655517 WBV721039:WBV721040 WBV721047:WBV721053 WBV786575:WBV786576 WBV786583:WBV786589 WBV852111:WBV852112 WBV852119:WBV852125 WBV917647:WBV917648 WBV917655:WBV917661 WBV983183:WBV983184 WBV983191:WBV983197 WLP157:WLP161 WLR12:WLR17 WLR60:WLR72 WLR108:WLR156 WLR65679:WLR65680 WLR65687:WLR65693 WLR131215:WLR131216 WLR131223:WLR131229 WLR196751:WLR196752 WLR196759:WLR196765 WLR262287:WLR262288 WLR262295:WLR262301 WLR327823:WLR327824 WLR327831:WLR327837 WLR393359:WLR393360 WLR393367:WLR393373 WLR458895:WLR458896 WLR458903:WLR458909 WLR524431:WLR524432 WLR524439:WLR524445 WLR589967:WLR589968 WLR589975:WLR589981 WLR655503:WLR655504 WLR655511:WLR655517 WLR721039:WLR721040 WLR721047:WLR721053 WLR786575:WLR786576 WLR786583:WLR786589 WLR852111:WLR852112 WLR852119:WLR852125 WLR917647:WLR917648 WLR917655:WLR917661 WLR983183:WLR983184 WLR983191:WLR983197 WVL157:WVL161 WVN12:WVN17 WVN60:WVN72 WVN108:WVN156 WVN65679:WVN65680 WVN65687:WVN65693 WVN131215:WVN131216 WVN131223:WVN131229 WVN196751:WVN196752 WVN196759:WVN196765 WVN262287:WVN262288 WVN262295:WVN262301 WVN327823:WVN327824 WVN327831:WVN327837 WVN393359:WVN393360 WVN393367:WVN393373 WVN458895:WVN458896 WVN458903:WVN458909 WVN524431:WVN524432 WVN524439:WVN524445 WVN589967:WVN589968 WVN589975:WVN589981 WVN655503:WVN655504 WVN655511:WVN655517 WVN721039:WVN721040 WVN721047:WVN721053 WVN786575:WVN786576 WVN786583:WVN786589 WVN852111:WVN852112 WVN852119:WVN852125 WVN917647:WVN917648 WVN917655:WVN917661 WVN983183:WVN983184 WVN983191:WVN983197"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0" max="21" man="1"/>
    <brk id="108"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FFA644FD46D6544AA980525DEAE66CF" ma:contentTypeVersion="3" ma:contentTypeDescription="Create a new document." ma:contentTypeScope="" ma:versionID="50361ce97bc757d0cf722fbb5a2ef3e0">
  <xsd:schema xmlns:xsd="http://www.w3.org/2001/XMLSchema" xmlns:xs="http://www.w3.org/2001/XMLSchema" xmlns:p="http://schemas.microsoft.com/office/2006/metadata/properties" xmlns:ns3="184a94ec-ebd3-4bd2-9a26-4c1047192b64" targetNamespace="http://schemas.microsoft.com/office/2006/metadata/properties" ma:root="true" ma:fieldsID="587331c802380deecba6ff73a66eb06e" ns3:_="">
    <xsd:import namespace="184a94ec-ebd3-4bd2-9a26-4c1047192b64"/>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94ec-ebd3-4bd2-9a26-4c1047192b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31439EB9-4521-4229-9478-C1228E359D54}">
  <ds:schemaRefs>
    <ds:schemaRef ds:uri="http://purl.org/dc/dcmitype/"/>
    <ds:schemaRef ds:uri="http://schemas.microsoft.com/office/2006/metadata/properties"/>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documentManagement/types"/>
    <ds:schemaRef ds:uri="184a94ec-ebd3-4bd2-9a26-4c1047192b64"/>
    <ds:schemaRef ds:uri="http://www.w3.org/XML/1998/namespace"/>
  </ds:schemaRefs>
</ds:datastoreItem>
</file>

<file path=customXml/itemProps2.xml><?xml version="1.0" encoding="utf-8"?>
<ds:datastoreItem xmlns:ds="http://schemas.openxmlformats.org/officeDocument/2006/customXml" ds:itemID="{2B2C1F70-ACBA-4434-BA97-9B1DA2E4F3F9}">
  <ds:schemaRefs>
    <ds:schemaRef ds:uri="http://schemas.microsoft.com/sharepoint/v3/contenttype/forms"/>
  </ds:schemaRefs>
</ds:datastoreItem>
</file>

<file path=customXml/itemProps3.xml><?xml version="1.0" encoding="utf-8"?>
<ds:datastoreItem xmlns:ds="http://schemas.openxmlformats.org/officeDocument/2006/customXml" ds:itemID="{77BFF8FF-8AD5-4B8E-B9E1-2E1B87EEAA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94ec-ebd3-4bd2-9a26-4c1047192b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ACER</dc:creator>
  <cp:keywords/>
  <dc:description/>
  <cp:lastModifiedBy>AMO Eng APMM GAM</cp:lastModifiedBy>
  <cp:revision/>
  <cp:lastPrinted>2023-11-27T05:06:06Z</cp:lastPrinted>
  <dcterms:created xsi:type="dcterms:W3CDTF">2014-11-27T17:57:00Z</dcterms:created>
  <dcterms:modified xsi:type="dcterms:W3CDTF">2023-11-27T10:12:00Z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y fmtid="{D5CDD505-2E9C-101B-9397-08002B2CF9AE}" pid="4" name="ContentTypeId">
    <vt:lpwstr>0x0101000FFA644FD46D6544AA980525DEAE66CF</vt:lpwstr>
  </property>
</Properties>
</file>