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My Drive\AW139 AO\2023\SEPTEMBER\"/>
    </mc:Choice>
  </mc:AlternateContent>
  <xr:revisionPtr revIDLastSave="0" documentId="13_ncr:1_{7B559581-6B3A-4B0B-BB2A-5E4F602A0311}"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'!$A$1:$T$155</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 l="1"/>
  <c r="P78" i="3" s="1"/>
  <c r="AZ19" i="1"/>
  <c r="P81" i="3"/>
  <c r="P80" i="3"/>
  <c r="P79" i="3"/>
  <c r="AY9" i="1" l="1"/>
  <c r="D12" i="3"/>
  <c r="BB21" i="1"/>
  <c r="Q102" i="3"/>
  <c r="N28" i="3"/>
  <c r="N15" i="3"/>
  <c r="N50" i="3" l="1"/>
  <c r="N49" i="3"/>
  <c r="N48" i="3"/>
  <c r="N23" i="3"/>
  <c r="N14" i="3"/>
  <c r="Q27" i="3"/>
  <c r="Q26" i="3"/>
  <c r="N30" i="3"/>
  <c r="N13" i="3"/>
  <c r="N29" i="3"/>
  <c r="N16" i="3"/>
  <c r="Q55" i="3"/>
  <c r="P38" i="3"/>
  <c r="N37" i="3"/>
  <c r="P37" i="3" s="1"/>
  <c r="Q37" i="3"/>
  <c r="Q33" i="3"/>
  <c r="P54" i="3"/>
  <c r="N31" i="3"/>
  <c r="Q39" i="3" l="1"/>
  <c r="N39" i="3"/>
  <c r="P39" i="3" s="1"/>
  <c r="Q36" i="3"/>
  <c r="P53" i="3"/>
  <c r="Q34" i="3"/>
  <c r="N35" i="3" l="1"/>
  <c r="BH14" i="1" l="1"/>
  <c r="N32" i="3"/>
  <c r="BA11" i="1" l="1"/>
  <c r="BI9" i="1" l="1"/>
  <c r="BH9" i="1"/>
  <c r="Q99" i="3" l="1"/>
  <c r="Q51" i="3"/>
  <c r="C47" i="3"/>
  <c r="BI18" i="1"/>
  <c r="BJ18" i="1" s="1"/>
  <c r="BH23" i="1"/>
  <c r="BJ9" i="1"/>
  <c r="BH18" i="1"/>
  <c r="P34" i="3" l="1"/>
  <c r="P35" i="3"/>
  <c r="P33" i="3"/>
  <c r="P77" i="3" l="1"/>
  <c r="P76" i="3"/>
  <c r="P32" i="3"/>
  <c r="P31" i="3"/>
  <c r="Q30" i="3"/>
  <c r="P30" i="3"/>
  <c r="N59" i="3"/>
  <c r="N74" i="3" l="1"/>
  <c r="N62" i="3"/>
  <c r="N75" i="3"/>
  <c r="Q73" i="3"/>
  <c r="Q72" i="3"/>
  <c r="P28" i="3" l="1"/>
  <c r="Q155" i="3"/>
  <c r="O154" i="3"/>
  <c r="Q151" i="3"/>
  <c r="Q148" i="3"/>
  <c r="N148" i="3"/>
  <c r="Q147" i="3"/>
  <c r="N146" i="3"/>
  <c r="Q142" i="3"/>
  <c r="Q141" i="3"/>
  <c r="Q140" i="3"/>
  <c r="Q139" i="3"/>
  <c r="P135" i="3"/>
  <c r="Q134" i="3"/>
  <c r="Q133" i="3"/>
  <c r="Q132" i="3"/>
  <c r="P131" i="3"/>
  <c r="N128" i="3"/>
  <c r="Q126" i="3"/>
  <c r="Q125" i="3"/>
  <c r="N124" i="3"/>
  <c r="Q123" i="3"/>
  <c r="Q122" i="3"/>
  <c r="Q121" i="3"/>
  <c r="N121" i="3"/>
  <c r="T119" i="3"/>
  <c r="Q117" i="3"/>
  <c r="Q116" i="3"/>
  <c r="Q115" i="3"/>
  <c r="Q114" i="3"/>
  <c r="N113" i="3"/>
  <c r="N112" i="3"/>
  <c r="T111" i="3"/>
  <c r="N111" i="3"/>
  <c r="N110" i="3"/>
  <c r="T108" i="3"/>
  <c r="D108" i="3"/>
  <c r="P151" i="3" s="1"/>
  <c r="Q96" i="3"/>
  <c r="P96" i="3"/>
  <c r="P95" i="3"/>
  <c r="Q93" i="3"/>
  <c r="Q92" i="3"/>
  <c r="Q91" i="3"/>
  <c r="Q90"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20" i="3"/>
  <c r="Q19" i="3"/>
  <c r="T18" i="3"/>
  <c r="Q18" i="3"/>
  <c r="Q17" i="3"/>
  <c r="P15" i="3"/>
  <c r="P14" i="3"/>
  <c r="P13" i="3"/>
  <c r="T12" i="3"/>
  <c r="C34" i="3"/>
  <c r="BH32" i="1"/>
  <c r="BI27" i="1"/>
  <c r="BJ27" i="1" s="1"/>
  <c r="BH27" i="1"/>
  <c r="P110" i="3" l="1"/>
  <c r="P112" i="3"/>
  <c r="P113" i="3"/>
  <c r="P127" i="3"/>
  <c r="P128" i="3"/>
  <c r="P148" i="3"/>
  <c r="P121" i="3"/>
  <c r="P129" i="3"/>
  <c r="P130" i="3"/>
  <c r="P146" i="3"/>
  <c r="P133" i="3"/>
  <c r="P111" i="3"/>
  <c r="P124" i="3"/>
  <c r="P134" i="3"/>
  <c r="BJ36" i="1"/>
  <c r="C90" i="3"/>
  <c r="P75" i="3"/>
  <c r="P97" i="3"/>
  <c r="C76" i="3"/>
  <c r="P16" i="3"/>
  <c r="P29" i="3"/>
</calcChain>
</file>

<file path=xl/sharedStrings.xml><?xml version="1.0" encoding="utf-8"?>
<sst xmlns="http://schemas.openxmlformats.org/spreadsheetml/2006/main" count="670" uniqueCount="288">
  <si>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</si>
  <si>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</si>
  <si>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</si>
  <si>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</si>
  <si>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</si>
  <si>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</si>
  <si>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</si>
  <si>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</si>
  <si>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</si>
  <si>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</si>
  <si>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</si>
  <si>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</si>
  <si>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</si>
  <si>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</si>
  <si>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</si>
  <si>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</si>
  <si>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</si>
  <si>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</si>
  <si>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</si>
  <si>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</si>
  <si>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</si>
  <si>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</si>
  <si>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</si>
  <si>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</si>
  <si>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</si>
  <si>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</si>
  <si>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</si>
  <si>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</si>
  <si>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</si>
  <si>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</si>
  <si>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</si>
  <si>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</si>
  <si>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</si>
  <si>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</si>
  <si>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</si>
  <si>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</si>
  <si>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</si>
  <si>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</si>
  <si>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</si>
  <si>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</si>
  <si>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</si>
  <si>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</si>
  <si>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</si>
  <si>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</si>
  <si>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</si>
  <si>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</si>
  <si>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</si>
  <si>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</si>
  <si>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</si>
  <si>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</si>
  <si>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</si>
  <si>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</si>
  <si>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</si>
  <si>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</si>
  <si>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</si>
  <si>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</si>
  <si>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</si>
  <si>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</si>
  <si>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</si>
  <si>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</si>
  <si>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</si>
  <si>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</si>
  <si>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</si>
  <si>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</si>
  <si>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</si>
  <si>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</si>
  <si>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</si>
  <si>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</si>
  <si>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</si>
  <si>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</si>
  <si>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</si>
  <si>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</si>
  <si>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</si>
  <si>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</si>
  <si>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</si>
  <si>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</si>
  <si>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</si>
  <si>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</si>
  <si>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</si>
  <si>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</si>
  <si>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</si>
  <si>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</si>
  <si>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</si>
  <si>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</si>
  <si>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</si>
  <si>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</si>
  <si>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</si>
  <si>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</si>
  <si>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</si>
  <si>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</si>
  <si>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</si>
  <si>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</si>
  <si>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</si>
  <si>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</si>
  <si>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</si>
  <si>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</si>
  <si>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</si>
  <si>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</si>
  <si>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</si>
  <si>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</si>
  <si>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</si>
  <si>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</si>
  <si>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</si>
  <si>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</si>
  <si>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</si>
  <si>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</si>
  <si>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</si>
  <si>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</si>
  <si>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</si>
  <si>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</si>
  <si>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</si>
  <si>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</si>
  <si>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</si>
  <si>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</si>
  <si>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</si>
  <si>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</si>
  <si>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</si>
  <si>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</si>
  <si>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</si>
  <si>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</si>
  <si>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</si>
  <si>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</si>
  <si>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</si>
  <si>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</si>
  <si>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</si>
  <si>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</si>
  <si>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</si>
  <si>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</si>
  <si>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</si>
  <si>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</si>
  <si>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</si>
  <si>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</si>
  <si>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</si>
  <si>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</si>
  <si>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</si>
  <si>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</si>
  <si>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</si>
  <si>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</si>
  <si>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</si>
  <si>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</si>
  <si>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</si>
  <si>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</si>
  <si>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</si>
  <si>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</si>
  <si>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</si>
  <si>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</si>
  <si>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</si>
  <si>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</si>
  <si>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</si>
  <si>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</si>
  <si>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</si>
  <si>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</si>
  <si>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</si>
  <si>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</si>
  <si>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</si>
  <si>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</si>
  <si>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</si>
  <si>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</si>
  <si>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</si>
  <si>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</si>
  <si>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</si>
  <si>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</si>
  <si>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</si>
  <si>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</si>
  <si>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</si>
  <si>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</si>
  <si>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</si>
  <si>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</si>
  <si>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</si>
  <si>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</si>
  <si>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</si>
  <si>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</si>
  <si>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</si>
  <si>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</si>
  <si>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</si>
  <si>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AC LANDING CYCLE</t>
  </si>
  <si>
    <t>FUEL</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</si>
  <si>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</si>
  <si>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</si>
  <si>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</si>
  <si>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</si>
  <si>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</si>
  <si>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</si>
  <si>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</si>
  <si>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</si>
  <si>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</si>
  <si>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</si>
  <si>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</si>
  <si>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</si>
  <si>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</si>
  <si>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</si>
  <si>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</si>
  <si>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</si>
  <si>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</si>
  <si>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</si>
  <si>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</si>
  <si>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</si>
  <si>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</si>
  <si>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</si>
  <si>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</si>
  <si>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</si>
  <si>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</si>
  <si>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</si>
  <si>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</si>
  <si>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</si>
  <si>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</si>
  <si>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</si>
  <si>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</si>
  <si>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</si>
  <si>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</si>
  <si>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</si>
  <si>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</si>
  <si>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</si>
  <si>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</si>
  <si>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</si>
  <si>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</si>
  <si>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</si>
  <si>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</si>
  <si>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</si>
  <si>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</si>
  <si>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</si>
  <si>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</si>
  <si>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</si>
  <si>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</si>
  <si>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</si>
  <si>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</si>
  <si>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</si>
  <si>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</si>
  <si>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</si>
  <si>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</si>
  <si>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</si>
  <si>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</si>
  <si>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</si>
  <si>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</si>
  <si>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</si>
  <si>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</si>
  <si>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</si>
  <si>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</si>
  <si>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</si>
  <si>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</si>
  <si>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</si>
  <si>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</si>
  <si>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</si>
  <si>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</si>
  <si>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</si>
  <si>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</si>
  <si>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</si>
  <si>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</si>
  <si>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</si>
  <si>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</si>
  <si>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</si>
  <si>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SB139-672 Part II - Number 4 Pipeline Installation Insp</t>
  </si>
  <si>
    <t>600 FH / 900 PT Disk Cycle Insp - Eng No.1 and 2</t>
  </si>
  <si>
    <t>1 Year Inspection</t>
  </si>
  <si>
    <t>900 FH / 1 Y Inspection</t>
  </si>
  <si>
    <t>1200 FH / 1 Y Inspection</t>
  </si>
  <si>
    <t>OPS HRS:   71.3</t>
  </si>
  <si>
    <t>SER NO: 40077</t>
  </si>
  <si>
    <t>CART. SER NO:  12424</t>
  </si>
  <si>
    <t>OPS HRS:   29.6</t>
  </si>
  <si>
    <t>6 MTH CX:  13/03/2024</t>
  </si>
  <si>
    <t>Main Battery (Cap Cx) S/N: 12100162</t>
  </si>
  <si>
    <t>Aux Battery (Cap Cx) S/N: 10601367</t>
  </si>
  <si>
    <t>Main Rotor Actuator Replacement due 4500 Airframe Hrs (OV) S/N: HSC222303</t>
  </si>
  <si>
    <t>450 FH - Hoist Inspection</t>
  </si>
  <si>
    <t>Emergency Float Annual</t>
  </si>
  <si>
    <t xml:space="preserve">                 </t>
  </si>
  <si>
    <t>S/N ; 247, 240, 132, 107</t>
  </si>
  <si>
    <t>REQ. MAIN ROTOR &amp;</t>
  </si>
  <si>
    <t>TAIL ROTOR VIBRATION CX</t>
  </si>
  <si>
    <t>MR Head Torque Cx (5FH Thru 10FH) - 1ST TIME CX</t>
  </si>
  <si>
    <t>TR Head Torque Cx (5FH Thru 10FH) - 1ST TIME CX</t>
  </si>
  <si>
    <t>MVA Torque Cx (After 5FH from installation)</t>
  </si>
  <si>
    <t>MVA Torque Cx (After 30FH from installation)</t>
  </si>
  <si>
    <t>RH Main Wheel (S/N: MAR10-01104) - NDT CX</t>
  </si>
  <si>
    <t>S' PMC</t>
  </si>
  <si>
    <t>MR &amp; TR Vibration Cx - 4 YRS INSP.</t>
  </si>
  <si>
    <t>2023-4440</t>
  </si>
  <si>
    <t>25.9.23</t>
  </si>
  <si>
    <t xml:space="preserve">SERVICEABLE (PMC) </t>
  </si>
  <si>
    <t xml:space="preserve">SERVICEABLE FOR FLIGHT </t>
  </si>
  <si>
    <t>TEST ONLY</t>
  </si>
  <si>
    <t>LAST FLOWN 26/09/2023</t>
  </si>
  <si>
    <t>M72-01: PHX 09 (WMSA-WMSA)0925-1143=2.3</t>
  </si>
  <si>
    <t>FLIR NOT FITTED</t>
  </si>
  <si>
    <t>l</t>
  </si>
  <si>
    <t>EST 27/9/23   0900H</t>
  </si>
  <si>
    <t>M72-02: VIB CX (WMSA-WMSA) 0935-1005=0.5, 1035-1105=0.5, 1142-1230=0.8, 1440-1504=0.4, 1520-1538=0.3, 1642-1700=0.3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</si>
</sst>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2">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sz val="11"/>
      <name val="Tahoma"/>
      <family val="2"/>
    </font>
    <font>
      <b/>
      <i/>
      <sz val="9"/>
      <color rgb="FFFF0000"/>
      <name val="Calibri"/>
      <family val="2"/>
    </font>
    <font>
      <sz val="8"/>
      <name val="Calibri"/>
      <family val="2"/>
    </font>
    <font>
      <b/>
      <sz val="14"/>
      <name val="Century Gothic"/>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4"/>
      <color theme="1" tint="4.9989318521683403E-2"/>
      <name val="Century Gothic"/>
      <family val="2"/>
    </font>
    <font>
      <b/>
      <sz val="14"/>
      <color rgb="FF0000FF"/>
      <name val="Tahoma"/>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99">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4" fontId="35"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7" fillId="3" borderId="47" xfId="0" applyFont="1" applyFill="1" applyBorder="1" applyAlignment="1" applyProtection="1">
      <alignment horizontal="center" vertical="center" wrapText="1"/>
      <protection locked="0"/>
    </xf>
    <xf numFmtId="0" fontId="97" fillId="3" borderId="48" xfId="0" applyFont="1" applyFill="1" applyBorder="1" applyAlignment="1" applyProtection="1">
      <alignment horizontal="center" vertical="center" wrapText="1"/>
      <protection locked="0"/>
    </xf>
    <xf numFmtId="0" fontId="97"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9" fillId="0" borderId="7" xfId="3" applyNumberFormat="1" applyFont="1" applyBorder="1" applyAlignment="1">
      <alignment horizontal="center"/>
    </xf>
    <xf numFmtId="49" fontId="100" fillId="0" borderId="7" xfId="3" applyNumberFormat="1" applyFont="1" applyBorder="1" applyAlignment="1">
      <alignment horizontal="center"/>
    </xf>
    <xf numFmtId="170" fontId="101" fillId="2" borderId="7" xfId="3" applyNumberFormat="1" applyFont="1" applyFill="1" applyBorder="1" applyAlignment="1">
      <alignment horizontal="center" vertical="center"/>
    </xf>
    <xf numFmtId="0" fontId="97" fillId="0" borderId="42" xfId="0" applyFont="1" applyBorder="1" applyAlignment="1" applyProtection="1">
      <alignment horizontal="center" vertical="center" wrapText="1"/>
      <protection locked="0"/>
    </xf>
    <xf numFmtId="0" fontId="97" fillId="0" borderId="43" xfId="0" applyFont="1" applyBorder="1" applyAlignment="1" applyProtection="1">
      <alignment horizontal="center" vertical="center" wrapText="1"/>
      <protection locked="0"/>
    </xf>
    <xf numFmtId="0" fontId="97" fillId="3" borderId="42" xfId="0" applyFont="1" applyFill="1" applyBorder="1" applyAlignment="1" applyProtection="1">
      <alignment horizontal="center" vertical="center" wrapText="1"/>
      <protection locked="0"/>
    </xf>
    <xf numFmtId="0" fontId="97" fillId="3" borderId="51" xfId="0" applyFont="1" applyFill="1" applyBorder="1" applyAlignment="1" applyProtection="1">
      <alignment horizontal="center" vertical="center" wrapText="1"/>
      <protection locked="0"/>
    </xf>
    <xf numFmtId="0" fontId="104" fillId="0" borderId="43" xfId="0" applyFont="1" applyBorder="1" applyAlignment="1" applyProtection="1">
      <alignment horizontal="center" vertical="center" wrapText="1"/>
      <protection locked="0"/>
    </xf>
    <xf numFmtId="0" fontId="95" fillId="3" borderId="42" xfId="0" applyFont="1" applyFill="1" applyBorder="1" applyAlignment="1" applyProtection="1">
      <alignment horizontal="center" vertical="center" wrapText="1"/>
      <protection locked="0"/>
    </xf>
    <xf numFmtId="0" fontId="105" fillId="0" borderId="43" xfId="0" applyFont="1" applyBorder="1" applyAlignment="1" applyProtection="1">
      <alignment horizontal="center" vertical="center" wrapText="1"/>
      <protection locked="0"/>
    </xf>
    <xf numFmtId="0" fontId="104" fillId="0" borderId="42" xfId="0" applyFont="1" applyBorder="1" applyAlignment="1" applyProtection="1">
      <alignment horizontal="center" vertical="center" wrapText="1"/>
      <protection locked="0"/>
    </xf>
    <xf numFmtId="170" fontId="106" fillId="0" borderId="7" xfId="3" applyNumberFormat="1" applyFont="1" applyBorder="1">
      <alignment vertical="center"/>
    </xf>
    <xf numFmtId="0" fontId="95" fillId="3" borderId="51" xfId="0" applyFont="1" applyFill="1" applyBorder="1" applyAlignment="1" applyProtection="1">
      <alignment horizontal="center" vertical="center" wrapText="1"/>
      <protection locked="0"/>
    </xf>
    <xf numFmtId="0" fontId="108" fillId="3" borderId="51" xfId="0" applyFont="1" applyFill="1" applyBorder="1" applyAlignment="1" applyProtection="1">
      <alignment horizontal="center" vertical="center" wrapText="1"/>
      <protection locked="0"/>
    </xf>
    <xf numFmtId="0" fontId="95" fillId="3" borderId="43" xfId="0" applyFont="1" applyFill="1" applyBorder="1" applyAlignment="1" applyProtection="1">
      <alignment horizontal="center" vertical="center" wrapText="1"/>
      <protection locked="0"/>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8" fontId="109" fillId="20" borderId="20" xfId="3" applyNumberFormat="1" applyFont="1" applyFill="1" applyBorder="1" applyAlignment="1">
      <alignment horizontal="center" vertical="center"/>
    </xf>
    <xf numFmtId="175" fontId="33" fillId="20" borderId="36" xfId="0" applyNumberFormat="1" applyFont="1" applyFill="1" applyBorder="1" applyAlignment="1">
      <alignment horizontal="center" vertical="center" shrinkToFit="1"/>
    </xf>
    <xf numFmtId="168" fontId="33" fillId="20" borderId="36" xfId="0" applyNumberFormat="1" applyFont="1" applyFill="1" applyBorder="1" applyAlignment="1">
      <alignment horizontal="center" vertical="center"/>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97" fillId="2" borderId="42" xfId="0" applyFont="1" applyFill="1" applyBorder="1" applyAlignment="1" applyProtection="1">
      <alignment horizontal="center" vertical="center" wrapText="1"/>
      <protection locked="0"/>
    </xf>
    <xf numFmtId="0" fontId="97" fillId="2" borderId="43" xfId="0" applyFont="1" applyFill="1" applyBorder="1" applyAlignment="1" applyProtection="1">
      <alignment horizontal="center" vertical="center" wrapText="1"/>
      <protection locked="0"/>
    </xf>
    <xf numFmtId="177" fontId="107"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3" fontId="110" fillId="0" borderId="7" xfId="3" applyNumberFormat="1" applyFont="1" applyBorder="1" applyAlignment="1">
      <alignment horizontal="center" vertical="center"/>
    </xf>
    <xf numFmtId="164" fontId="110" fillId="0" borderId="7" xfId="3" applyNumberFormat="1" applyFont="1" applyBorder="1" applyAlignment="1">
      <alignment horizontal="center" vertical="center" wrapText="1"/>
    </xf>
    <xf numFmtId="164" fontId="110" fillId="2" borderId="7" xfId="3" applyNumberFormat="1" applyFont="1" applyFill="1" applyBorder="1" applyAlignment="1">
      <alignment horizontal="center" vertical="center" wrapText="1"/>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66" fontId="26" fillId="20" borderId="1" xfId="3" applyNumberFormat="1" applyFont="1" applyFill="1" applyBorder="1" applyAlignment="1">
      <alignment horizontal="center" vertical="center"/>
    </xf>
    <xf numFmtId="176" fontId="26" fillId="0" borderId="1" xfId="3" applyNumberFormat="1" applyFont="1" applyBorder="1" applyAlignment="1">
      <alignment horizontal="center" vertical="center" wrapText="1"/>
    </xf>
    <xf numFmtId="176" fontId="30" fillId="2" borderId="2"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11"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103" fillId="3" borderId="57" xfId="3"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96" fillId="3" borderId="42"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96" fillId="3" borderId="42" xfId="3"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2" fillId="0" borderId="11" xfId="3" quotePrefix="1" applyFont="1" applyBorder="1" applyAlignment="1">
      <alignment horizontal="center" vertical="center" wrapText="1"/>
    </xf>
    <xf numFmtId="0" fontId="102"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1">
    <dxf>
      <font>
        <b val="0"/>
        <i val="0"/>
        <color indexed="10"/>
      </font>
    </dxf>
    <dxf>
      <font>
        <b val="0"/>
        <i val="0"/>
        <color indexed="9"/>
      </font>
      <fill>
        <patternFill patternType="solid">
          <fgColor indexed="10"/>
          <bgColor indexed="10"/>
        </patternFill>
      </fill>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bgColor rgb="FFFFFF00"/>
        </patternFill>
      </fill>
    </dxf>
    <dxf>
      <font>
        <b/>
        <i val="0"/>
      </font>
      <fill>
        <patternFill>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showWhiteSpace="0" view="pageBreakPreview" zoomScaleNormal="100" zoomScaleSheetLayoutView="100" zoomScalePageLayoutView="62" workbookViewId="0">
      <selection activeCell="W27" sqref="W27"/>
    </sheetView>
  </sheetViews>
  <sheetFormatPr defaultColWidth="2.28515625" defaultRowHeight="18" customHeight="1"/>
  <cols>
    <col min="1" max="1" width="9.140625" style="524" customWidth="1"/>
    <col min="2" max="2" width="5.7109375" style="524" customWidth="1"/>
    <col min="3" max="3" width="4" style="524" customWidth="1"/>
    <col min="4" max="4" width="3.28515625" style="525" customWidth="1"/>
    <col min="5" max="7" width="3.28515625" style="526" customWidth="1"/>
    <col min="8" max="8" width="3.28515625" style="525" customWidth="1"/>
    <col min="9" max="9" width="3.28515625" style="526" customWidth="1"/>
    <col min="10" max="10" width="3.28515625" style="527" customWidth="1"/>
    <col min="11" max="11" width="3.28515625" style="525" customWidth="1"/>
    <col min="12" max="12" width="3.28515625" style="526" customWidth="1"/>
    <col min="13" max="13" width="3.28515625" style="527" customWidth="1"/>
    <col min="14" max="14" width="3.28515625" style="525" customWidth="1"/>
    <col min="15" max="16" width="3.28515625" style="526" customWidth="1"/>
    <col min="17" max="17" width="3.28515625" style="528" customWidth="1"/>
    <col min="18" max="36" width="3.28515625" style="529" customWidth="1"/>
    <col min="37" max="37" width="3.85546875" style="529" customWidth="1"/>
    <col min="38" max="50" width="3.28515625" style="529" customWidth="1"/>
    <col min="51" max="60" width="5.7109375" style="529" customWidth="1"/>
    <col min="61" max="61" width="8.5703125" style="529" customWidth="1"/>
    <col min="62" max="62" width="11" style="529" customWidth="1"/>
    <col min="63" max="16384" width="2.28515625" style="529"/>
  </cols>
  <sheetData>
    <row r="1" spans="1:62" ht="18" customHeight="1">
      <c r="A1" s="530"/>
      <c r="B1" s="530"/>
      <c r="C1" s="530"/>
      <c r="D1" s="531"/>
      <c r="E1" s="532"/>
      <c r="F1" s="532"/>
      <c r="G1" s="532"/>
      <c r="H1" s="531"/>
      <c r="I1" s="532"/>
      <c r="J1" s="600"/>
      <c r="K1" s="531"/>
      <c r="L1" s="532"/>
      <c r="M1" s="600"/>
      <c r="N1" s="531"/>
      <c r="O1" s="532"/>
      <c r="P1" s="532"/>
      <c r="Q1" s="605"/>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593"/>
      <c r="AZ1" s="593"/>
      <c r="BA1" s="593"/>
      <c r="BB1" s="593"/>
      <c r="BC1" s="593"/>
      <c r="BD1" s="593"/>
      <c r="BE1" s="593"/>
      <c r="BF1" s="593"/>
      <c r="BG1" s="593"/>
      <c r="BH1" s="593"/>
      <c r="BI1" s="593"/>
      <c r="BJ1" s="697" t="s">
        <v>0</v>
      </c>
    </row>
    <row r="2" spans="1:62" ht="19.5" customHeight="1">
      <c r="A2" s="812" t="s">
        <v>1</v>
      </c>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c r="AK2" s="812"/>
      <c r="AL2" s="812"/>
      <c r="AM2" s="812"/>
      <c r="AN2" s="812"/>
      <c r="AO2" s="812"/>
      <c r="AP2" s="812"/>
      <c r="AQ2" s="812"/>
      <c r="AR2" s="812"/>
      <c r="AS2" s="812"/>
      <c r="AT2" s="812"/>
      <c r="AU2" s="812"/>
      <c r="AV2" s="812"/>
      <c r="AW2" s="812"/>
      <c r="AX2" s="812"/>
      <c r="AY2" s="812"/>
      <c r="AZ2" s="812"/>
      <c r="BA2" s="812"/>
      <c r="BB2" s="812"/>
      <c r="BC2" s="812"/>
      <c r="BD2" s="812"/>
      <c r="BE2" s="812"/>
      <c r="BF2" s="812"/>
      <c r="BG2" s="812"/>
      <c r="BH2" s="812"/>
      <c r="BI2" s="812"/>
      <c r="BJ2" s="812"/>
    </row>
    <row r="3" spans="1:62" ht="18.75" customHeight="1">
      <c r="A3" s="533"/>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533"/>
      <c r="AQ3" s="533"/>
      <c r="AR3" s="533"/>
      <c r="AS3" s="533"/>
      <c r="AT3" s="533"/>
      <c r="AU3" s="533"/>
      <c r="AV3" s="533"/>
      <c r="AW3" s="533"/>
      <c r="AX3" s="533"/>
      <c r="AY3" s="533"/>
      <c r="AZ3" s="533"/>
      <c r="BA3" s="533"/>
      <c r="BB3" s="533"/>
      <c r="BC3" s="533"/>
      <c r="BD3" s="533"/>
      <c r="BE3" s="533"/>
      <c r="BF3" s="533"/>
      <c r="BG3" s="533"/>
      <c r="BH3" s="533"/>
      <c r="BI3" s="533"/>
      <c r="BJ3" s="533"/>
    </row>
    <row r="4" spans="1:62" ht="15" customHeight="1">
      <c r="A4" s="813" t="s">
        <v>2</v>
      </c>
      <c r="B4" s="813"/>
      <c r="C4" s="813"/>
      <c r="D4" s="813"/>
      <c r="E4" s="814" t="s">
        <v>3</v>
      </c>
      <c r="F4" s="814"/>
      <c r="G4" s="814"/>
      <c r="H4" s="814"/>
      <c r="I4" s="814"/>
      <c r="J4" s="814"/>
      <c r="K4" s="601"/>
      <c r="L4" s="601"/>
      <c r="M4" s="601"/>
      <c r="N4" s="601"/>
      <c r="O4" s="533"/>
      <c r="P4" s="533"/>
      <c r="Q4" s="533"/>
      <c r="R4" s="533"/>
      <c r="S4" s="533"/>
      <c r="T4" s="533"/>
      <c r="U4" s="533"/>
      <c r="V4" s="533"/>
      <c r="W4" s="533"/>
      <c r="X4" s="533"/>
      <c r="Y4" s="533"/>
      <c r="Z4" s="533"/>
      <c r="AA4" s="533"/>
      <c r="AB4" s="533"/>
      <c r="AC4" s="533"/>
      <c r="AD4" s="931"/>
      <c r="AE4" s="931"/>
      <c r="AF4" s="931"/>
      <c r="AG4" s="931"/>
      <c r="AH4" s="931"/>
      <c r="AI4" s="931"/>
      <c r="AJ4" s="931"/>
      <c r="AK4" s="931"/>
      <c r="AL4" s="931"/>
      <c r="AM4" s="931"/>
      <c r="AN4" s="931"/>
      <c r="AO4" s="533"/>
      <c r="AP4" s="533"/>
      <c r="AQ4" s="533"/>
      <c r="AR4" s="533"/>
      <c r="AS4" s="533"/>
      <c r="AT4" s="533"/>
      <c r="AU4" s="533"/>
      <c r="AV4" s="533"/>
      <c r="AW4" s="533"/>
      <c r="AX4" s="533"/>
      <c r="AY4" s="533"/>
      <c r="AZ4" s="533"/>
      <c r="BA4" s="533"/>
      <c r="BB4" s="533"/>
      <c r="BC4" s="533"/>
      <c r="BD4" s="533"/>
      <c r="BE4" s="533"/>
      <c r="BF4" s="533"/>
      <c r="BG4" s="533"/>
      <c r="BH4" s="533"/>
      <c r="BI4" s="533"/>
      <c r="BJ4" s="533"/>
    </row>
    <row r="5" spans="1:62" ht="15" customHeight="1">
      <c r="A5" s="813" t="s">
        <v>4</v>
      </c>
      <c r="B5" s="813"/>
      <c r="C5" s="813"/>
      <c r="D5" s="813"/>
      <c r="E5" s="815">
        <v>45195</v>
      </c>
      <c r="F5" s="815"/>
      <c r="G5" s="815"/>
      <c r="H5" s="815"/>
      <c r="I5" s="815"/>
      <c r="J5" s="815"/>
      <c r="K5" s="602"/>
      <c r="L5" s="602"/>
      <c r="M5" s="602"/>
      <c r="N5" s="602"/>
      <c r="O5" s="533"/>
      <c r="P5" s="533"/>
      <c r="Q5" s="533"/>
      <c r="R5" s="533"/>
      <c r="S5" s="533"/>
      <c r="T5" s="533"/>
      <c r="U5" s="533"/>
      <c r="V5" s="533"/>
      <c r="W5" s="533"/>
      <c r="X5" s="533"/>
      <c r="Y5" s="533"/>
      <c r="Z5" s="533"/>
      <c r="AA5" s="533"/>
      <c r="AB5" s="533"/>
      <c r="AC5" s="533"/>
      <c r="AD5" s="931"/>
      <c r="AE5" s="931"/>
      <c r="AF5" s="931"/>
      <c r="AG5" s="931"/>
      <c r="AH5" s="931"/>
      <c r="AI5" s="931"/>
      <c r="AJ5" s="931"/>
      <c r="AK5" s="931"/>
      <c r="AL5" s="931"/>
      <c r="AM5" s="931"/>
      <c r="AN5" s="931"/>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5" customHeight="1">
      <c r="A6" s="534"/>
      <c r="B6" s="534"/>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4"/>
      <c r="AW6" s="534"/>
      <c r="AX6" s="534"/>
      <c r="AY6" s="534"/>
      <c r="AZ6" s="534"/>
      <c r="BA6" s="534"/>
      <c r="BB6" s="534"/>
      <c r="BC6" s="534"/>
      <c r="BD6" s="534"/>
      <c r="BE6" s="534"/>
      <c r="BF6" s="534"/>
      <c r="BG6" s="534"/>
      <c r="BH6" s="534"/>
      <c r="BI6" s="534"/>
      <c r="BJ6" s="534"/>
    </row>
    <row r="7" spans="1:62" ht="18" customHeight="1">
      <c r="A7" s="899" t="s">
        <v>5</v>
      </c>
      <c r="B7" s="910"/>
      <c r="C7" s="816" t="s">
        <v>6</v>
      </c>
      <c r="D7" s="817"/>
      <c r="E7" s="817"/>
      <c r="F7" s="817"/>
      <c r="G7" s="817"/>
      <c r="H7" s="817"/>
      <c r="I7" s="817"/>
      <c r="J7" s="817"/>
      <c r="K7" s="817"/>
      <c r="L7" s="817"/>
      <c r="M7" s="817"/>
      <c r="N7" s="817"/>
      <c r="O7" s="817"/>
      <c r="P7" s="817"/>
      <c r="Q7" s="817"/>
      <c r="R7" s="817"/>
      <c r="S7" s="817"/>
      <c r="T7" s="817"/>
      <c r="U7" s="817"/>
      <c r="V7" s="817"/>
      <c r="W7" s="817"/>
      <c r="X7" s="817"/>
      <c r="Y7" s="817"/>
      <c r="Z7" s="817"/>
      <c r="AA7" s="817"/>
      <c r="AB7" s="817"/>
      <c r="AC7" s="817"/>
      <c r="AD7" s="817"/>
      <c r="AE7" s="817"/>
      <c r="AF7" s="817"/>
      <c r="AG7" s="817"/>
      <c r="AH7" s="817"/>
      <c r="AI7" s="817"/>
      <c r="AJ7" s="817"/>
      <c r="AK7" s="817"/>
      <c r="AL7" s="817"/>
      <c r="AM7" s="817"/>
      <c r="AN7" s="817"/>
      <c r="AO7" s="817"/>
      <c r="AP7" s="817"/>
      <c r="AQ7" s="817"/>
      <c r="AR7" s="817"/>
      <c r="AS7" s="817"/>
      <c r="AT7" s="817"/>
      <c r="AU7" s="817"/>
      <c r="AV7" s="817"/>
      <c r="AW7" s="817"/>
      <c r="AX7" s="818"/>
      <c r="AY7" s="819" t="s">
        <v>7</v>
      </c>
      <c r="AZ7" s="820"/>
      <c r="BA7" s="820"/>
      <c r="BB7" s="820"/>
      <c r="BC7" s="821"/>
      <c r="BD7" s="822" t="s">
        <v>8</v>
      </c>
      <c r="BE7" s="823"/>
      <c r="BF7" s="823"/>
      <c r="BG7" s="823"/>
      <c r="BH7" s="933" t="s">
        <v>9</v>
      </c>
      <c r="BI7" s="933" t="s">
        <v>10</v>
      </c>
      <c r="BJ7" s="890" t="s">
        <v>11</v>
      </c>
    </row>
    <row r="8" spans="1:62" ht="29.25" customHeight="1" thickBot="1">
      <c r="A8" s="900"/>
      <c r="B8" s="911"/>
      <c r="C8" s="824">
        <v>0</v>
      </c>
      <c r="D8" s="825"/>
      <c r="E8" s="824">
        <v>1</v>
      </c>
      <c r="F8" s="825"/>
      <c r="G8" s="824">
        <v>2</v>
      </c>
      <c r="H8" s="825"/>
      <c r="I8" s="824">
        <v>3</v>
      </c>
      <c r="J8" s="825"/>
      <c r="K8" s="824">
        <v>4</v>
      </c>
      <c r="L8" s="825"/>
      <c r="M8" s="824">
        <v>5</v>
      </c>
      <c r="N8" s="825"/>
      <c r="O8" s="824">
        <v>6</v>
      </c>
      <c r="P8" s="825"/>
      <c r="Q8" s="824">
        <v>7</v>
      </c>
      <c r="R8" s="825"/>
      <c r="S8" s="824">
        <v>8</v>
      </c>
      <c r="T8" s="825"/>
      <c r="U8" s="824">
        <v>9</v>
      </c>
      <c r="V8" s="825"/>
      <c r="W8" s="824">
        <v>10</v>
      </c>
      <c r="X8" s="825"/>
      <c r="Y8" s="824">
        <v>11</v>
      </c>
      <c r="Z8" s="825"/>
      <c r="AA8" s="824">
        <v>12</v>
      </c>
      <c r="AB8" s="825"/>
      <c r="AC8" s="824">
        <v>13</v>
      </c>
      <c r="AD8" s="825"/>
      <c r="AE8" s="824">
        <v>14</v>
      </c>
      <c r="AF8" s="825"/>
      <c r="AG8" s="824">
        <v>15</v>
      </c>
      <c r="AH8" s="825"/>
      <c r="AI8" s="824">
        <v>16</v>
      </c>
      <c r="AJ8" s="825"/>
      <c r="AK8" s="824">
        <v>17</v>
      </c>
      <c r="AL8" s="825"/>
      <c r="AM8" s="824">
        <v>18</v>
      </c>
      <c r="AN8" s="825"/>
      <c r="AO8" s="824">
        <v>19</v>
      </c>
      <c r="AP8" s="825"/>
      <c r="AQ8" s="824">
        <v>20</v>
      </c>
      <c r="AR8" s="825"/>
      <c r="AS8" s="824">
        <v>21</v>
      </c>
      <c r="AT8" s="825"/>
      <c r="AU8" s="824">
        <v>22</v>
      </c>
      <c r="AV8" s="825"/>
      <c r="AW8" s="824">
        <v>23</v>
      </c>
      <c r="AX8" s="826"/>
      <c r="AY8" s="643" t="s">
        <v>12</v>
      </c>
      <c r="AZ8" s="644" t="s">
        <v>13</v>
      </c>
      <c r="BA8" s="645" t="s">
        <v>14</v>
      </c>
      <c r="BB8" s="646" t="s">
        <v>15</v>
      </c>
      <c r="BC8" s="647" t="s">
        <v>16</v>
      </c>
      <c r="BD8" s="648" t="s">
        <v>17</v>
      </c>
      <c r="BE8" s="698" t="s">
        <v>18</v>
      </c>
      <c r="BF8" s="699" t="s">
        <v>19</v>
      </c>
      <c r="BG8" s="700" t="s">
        <v>20</v>
      </c>
      <c r="BH8" s="934"/>
      <c r="BI8" s="934"/>
      <c r="BJ8" s="891"/>
    </row>
    <row r="9" spans="1:62" ht="17.100000000000001" customHeight="1" thickTop="1">
      <c r="A9" s="901" t="s">
        <v>21</v>
      </c>
      <c r="B9" s="535" t="s">
        <v>12</v>
      </c>
      <c r="C9" s="542"/>
      <c r="D9" s="543"/>
      <c r="E9" s="542"/>
      <c r="F9" s="537"/>
      <c r="G9" s="536"/>
      <c r="H9" s="537"/>
      <c r="I9" s="536"/>
      <c r="J9" s="537"/>
      <c r="K9" s="536"/>
      <c r="L9" s="537"/>
      <c r="M9" s="536"/>
      <c r="N9" s="537"/>
      <c r="O9" s="536"/>
      <c r="P9" s="537"/>
      <c r="Q9" s="536"/>
      <c r="R9" s="537"/>
      <c r="S9" s="542"/>
      <c r="T9" s="543"/>
      <c r="U9" s="542" t="s">
        <v>22</v>
      </c>
      <c r="V9" s="543" t="s">
        <v>22</v>
      </c>
      <c r="W9" s="542" t="s">
        <v>22</v>
      </c>
      <c r="X9" s="543" t="s">
        <v>22</v>
      </c>
      <c r="Y9" s="542" t="s">
        <v>22</v>
      </c>
      <c r="Z9" s="543" t="s">
        <v>22</v>
      </c>
      <c r="AA9" s="542"/>
      <c r="AB9" s="543"/>
      <c r="AC9" s="542"/>
      <c r="AD9" s="543"/>
      <c r="AE9" s="542"/>
      <c r="AF9" s="543"/>
      <c r="AG9" s="542"/>
      <c r="AH9" s="543"/>
      <c r="AI9" s="778"/>
      <c r="AJ9" s="784"/>
      <c r="AK9" s="542"/>
      <c r="AL9" s="543"/>
      <c r="AM9" s="542"/>
      <c r="AN9" s="537"/>
      <c r="AO9" s="536"/>
      <c r="AP9" s="537"/>
      <c r="AQ9" s="542"/>
      <c r="AR9" s="543"/>
      <c r="AS9" s="542"/>
      <c r="AT9" s="543"/>
      <c r="AU9" s="542"/>
      <c r="AV9" s="543"/>
      <c r="AW9" s="542"/>
      <c r="AX9" s="543"/>
      <c r="AY9" s="649">
        <f>2.3+0</f>
        <v>2.2999999999999998</v>
      </c>
      <c r="AZ9" s="650"/>
      <c r="BA9" s="651"/>
      <c r="BB9" s="651"/>
      <c r="BC9" s="652"/>
      <c r="BD9" s="653"/>
      <c r="BE9" s="701"/>
      <c r="BF9" s="649"/>
      <c r="BG9" s="652"/>
      <c r="BH9" s="935">
        <f>AY9+AZ10+BA11+BB12+BC13</f>
        <v>24</v>
      </c>
      <c r="BI9" s="948">
        <f>AY9+AZ10+BA11+BB12+BC13+BD14+BE15+BF16+BG17</f>
        <v>24</v>
      </c>
      <c r="BJ9" s="892">
        <f>((BI9)-(SUM(BD14,BE15,BF16,BG17)))/(BI9)*(100)</f>
        <v>100</v>
      </c>
    </row>
    <row r="10" spans="1:62" ht="17.100000000000001" customHeight="1">
      <c r="A10" s="902"/>
      <c r="B10" s="538" t="s">
        <v>13</v>
      </c>
      <c r="C10" s="539"/>
      <c r="D10" s="540"/>
      <c r="E10" s="539"/>
      <c r="F10" s="540"/>
      <c r="G10" s="539"/>
      <c r="H10" s="540"/>
      <c r="I10" s="539"/>
      <c r="J10" s="540"/>
      <c r="K10" s="539"/>
      <c r="L10" s="540"/>
      <c r="M10" s="539"/>
      <c r="N10" s="540"/>
      <c r="O10" s="539"/>
      <c r="P10" s="540"/>
      <c r="Q10" s="539"/>
      <c r="R10" s="540"/>
      <c r="S10" s="542"/>
      <c r="T10" s="543"/>
      <c r="U10" s="542"/>
      <c r="V10" s="734"/>
      <c r="W10" s="735"/>
      <c r="X10" s="734"/>
      <c r="Y10" s="735"/>
      <c r="Z10" s="543"/>
      <c r="AA10" s="735"/>
      <c r="AB10" s="734"/>
      <c r="AC10" s="542"/>
      <c r="AD10" s="543"/>
      <c r="AE10" s="542"/>
      <c r="AF10" s="734"/>
      <c r="AG10" s="735"/>
      <c r="AH10" s="543"/>
      <c r="AI10" s="539"/>
      <c r="AJ10" s="626"/>
      <c r="AK10" s="539"/>
      <c r="AL10" s="540"/>
      <c r="AM10" s="539"/>
      <c r="AN10" s="540"/>
      <c r="AO10" s="539"/>
      <c r="AP10" s="540"/>
      <c r="AQ10" s="539"/>
      <c r="AR10" s="540"/>
      <c r="AS10" s="539"/>
      <c r="AT10" s="540"/>
      <c r="AU10" s="539"/>
      <c r="AV10" s="540"/>
      <c r="AW10" s="539"/>
      <c r="AX10" s="654"/>
      <c r="AY10" s="655"/>
      <c r="AZ10" s="656"/>
      <c r="BA10" s="657"/>
      <c r="BB10" s="657"/>
      <c r="BC10" s="658"/>
      <c r="BD10" s="659"/>
      <c r="BE10" s="702"/>
      <c r="BF10" s="655"/>
      <c r="BG10" s="658"/>
      <c r="BH10" s="936"/>
      <c r="BI10" s="949"/>
      <c r="BJ10" s="893"/>
    </row>
    <row r="11" spans="1:62" ht="17.100000000000001" customHeight="1">
      <c r="A11" s="902"/>
      <c r="B11" s="541" t="s">
        <v>14</v>
      </c>
      <c r="C11" s="539" t="s">
        <v>22</v>
      </c>
      <c r="D11" s="540" t="s">
        <v>22</v>
      </c>
      <c r="E11" s="620" t="s">
        <v>22</v>
      </c>
      <c r="F11" s="543" t="s">
        <v>22</v>
      </c>
      <c r="G11" s="542" t="s">
        <v>22</v>
      </c>
      <c r="H11" s="543" t="s">
        <v>22</v>
      </c>
      <c r="I11" s="542" t="s">
        <v>22</v>
      </c>
      <c r="J11" s="543" t="s">
        <v>22</v>
      </c>
      <c r="K11" s="542" t="s">
        <v>22</v>
      </c>
      <c r="L11" s="543" t="s">
        <v>22</v>
      </c>
      <c r="M11" s="542" t="s">
        <v>22</v>
      </c>
      <c r="N11" s="543" t="s">
        <v>22</v>
      </c>
      <c r="O11" s="542" t="s">
        <v>22</v>
      </c>
      <c r="P11" s="543" t="s">
        <v>22</v>
      </c>
      <c r="Q11" s="539" t="s">
        <v>22</v>
      </c>
      <c r="R11" s="540" t="s">
        <v>22</v>
      </c>
      <c r="S11" s="542" t="s">
        <v>22</v>
      </c>
      <c r="T11" s="543" t="s">
        <v>22</v>
      </c>
      <c r="U11" s="542"/>
      <c r="V11" s="543"/>
      <c r="W11" s="542"/>
      <c r="X11" s="543"/>
      <c r="Y11" s="542"/>
      <c r="Z11" s="543"/>
      <c r="AA11" s="542" t="s">
        <v>22</v>
      </c>
      <c r="AB11" s="543" t="s">
        <v>22</v>
      </c>
      <c r="AC11" s="542" t="s">
        <v>22</v>
      </c>
      <c r="AD11" s="543" t="s">
        <v>22</v>
      </c>
      <c r="AE11" s="542" t="s">
        <v>22</v>
      </c>
      <c r="AF11" s="543" t="s">
        <v>22</v>
      </c>
      <c r="AG11" s="542" t="s">
        <v>22</v>
      </c>
      <c r="AH11" s="543" t="s">
        <v>22</v>
      </c>
      <c r="AI11" s="778" t="s">
        <v>22</v>
      </c>
      <c r="AJ11" s="784" t="s">
        <v>22</v>
      </c>
      <c r="AK11" s="542" t="s">
        <v>22</v>
      </c>
      <c r="AL11" s="543" t="s">
        <v>22</v>
      </c>
      <c r="AM11" s="542" t="s">
        <v>22</v>
      </c>
      <c r="AN11" s="543" t="s">
        <v>22</v>
      </c>
      <c r="AO11" s="778" t="s">
        <v>22</v>
      </c>
      <c r="AP11" s="784" t="s">
        <v>22</v>
      </c>
      <c r="AQ11" s="542" t="s">
        <v>22</v>
      </c>
      <c r="AR11" s="543" t="s">
        <v>22</v>
      </c>
      <c r="AS11" s="542" t="s">
        <v>22</v>
      </c>
      <c r="AT11" s="543" t="s">
        <v>22</v>
      </c>
      <c r="AU11" s="542" t="s">
        <v>22</v>
      </c>
      <c r="AV11" s="543" t="s">
        <v>22</v>
      </c>
      <c r="AW11" s="542" t="s">
        <v>22</v>
      </c>
      <c r="AX11" s="543" t="s">
        <v>22</v>
      </c>
      <c r="AY11" s="655"/>
      <c r="AZ11" s="656"/>
      <c r="BA11" s="657">
        <f>24-AY9-BE15-BD14</f>
        <v>21.7</v>
      </c>
      <c r="BB11" s="657"/>
      <c r="BC11" s="658"/>
      <c r="BD11" s="659"/>
      <c r="BE11" s="702"/>
      <c r="BF11" s="655"/>
      <c r="BG11" s="658"/>
      <c r="BH11" s="936"/>
      <c r="BI11" s="949"/>
      <c r="BJ11" s="893"/>
    </row>
    <row r="12" spans="1:62" ht="17.100000000000001" customHeight="1">
      <c r="A12" s="902"/>
      <c r="B12" s="544" t="s">
        <v>15</v>
      </c>
      <c r="C12" s="539"/>
      <c r="D12" s="540"/>
      <c r="E12" s="539"/>
      <c r="F12" s="540"/>
      <c r="G12" s="539"/>
      <c r="H12" s="540"/>
      <c r="I12" s="539"/>
      <c r="J12" s="540"/>
      <c r="K12" s="539"/>
      <c r="L12" s="540"/>
      <c r="M12" s="539"/>
      <c r="N12" s="540"/>
      <c r="O12" s="539"/>
      <c r="P12" s="540"/>
      <c r="Q12" s="539"/>
      <c r="R12" s="540"/>
      <c r="S12" s="606" t="s">
        <v>23</v>
      </c>
      <c r="T12" s="543"/>
      <c r="U12" s="607"/>
      <c r="V12" s="540"/>
      <c r="W12" s="539"/>
      <c r="X12" s="540"/>
      <c r="Y12" s="539"/>
      <c r="Z12" s="540"/>
      <c r="AA12" s="539"/>
      <c r="AB12" s="540"/>
      <c r="AC12" s="539"/>
      <c r="AD12" s="540"/>
      <c r="AE12" s="539"/>
      <c r="AF12" s="540"/>
      <c r="AG12" s="539"/>
      <c r="AH12" s="540"/>
      <c r="AI12" s="539"/>
      <c r="AJ12" s="540"/>
      <c r="AK12" s="539"/>
      <c r="AL12" s="540"/>
      <c r="AM12" s="539"/>
      <c r="AN12" s="540"/>
      <c r="AO12" s="539"/>
      <c r="AP12" s="540"/>
      <c r="AQ12" s="539"/>
      <c r="AR12" s="540"/>
      <c r="AS12" s="539"/>
      <c r="AT12" s="540"/>
      <c r="AU12" s="539"/>
      <c r="AV12" s="540"/>
      <c r="AW12" s="539"/>
      <c r="AX12" s="540"/>
      <c r="AY12" s="655"/>
      <c r="AZ12" s="656"/>
      <c r="BA12" s="657"/>
      <c r="BB12" s="657"/>
      <c r="BC12" s="658"/>
      <c r="BD12" s="659"/>
      <c r="BE12" s="702"/>
      <c r="BF12" s="655"/>
      <c r="BG12" s="658"/>
      <c r="BH12" s="936"/>
      <c r="BI12" s="949"/>
      <c r="BJ12" s="893"/>
    </row>
    <row r="13" spans="1:62" ht="17.100000000000001" customHeight="1">
      <c r="A13" s="902"/>
      <c r="B13" s="545" t="s">
        <v>16</v>
      </c>
      <c r="C13" s="546"/>
      <c r="D13" s="547"/>
      <c r="E13" s="546"/>
      <c r="F13" s="547"/>
      <c r="G13" s="546"/>
      <c r="H13" s="547"/>
      <c r="I13" s="546"/>
      <c r="J13" s="547"/>
      <c r="K13" s="546"/>
      <c r="L13" s="547"/>
      <c r="M13" s="546"/>
      <c r="N13" s="547"/>
      <c r="O13" s="546"/>
      <c r="P13" s="547"/>
      <c r="Q13" s="546"/>
      <c r="R13" s="547"/>
      <c r="S13" s="546"/>
      <c r="T13" s="547"/>
      <c r="U13" s="546"/>
      <c r="V13" s="547"/>
      <c r="W13" s="546"/>
      <c r="X13" s="547"/>
      <c r="Y13" s="546"/>
      <c r="Z13" s="547"/>
      <c r="AA13" s="546"/>
      <c r="AB13" s="547"/>
      <c r="AC13" s="546"/>
      <c r="AD13" s="547"/>
      <c r="AE13" s="546"/>
      <c r="AF13" s="547"/>
      <c r="AG13" s="546"/>
      <c r="AH13" s="547"/>
      <c r="AI13" s="546"/>
      <c r="AJ13" s="627"/>
      <c r="AK13" s="628"/>
      <c r="AL13" s="547"/>
      <c r="AM13" s="628"/>
      <c r="AN13" s="547"/>
      <c r="AO13" s="546"/>
      <c r="AP13" s="547"/>
      <c r="AQ13" s="546"/>
      <c r="AR13" s="547"/>
      <c r="AS13" s="546"/>
      <c r="AT13" s="547"/>
      <c r="AU13" s="546"/>
      <c r="AV13" s="547"/>
      <c r="AW13" s="546"/>
      <c r="AX13" s="660"/>
      <c r="AY13" s="661"/>
      <c r="AZ13" s="662"/>
      <c r="BA13" s="663"/>
      <c r="BB13" s="663"/>
      <c r="BC13" s="664"/>
      <c r="BD13" s="665"/>
      <c r="BE13" s="692"/>
      <c r="BF13" s="661"/>
      <c r="BG13" s="664"/>
      <c r="BH13" s="937"/>
      <c r="BI13" s="949"/>
      <c r="BJ13" s="893"/>
    </row>
    <row r="14" spans="1:62" ht="17.100000000000001" customHeight="1">
      <c r="A14" s="902"/>
      <c r="B14" s="548" t="s">
        <v>17</v>
      </c>
      <c r="C14" s="549"/>
      <c r="D14" s="550"/>
      <c r="E14" s="549"/>
      <c r="F14" s="550"/>
      <c r="G14" s="549"/>
      <c r="H14" s="550"/>
      <c r="I14" s="551"/>
      <c r="J14" s="552"/>
      <c r="K14" s="549"/>
      <c r="L14" s="550"/>
      <c r="M14" s="549"/>
      <c r="N14" s="550"/>
      <c r="O14" s="549"/>
      <c r="P14" s="550"/>
      <c r="Q14" s="549"/>
      <c r="R14" s="550"/>
      <c r="S14" s="608"/>
      <c r="T14" s="555"/>
      <c r="U14" s="554"/>
      <c r="V14" s="555"/>
      <c r="W14" s="554"/>
      <c r="X14" s="552"/>
      <c r="Y14" s="551"/>
      <c r="Z14" s="552"/>
      <c r="AA14" s="551"/>
      <c r="AB14" s="555"/>
      <c r="AC14" s="554"/>
      <c r="AD14" s="550"/>
      <c r="AE14" s="549"/>
      <c r="AF14" s="550"/>
      <c r="AG14" s="746"/>
      <c r="AH14" s="747"/>
      <c r="AI14" s="775"/>
      <c r="AJ14" s="776"/>
      <c r="AK14" s="554"/>
      <c r="AL14" s="555"/>
      <c r="AM14" s="554"/>
      <c r="AN14" s="555"/>
      <c r="AO14" s="549"/>
      <c r="AP14" s="550"/>
      <c r="AQ14" s="554"/>
      <c r="AR14" s="555"/>
      <c r="AS14" s="549"/>
      <c r="AT14" s="550"/>
      <c r="AU14" s="549"/>
      <c r="AV14" s="550"/>
      <c r="AW14" s="549"/>
      <c r="AX14" s="550"/>
      <c r="AY14" s="666"/>
      <c r="AZ14" s="667"/>
      <c r="BA14" s="668"/>
      <c r="BB14" s="668"/>
      <c r="BC14" s="669"/>
      <c r="BD14" s="670"/>
      <c r="BE14" s="669"/>
      <c r="BF14" s="666"/>
      <c r="BG14" s="669"/>
      <c r="BH14" s="938">
        <f>BD14+BE15+BF16+BG17</f>
        <v>0</v>
      </c>
      <c r="BI14" s="949"/>
      <c r="BJ14" s="893"/>
    </row>
    <row r="15" spans="1:62" ht="17.100000000000001" customHeight="1">
      <c r="A15" s="902"/>
      <c r="B15" s="553" t="s">
        <v>18</v>
      </c>
      <c r="C15" s="746"/>
      <c r="D15" s="747"/>
      <c r="E15" s="549"/>
      <c r="F15" s="550"/>
      <c r="G15" s="551"/>
      <c r="H15" s="552"/>
      <c r="I15" s="746"/>
      <c r="J15" s="747"/>
      <c r="K15" s="746"/>
      <c r="L15" s="747"/>
      <c r="M15" s="746"/>
      <c r="N15" s="747"/>
      <c r="O15" s="746"/>
      <c r="P15" s="747"/>
      <c r="Q15" s="746"/>
      <c r="R15" s="747"/>
      <c r="S15" s="748"/>
      <c r="T15" s="749"/>
      <c r="U15" s="748"/>
      <c r="V15" s="747"/>
      <c r="W15" s="746"/>
      <c r="X15" s="747"/>
      <c r="Y15" s="748"/>
      <c r="Z15" s="749"/>
      <c r="AA15" s="748"/>
      <c r="AB15" s="747"/>
      <c r="AC15" s="746"/>
      <c r="AD15" s="747"/>
      <c r="AE15" s="748"/>
      <c r="AF15" s="749"/>
      <c r="AG15" s="748"/>
      <c r="AH15" s="747"/>
      <c r="AI15" s="746"/>
      <c r="AJ15" s="747"/>
      <c r="AK15" s="551"/>
      <c r="AL15" s="582"/>
      <c r="AM15" s="551"/>
      <c r="AN15" s="555"/>
      <c r="AO15" s="746"/>
      <c r="AP15" s="747"/>
      <c r="AQ15" s="746"/>
      <c r="AR15" s="747"/>
      <c r="AS15" s="746"/>
      <c r="AT15" s="747"/>
      <c r="AU15" s="746"/>
      <c r="AV15" s="747"/>
      <c r="AW15" s="746"/>
      <c r="AX15" s="747"/>
      <c r="AY15" s="671"/>
      <c r="AZ15" s="672"/>
      <c r="BA15" s="673"/>
      <c r="BB15" s="673"/>
      <c r="BC15" s="674"/>
      <c r="BD15" s="671"/>
      <c r="BE15" s="674"/>
      <c r="BF15" s="671"/>
      <c r="BG15" s="674"/>
      <c r="BH15" s="939"/>
      <c r="BI15" s="949"/>
      <c r="BJ15" s="893"/>
    </row>
    <row r="16" spans="1:62" ht="17.100000000000001" customHeight="1">
      <c r="A16" s="902"/>
      <c r="B16" s="556" t="s">
        <v>19</v>
      </c>
      <c r="C16" s="549"/>
      <c r="D16" s="550"/>
      <c r="E16" s="549"/>
      <c r="F16" s="550"/>
      <c r="G16" s="549"/>
      <c r="H16" s="550"/>
      <c r="I16" s="549"/>
      <c r="J16" s="550"/>
      <c r="K16" s="549"/>
      <c r="L16" s="550"/>
      <c r="M16" s="549"/>
      <c r="N16" s="550"/>
      <c r="O16" s="549"/>
      <c r="P16" s="550"/>
      <c r="Q16" s="549"/>
      <c r="R16" s="550"/>
      <c r="S16" s="549"/>
      <c r="T16" s="550"/>
      <c r="U16" s="549"/>
      <c r="V16" s="609"/>
      <c r="W16" s="549"/>
      <c r="X16" s="550"/>
      <c r="Y16" s="549"/>
      <c r="Z16" s="550"/>
      <c r="AA16" s="549"/>
      <c r="AB16" s="550"/>
      <c r="AC16" s="549"/>
      <c r="AD16" s="550"/>
      <c r="AE16" s="549"/>
      <c r="AF16" s="550"/>
      <c r="AG16" s="549"/>
      <c r="AH16" s="550"/>
      <c r="AI16" s="549"/>
      <c r="AJ16" s="550"/>
      <c r="AK16" s="549"/>
      <c r="AL16" s="550"/>
      <c r="AM16" s="549"/>
      <c r="AN16" s="550"/>
      <c r="AO16" s="549"/>
      <c r="AP16" s="550"/>
      <c r="AQ16" s="549"/>
      <c r="AR16" s="550"/>
      <c r="AS16" s="549"/>
      <c r="AT16" s="550"/>
      <c r="AU16" s="549"/>
      <c r="AV16" s="550"/>
      <c r="AW16" s="549"/>
      <c r="AX16" s="675"/>
      <c r="AY16" s="671"/>
      <c r="AZ16" s="672"/>
      <c r="BA16" s="673"/>
      <c r="BB16" s="673"/>
      <c r="BC16" s="674"/>
      <c r="BD16" s="671"/>
      <c r="BE16" s="674"/>
      <c r="BF16" s="671"/>
      <c r="BG16" s="674"/>
      <c r="BH16" s="939"/>
      <c r="BI16" s="949"/>
      <c r="BJ16" s="893"/>
    </row>
    <row r="17" spans="1:62" ht="17.100000000000001" customHeight="1">
      <c r="A17" s="903"/>
      <c r="B17" s="557" t="s">
        <v>20</v>
      </c>
      <c r="C17" s="549"/>
      <c r="D17" s="550"/>
      <c r="E17" s="549"/>
      <c r="F17" s="550"/>
      <c r="G17" s="549"/>
      <c r="H17" s="550"/>
      <c r="I17" s="549"/>
      <c r="J17" s="550"/>
      <c r="K17" s="549"/>
      <c r="L17" s="550"/>
      <c r="M17" s="549"/>
      <c r="N17" s="550"/>
      <c r="O17" s="549"/>
      <c r="P17" s="550"/>
      <c r="Q17" s="549"/>
      <c r="R17" s="610"/>
      <c r="S17" s="611"/>
      <c r="T17" s="610"/>
      <c r="U17" s="611"/>
      <c r="V17" s="610"/>
      <c r="W17" s="611"/>
      <c r="X17" s="610"/>
      <c r="Y17" s="611"/>
      <c r="Z17" s="610"/>
      <c r="AA17" s="611"/>
      <c r="AB17" s="610"/>
      <c r="AC17" s="611"/>
      <c r="AD17" s="610"/>
      <c r="AE17" s="611"/>
      <c r="AF17" s="610"/>
      <c r="AG17" s="611"/>
      <c r="AH17" s="610"/>
      <c r="AI17" s="611"/>
      <c r="AJ17" s="610"/>
      <c r="AK17" s="611"/>
      <c r="AL17" s="610"/>
      <c r="AM17" s="611"/>
      <c r="AN17" s="610"/>
      <c r="AO17" s="549"/>
      <c r="AP17" s="638"/>
      <c r="AQ17" s="611"/>
      <c r="AR17" s="610"/>
      <c r="AS17" s="611"/>
      <c r="AT17" s="610"/>
      <c r="AU17" s="611"/>
      <c r="AV17" s="610"/>
      <c r="AW17" s="676"/>
      <c r="AX17" s="550"/>
      <c r="AY17" s="677"/>
      <c r="AZ17" s="678"/>
      <c r="BA17" s="679"/>
      <c r="BB17" s="679"/>
      <c r="BC17" s="680"/>
      <c r="BD17" s="677"/>
      <c r="BE17" s="680"/>
      <c r="BF17" s="677"/>
      <c r="BG17" s="680"/>
      <c r="BH17" s="940"/>
      <c r="BI17" s="950"/>
      <c r="BJ17" s="894"/>
    </row>
    <row r="18" spans="1:62" ht="17.100000000000001" customHeight="1">
      <c r="A18" s="901" t="s">
        <v>24</v>
      </c>
      <c r="B18" s="535" t="s">
        <v>12</v>
      </c>
      <c r="C18" s="558"/>
      <c r="D18" s="559"/>
      <c r="E18" s="558"/>
      <c r="F18" s="559"/>
      <c r="G18" s="558"/>
      <c r="H18" s="559"/>
      <c r="I18" s="558"/>
      <c r="J18" s="559"/>
      <c r="K18" s="558"/>
      <c r="L18" s="559"/>
      <c r="M18" s="558"/>
      <c r="N18" s="559"/>
      <c r="O18" s="558"/>
      <c r="P18" s="559"/>
      <c r="Q18" s="558"/>
      <c r="R18" s="565"/>
      <c r="S18" s="542"/>
      <c r="T18" s="543"/>
      <c r="U18" s="735"/>
      <c r="V18" s="750"/>
      <c r="W18" s="735"/>
      <c r="X18" s="750"/>
      <c r="Y18" s="753"/>
      <c r="Z18" s="757"/>
      <c r="AA18" s="735"/>
      <c r="AB18" s="734"/>
      <c r="AC18" s="735"/>
      <c r="AD18" s="750"/>
      <c r="AE18" s="542"/>
      <c r="AF18" s="543"/>
      <c r="AG18" s="566"/>
      <c r="AH18" s="565"/>
      <c r="AI18" s="542"/>
      <c r="AJ18" s="543"/>
      <c r="AK18" s="566"/>
      <c r="AL18" s="629"/>
      <c r="AM18" s="630"/>
      <c r="AN18" s="625"/>
      <c r="AO18" s="558"/>
      <c r="AP18" s="633"/>
      <c r="AQ18" s="735"/>
      <c r="AR18" s="734"/>
      <c r="AS18" s="542"/>
      <c r="AT18" s="565"/>
      <c r="AU18" s="542"/>
      <c r="AV18" s="543"/>
      <c r="AW18" s="681"/>
      <c r="AX18" s="682"/>
      <c r="AY18" s="655"/>
      <c r="AZ18" s="651"/>
      <c r="BA18" s="683"/>
      <c r="BB18" s="651"/>
      <c r="BC18" s="652"/>
      <c r="BD18" s="649"/>
      <c r="BE18" s="703"/>
      <c r="BF18" s="649"/>
      <c r="BG18" s="652"/>
      <c r="BH18" s="935">
        <f>AY18+AZ19+BA20+BB21+BC22</f>
        <v>22.5</v>
      </c>
      <c r="BI18" s="948">
        <f>AY18+AZ19+BA20+BB21+BC22+BD23+BE24+BF25+BG26</f>
        <v>24</v>
      </c>
      <c r="BJ18" s="892">
        <f>((BI18)-(SUM(BD23,BE24,BF25,BG26)))/(BI18)*(100)</f>
        <v>93.75</v>
      </c>
    </row>
    <row r="19" spans="1:62" ht="17.100000000000001" customHeight="1">
      <c r="A19" s="902"/>
      <c r="B19" s="538" t="s">
        <v>13</v>
      </c>
      <c r="C19" s="560"/>
      <c r="D19" s="561"/>
      <c r="E19" s="560"/>
      <c r="F19" s="561"/>
      <c r="G19" s="560"/>
      <c r="H19" s="561"/>
      <c r="I19" s="560"/>
      <c r="J19" s="561"/>
      <c r="K19" s="560"/>
      <c r="L19" s="561"/>
      <c r="M19" s="560"/>
      <c r="N19" s="561"/>
      <c r="O19" s="560"/>
      <c r="P19" s="603"/>
      <c r="Q19" s="560"/>
      <c r="R19" s="561"/>
      <c r="S19" s="566"/>
      <c r="T19" s="543"/>
      <c r="U19" s="735"/>
      <c r="V19" s="543" t="s">
        <v>285</v>
      </c>
      <c r="W19" s="542" t="s">
        <v>285</v>
      </c>
      <c r="X19" s="543" t="s">
        <v>285</v>
      </c>
      <c r="Y19" s="542" t="s">
        <v>285</v>
      </c>
      <c r="Z19" s="565" t="s">
        <v>285</v>
      </c>
      <c r="AA19" s="560" t="s">
        <v>285</v>
      </c>
      <c r="AB19" s="561"/>
      <c r="AC19" s="560"/>
      <c r="AD19" s="561"/>
      <c r="AE19" s="560"/>
      <c r="AF19" s="565" t="s">
        <v>285</v>
      </c>
      <c r="AG19" s="566" t="s">
        <v>285</v>
      </c>
      <c r="AH19" s="565" t="s">
        <v>285</v>
      </c>
      <c r="AI19" s="560"/>
      <c r="AJ19" s="561" t="s">
        <v>285</v>
      </c>
      <c r="AK19" s="560"/>
      <c r="AL19" s="561"/>
      <c r="AM19" s="560"/>
      <c r="AN19" s="561"/>
      <c r="AO19" s="560"/>
      <c r="AP19" s="635"/>
      <c r="AQ19" s="560"/>
      <c r="AR19" s="635"/>
      <c r="AS19" s="560"/>
      <c r="AT19" s="635"/>
      <c r="AU19" s="560"/>
      <c r="AV19" s="561"/>
      <c r="AW19" s="577"/>
      <c r="AX19" s="684"/>
      <c r="AY19" s="685"/>
      <c r="AZ19" s="657">
        <f>0.5+0.5+0.8+0.4+0.3+0.3</f>
        <v>2.8</v>
      </c>
      <c r="BA19" s="686"/>
      <c r="BB19" s="657"/>
      <c r="BC19" s="658"/>
      <c r="BD19" s="655"/>
      <c r="BE19" s="704"/>
      <c r="BF19" s="655"/>
      <c r="BG19" s="658"/>
      <c r="BH19" s="936"/>
      <c r="BI19" s="949"/>
      <c r="BJ19" s="893"/>
    </row>
    <row r="20" spans="1:62" ht="17.100000000000001" customHeight="1">
      <c r="A20" s="902"/>
      <c r="B20" s="562" t="s">
        <v>14</v>
      </c>
      <c r="C20" s="542"/>
      <c r="D20" s="543"/>
      <c r="E20" s="542"/>
      <c r="F20" s="543"/>
      <c r="G20" s="542"/>
      <c r="H20" s="543"/>
      <c r="I20" s="542"/>
      <c r="J20" s="543"/>
      <c r="K20" s="542"/>
      <c r="L20" s="543"/>
      <c r="M20" s="542"/>
      <c r="N20" s="543"/>
      <c r="O20" s="542"/>
      <c r="P20" s="543"/>
      <c r="Q20" s="542"/>
      <c r="R20" s="543"/>
      <c r="S20" s="566"/>
      <c r="T20" s="755"/>
      <c r="U20" s="751"/>
      <c r="V20" s="734"/>
      <c r="W20" s="751"/>
      <c r="X20" s="734"/>
      <c r="Y20" s="751"/>
      <c r="Z20" s="734"/>
      <c r="AA20" s="542"/>
      <c r="AB20" s="612"/>
      <c r="AC20" s="542"/>
      <c r="AD20" s="612"/>
      <c r="AE20" s="620"/>
      <c r="AF20" s="612"/>
      <c r="AG20" s="542"/>
      <c r="AH20" s="565"/>
      <c r="AI20" s="735"/>
      <c r="AJ20" s="734"/>
      <c r="AK20" s="751"/>
      <c r="AL20" s="756"/>
      <c r="AM20" s="630"/>
      <c r="AN20" s="625"/>
      <c r="AO20" s="566"/>
      <c r="AP20" s="625"/>
      <c r="AQ20" s="542"/>
      <c r="AR20" s="543"/>
      <c r="AS20" s="542"/>
      <c r="AT20" s="565"/>
      <c r="AU20" s="542"/>
      <c r="AV20" s="612"/>
      <c r="AW20" s="620"/>
      <c r="AX20" s="612"/>
      <c r="AY20" s="655"/>
      <c r="AZ20" s="657"/>
      <c r="BA20" s="657"/>
      <c r="BB20" s="657"/>
      <c r="BC20" s="658"/>
      <c r="BD20" s="655"/>
      <c r="BE20" s="704"/>
      <c r="BF20" s="655"/>
      <c r="BG20" s="658"/>
      <c r="BH20" s="936"/>
      <c r="BI20" s="949"/>
      <c r="BJ20" s="893"/>
    </row>
    <row r="21" spans="1:62" ht="17.100000000000001" customHeight="1">
      <c r="A21" s="902"/>
      <c r="B21" s="563" t="s">
        <v>15</v>
      </c>
      <c r="C21" s="564" t="s">
        <v>22</v>
      </c>
      <c r="D21" s="565" t="s">
        <v>22</v>
      </c>
      <c r="E21" s="566" t="s">
        <v>22</v>
      </c>
      <c r="F21" s="565" t="s">
        <v>22</v>
      </c>
      <c r="G21" s="566" t="s">
        <v>22</v>
      </c>
      <c r="H21" s="565" t="s">
        <v>22</v>
      </c>
      <c r="I21" s="566" t="s">
        <v>22</v>
      </c>
      <c r="J21" s="565" t="s">
        <v>22</v>
      </c>
      <c r="K21" s="566" t="s">
        <v>22</v>
      </c>
      <c r="L21" s="565" t="s">
        <v>22</v>
      </c>
      <c r="M21" s="566" t="s">
        <v>22</v>
      </c>
      <c r="N21" s="604" t="s">
        <v>22</v>
      </c>
      <c r="O21" s="566" t="s">
        <v>22</v>
      </c>
      <c r="P21" s="565" t="s">
        <v>22</v>
      </c>
      <c r="Q21" s="566" t="s">
        <v>22</v>
      </c>
      <c r="R21" s="565" t="s">
        <v>22</v>
      </c>
      <c r="S21" s="566" t="s">
        <v>22</v>
      </c>
      <c r="T21" s="565" t="s">
        <v>22</v>
      </c>
      <c r="U21" s="542" t="s">
        <v>22</v>
      </c>
      <c r="V21" s="543"/>
      <c r="W21" s="542"/>
      <c r="X21" s="543"/>
      <c r="Y21" s="542"/>
      <c r="Z21" s="543"/>
      <c r="AA21" s="566"/>
      <c r="AB21" s="565"/>
      <c r="AC21" s="566" t="s">
        <v>22</v>
      </c>
      <c r="AD21" s="565" t="s">
        <v>22</v>
      </c>
      <c r="AE21" s="566" t="s">
        <v>22</v>
      </c>
      <c r="AF21" s="565"/>
      <c r="AG21" s="566"/>
      <c r="AH21" s="565"/>
      <c r="AI21" s="566"/>
      <c r="AJ21" s="565"/>
      <c r="AK21" s="566"/>
      <c r="AL21" s="565" t="s">
        <v>22</v>
      </c>
      <c r="AM21" s="566" t="s">
        <v>22</v>
      </c>
      <c r="AN21" s="565" t="s">
        <v>22</v>
      </c>
      <c r="AO21" s="566" t="s">
        <v>22</v>
      </c>
      <c r="AP21" s="565" t="s">
        <v>22</v>
      </c>
      <c r="AQ21" s="566" t="s">
        <v>22</v>
      </c>
      <c r="AR21" s="565" t="s">
        <v>22</v>
      </c>
      <c r="AS21" s="566" t="s">
        <v>22</v>
      </c>
      <c r="AT21" s="613" t="s">
        <v>22</v>
      </c>
      <c r="AU21" s="566" t="s">
        <v>22</v>
      </c>
      <c r="AV21" s="565" t="s">
        <v>22</v>
      </c>
      <c r="AW21" s="566" t="s">
        <v>22</v>
      </c>
      <c r="AX21" s="687" t="s">
        <v>22</v>
      </c>
      <c r="AY21" s="655"/>
      <c r="AZ21" s="657"/>
      <c r="BA21" s="686"/>
      <c r="BB21" s="688">
        <f>24-AY18-AZ19-BE24</f>
        <v>19.7</v>
      </c>
      <c r="BC21" s="658"/>
      <c r="BD21" s="655"/>
      <c r="BE21" s="704"/>
      <c r="BF21" s="655"/>
      <c r="BG21" s="658"/>
      <c r="BH21" s="936"/>
      <c r="BI21" s="949"/>
      <c r="BJ21" s="893"/>
    </row>
    <row r="22" spans="1:62" ht="18.75" customHeight="1">
      <c r="A22" s="902"/>
      <c r="B22" s="567" t="s">
        <v>16</v>
      </c>
      <c r="C22" s="568"/>
      <c r="D22" s="569"/>
      <c r="E22" s="568"/>
      <c r="F22" s="569"/>
      <c r="G22" s="568"/>
      <c r="H22" s="569"/>
      <c r="I22" s="568"/>
      <c r="J22" s="569"/>
      <c r="K22" s="568"/>
      <c r="L22" s="569"/>
      <c r="M22" s="568"/>
      <c r="N22" s="569"/>
      <c r="O22" s="568"/>
      <c r="P22" s="569"/>
      <c r="Q22" s="568"/>
      <c r="R22" s="569"/>
      <c r="S22" s="568"/>
      <c r="T22" s="569"/>
      <c r="U22" s="568"/>
      <c r="V22" s="569"/>
      <c r="W22" s="568"/>
      <c r="X22" s="569"/>
      <c r="Y22" s="621"/>
      <c r="Z22" s="622"/>
      <c r="AA22" s="621"/>
      <c r="AB22" s="622"/>
      <c r="AC22" s="621"/>
      <c r="AD22" s="580"/>
      <c r="AE22" s="623"/>
      <c r="AF22" s="580"/>
      <c r="AG22" s="579"/>
      <c r="AH22" s="580"/>
      <c r="AI22" s="579"/>
      <c r="AJ22" s="569"/>
      <c r="AK22" s="568"/>
      <c r="AL22" s="569"/>
      <c r="AM22" s="568"/>
      <c r="AN22" s="569"/>
      <c r="AO22" s="568"/>
      <c r="AP22" s="569"/>
      <c r="AQ22" s="568"/>
      <c r="AR22" s="569"/>
      <c r="AS22" s="568"/>
      <c r="AT22" s="569"/>
      <c r="AU22" s="568"/>
      <c r="AV22" s="569"/>
      <c r="AW22" s="568"/>
      <c r="AX22" s="689"/>
      <c r="AY22" s="690"/>
      <c r="AZ22" s="691"/>
      <c r="BA22" s="691"/>
      <c r="BB22" s="691"/>
      <c r="BC22" s="692"/>
      <c r="BD22" s="690"/>
      <c r="BE22" s="705"/>
      <c r="BF22" s="661"/>
      <c r="BG22" s="664"/>
      <c r="BH22" s="937"/>
      <c r="BI22" s="949"/>
      <c r="BJ22" s="893"/>
    </row>
    <row r="23" spans="1:62" ht="17.100000000000001" customHeight="1">
      <c r="A23" s="902"/>
      <c r="B23" s="548" t="s">
        <v>17</v>
      </c>
      <c r="C23" s="570"/>
      <c r="D23" s="571"/>
      <c r="E23" s="572"/>
      <c r="F23" s="573"/>
      <c r="G23" s="572"/>
      <c r="H23" s="573"/>
      <c r="I23" s="572"/>
      <c r="J23" s="573"/>
      <c r="K23" s="572"/>
      <c r="L23" s="573"/>
      <c r="M23" s="572"/>
      <c r="N23" s="573"/>
      <c r="O23" s="572"/>
      <c r="P23" s="573"/>
      <c r="Q23" s="572"/>
      <c r="R23" s="573"/>
      <c r="S23" s="572"/>
      <c r="T23" s="573"/>
      <c r="U23" s="572"/>
      <c r="V23" s="571"/>
      <c r="W23" s="572"/>
      <c r="X23" s="573"/>
      <c r="Y23" s="551"/>
      <c r="Z23" s="555"/>
      <c r="AA23" s="572"/>
      <c r="AB23" s="555"/>
      <c r="AC23" s="554"/>
      <c r="AD23" s="573"/>
      <c r="AE23" s="572"/>
      <c r="AF23" s="573"/>
      <c r="AG23" s="572"/>
      <c r="AH23" s="737"/>
      <c r="AI23" s="736"/>
      <c r="AJ23" s="737"/>
      <c r="AK23" s="736"/>
      <c r="AL23" s="738"/>
      <c r="AM23" s="570"/>
      <c r="AN23" s="571"/>
      <c r="AO23" s="570"/>
      <c r="AP23" s="571"/>
      <c r="AQ23" s="572"/>
      <c r="AR23" s="573"/>
      <c r="AS23" s="570"/>
      <c r="AT23" s="571"/>
      <c r="AU23" s="570"/>
      <c r="AV23" s="571"/>
      <c r="AW23" s="572"/>
      <c r="AX23" s="693"/>
      <c r="AY23" s="671"/>
      <c r="AZ23" s="673"/>
      <c r="BA23" s="673"/>
      <c r="BB23" s="673"/>
      <c r="BC23" s="674"/>
      <c r="BD23" s="777"/>
      <c r="BE23" s="551"/>
      <c r="BF23" s="671"/>
      <c r="BG23" s="674"/>
      <c r="BH23" s="938">
        <f>BD23+BE24+BF25+BG26</f>
        <v>1.5</v>
      </c>
      <c r="BI23" s="949"/>
      <c r="BJ23" s="893"/>
    </row>
    <row r="24" spans="1:62" ht="17.100000000000001" customHeight="1">
      <c r="A24" s="902"/>
      <c r="B24" s="553" t="s">
        <v>18</v>
      </c>
      <c r="C24" s="551"/>
      <c r="D24" s="552"/>
      <c r="E24" s="551"/>
      <c r="F24" s="552"/>
      <c r="G24" s="551"/>
      <c r="H24" s="552"/>
      <c r="I24" s="551"/>
      <c r="J24" s="552"/>
      <c r="K24" s="551"/>
      <c r="L24" s="552"/>
      <c r="M24" s="551"/>
      <c r="N24" s="552"/>
      <c r="O24" s="551"/>
      <c r="P24" s="552"/>
      <c r="Q24" s="551"/>
      <c r="R24" s="552"/>
      <c r="S24" s="554"/>
      <c r="T24" s="582"/>
      <c r="U24" s="551"/>
      <c r="V24" s="555"/>
      <c r="W24" s="746"/>
      <c r="X24" s="752"/>
      <c r="Y24" s="554"/>
      <c r="Z24" s="555"/>
      <c r="AA24" s="554"/>
      <c r="AB24" s="550" t="s">
        <v>285</v>
      </c>
      <c r="AC24" s="554"/>
      <c r="AD24" s="552"/>
      <c r="AE24" s="551"/>
      <c r="AF24" s="552"/>
      <c r="AG24" s="551"/>
      <c r="AH24" s="552"/>
      <c r="AI24" s="551" t="s">
        <v>285</v>
      </c>
      <c r="AJ24" s="552"/>
      <c r="AK24" s="551" t="s">
        <v>285</v>
      </c>
      <c r="AL24" s="552"/>
      <c r="AM24" s="551"/>
      <c r="AN24" s="552"/>
      <c r="AO24" s="551"/>
      <c r="AP24" s="552"/>
      <c r="AQ24" s="551"/>
      <c r="AR24" s="552"/>
      <c r="AS24" s="551"/>
      <c r="AT24" s="582"/>
      <c r="AU24" s="551"/>
      <c r="AV24" s="552"/>
      <c r="AW24" s="551"/>
      <c r="AX24" s="694"/>
      <c r="AY24" s="671"/>
      <c r="AZ24" s="673"/>
      <c r="BA24" s="673"/>
      <c r="BB24" s="673"/>
      <c r="BC24" s="674"/>
      <c r="BD24" s="671"/>
      <c r="BE24" s="674">
        <v>1.5</v>
      </c>
      <c r="BF24" s="671"/>
      <c r="BG24" s="674"/>
      <c r="BH24" s="939"/>
      <c r="BI24" s="949"/>
      <c r="BJ24" s="893"/>
    </row>
    <row r="25" spans="1:62" ht="17.100000000000001" customHeight="1">
      <c r="A25" s="902"/>
      <c r="B25" s="556" t="s">
        <v>19</v>
      </c>
      <c r="C25" s="551"/>
      <c r="D25" s="552"/>
      <c r="E25" s="551"/>
      <c r="F25" s="552"/>
      <c r="G25" s="551"/>
      <c r="H25" s="552"/>
      <c r="I25" s="551"/>
      <c r="J25" s="552"/>
      <c r="K25" s="551"/>
      <c r="L25" s="552"/>
      <c r="M25" s="551"/>
      <c r="N25" s="552"/>
      <c r="O25" s="551"/>
      <c r="P25" s="552"/>
      <c r="Q25" s="551"/>
      <c r="R25" s="552"/>
      <c r="S25" s="551"/>
      <c r="T25" s="582"/>
      <c r="U25" s="551"/>
      <c r="V25" s="552"/>
      <c r="W25" s="560"/>
      <c r="X25" s="561"/>
      <c r="Y25" s="624"/>
      <c r="Z25" s="625"/>
      <c r="AA25" s="624"/>
      <c r="AB25" s="625"/>
      <c r="AC25" s="624"/>
      <c r="AD25" s="625"/>
      <c r="AE25" s="560"/>
      <c r="AF25" s="561"/>
      <c r="AG25" s="560"/>
      <c r="AH25" s="561"/>
      <c r="AI25" s="560"/>
      <c r="AJ25" s="561"/>
      <c r="AK25" s="560"/>
      <c r="AL25" s="561"/>
      <c r="AM25" s="560"/>
      <c r="AN25" s="561"/>
      <c r="AO25" s="560"/>
      <c r="AP25" s="561"/>
      <c r="AQ25" s="560"/>
      <c r="AR25" s="561"/>
      <c r="AS25" s="560"/>
      <c r="AT25" s="561"/>
      <c r="AU25" s="560"/>
      <c r="AV25" s="561"/>
      <c r="AW25" s="560"/>
      <c r="AX25" s="684"/>
      <c r="AY25" s="671"/>
      <c r="AZ25" s="673"/>
      <c r="BA25" s="673"/>
      <c r="BB25" s="673"/>
      <c r="BC25" s="674"/>
      <c r="BD25" s="671"/>
      <c r="BE25" s="674"/>
      <c r="BF25" s="671"/>
      <c r="BG25" s="674"/>
      <c r="BH25" s="939"/>
      <c r="BI25" s="949"/>
      <c r="BJ25" s="893"/>
    </row>
    <row r="26" spans="1:62" ht="17.100000000000001" customHeight="1">
      <c r="A26" s="903"/>
      <c r="B26" s="574" t="s">
        <v>20</v>
      </c>
      <c r="C26" s="575"/>
      <c r="D26" s="576"/>
      <c r="E26" s="575"/>
      <c r="F26" s="576"/>
      <c r="G26" s="575"/>
      <c r="H26" s="576"/>
      <c r="I26" s="575"/>
      <c r="J26" s="576"/>
      <c r="K26" s="575"/>
      <c r="L26" s="576"/>
      <c r="M26" s="575"/>
      <c r="N26" s="576"/>
      <c r="O26" s="575"/>
      <c r="P26" s="576"/>
      <c r="Q26" s="575"/>
      <c r="R26" s="576"/>
      <c r="S26" s="575"/>
      <c r="T26" s="576"/>
      <c r="U26" s="575"/>
      <c r="V26" s="576"/>
      <c r="W26" s="575"/>
      <c r="X26" s="576"/>
      <c r="Y26" s="575"/>
      <c r="Z26" s="576"/>
      <c r="AA26" s="583"/>
      <c r="AB26" s="584"/>
      <c r="AC26" s="583"/>
      <c r="AD26" s="584"/>
      <c r="AE26" s="583"/>
      <c r="AF26" s="584"/>
      <c r="AG26" s="583"/>
      <c r="AH26" s="584"/>
      <c r="AI26" s="583"/>
      <c r="AJ26" s="584"/>
      <c r="AK26" s="583"/>
      <c r="AL26" s="584"/>
      <c r="AM26" s="631"/>
      <c r="AN26" s="632"/>
      <c r="AO26" s="631"/>
      <c r="AP26" s="632"/>
      <c r="AQ26" s="631"/>
      <c r="AR26" s="632"/>
      <c r="AS26" s="631"/>
      <c r="AT26" s="632"/>
      <c r="AU26" s="551"/>
      <c r="AV26" s="552"/>
      <c r="AW26" s="551"/>
      <c r="AX26" s="552"/>
      <c r="AY26" s="677"/>
      <c r="AZ26" s="679"/>
      <c r="BA26" s="679"/>
      <c r="BB26" s="679"/>
      <c r="BC26" s="680"/>
      <c r="BD26" s="677"/>
      <c r="BE26" s="680"/>
      <c r="BF26" s="677"/>
      <c r="BG26" s="706"/>
      <c r="BH26" s="940"/>
      <c r="BI26" s="950"/>
      <c r="BJ26" s="894"/>
    </row>
    <row r="27" spans="1:62" ht="17.100000000000001" customHeight="1">
      <c r="A27" s="901" t="s">
        <v>25</v>
      </c>
      <c r="B27" s="535" t="s">
        <v>12</v>
      </c>
      <c r="C27" s="558"/>
      <c r="D27" s="559"/>
      <c r="E27" s="558"/>
      <c r="F27" s="559"/>
      <c r="G27" s="558"/>
      <c r="H27" s="559"/>
      <c r="I27" s="558"/>
      <c r="J27" s="559"/>
      <c r="K27" s="558"/>
      <c r="L27" s="559"/>
      <c r="M27" s="560"/>
      <c r="N27" s="561"/>
      <c r="O27" s="560"/>
      <c r="P27" s="561"/>
      <c r="Q27" s="560"/>
      <c r="R27" s="561"/>
      <c r="S27" s="560"/>
      <c r="T27" s="561"/>
      <c r="U27" s="560"/>
      <c r="V27" s="561"/>
      <c r="W27" s="560"/>
      <c r="X27" s="561"/>
      <c r="Y27" s="560"/>
      <c r="Z27" s="561"/>
      <c r="AA27" s="624"/>
      <c r="AB27" s="625"/>
      <c r="AC27" s="624"/>
      <c r="AD27" s="625"/>
      <c r="AE27" s="624"/>
      <c r="AF27" s="561"/>
      <c r="AG27" s="560"/>
      <c r="AH27" s="625"/>
      <c r="AI27" s="624"/>
      <c r="AJ27" s="613"/>
      <c r="AK27" s="564"/>
      <c r="AL27" s="633"/>
      <c r="AM27" s="634"/>
      <c r="AN27" s="633"/>
      <c r="AO27" s="634"/>
      <c r="AP27" s="633"/>
      <c r="AQ27" s="634"/>
      <c r="AR27" s="633"/>
      <c r="AS27" s="634"/>
      <c r="AT27" s="633"/>
      <c r="AU27" s="558"/>
      <c r="AV27" s="559"/>
      <c r="AW27" s="558"/>
      <c r="AX27" s="682"/>
      <c r="AY27" s="649"/>
      <c r="AZ27" s="651"/>
      <c r="BA27" s="651"/>
      <c r="BB27" s="651"/>
      <c r="BC27" s="652"/>
      <c r="BD27" s="649"/>
      <c r="BE27" s="701"/>
      <c r="BF27" s="649"/>
      <c r="BG27" s="652"/>
      <c r="BH27" s="935">
        <f>AY27+AZ28+BA29+BB30+BC31</f>
        <v>0</v>
      </c>
      <c r="BI27" s="948">
        <f>AY27+AZ28+BA29+BB30+BC31+BD32+BE33+BF34+BG35</f>
        <v>24</v>
      </c>
      <c r="BJ27" s="892">
        <f>((BI27)-(SUM(BD32,BE33,BF34,BG35)))/(BI27)*(100)</f>
        <v>0</v>
      </c>
    </row>
    <row r="28" spans="1:62" ht="17.100000000000001" customHeight="1">
      <c r="A28" s="902"/>
      <c r="B28" s="538" t="s">
        <v>13</v>
      </c>
      <c r="C28" s="560"/>
      <c r="D28" s="561"/>
      <c r="E28" s="560"/>
      <c r="F28" s="561"/>
      <c r="G28" s="560"/>
      <c r="H28" s="561"/>
      <c r="I28" s="560"/>
      <c r="J28" s="561"/>
      <c r="K28" s="560"/>
      <c r="L28" s="561"/>
      <c r="M28" s="560"/>
      <c r="N28" s="561"/>
      <c r="O28" s="560"/>
      <c r="P28" s="561"/>
      <c r="Q28" s="560"/>
      <c r="R28" s="561"/>
      <c r="S28" s="560"/>
      <c r="T28" s="561"/>
      <c r="U28" s="560"/>
      <c r="V28" s="561"/>
      <c r="W28" s="566"/>
      <c r="X28" s="565"/>
      <c r="Y28" s="566"/>
      <c r="Z28" s="565"/>
      <c r="AA28" s="566"/>
      <c r="AB28" s="565"/>
      <c r="AC28" s="566"/>
      <c r="AD28" s="565"/>
      <c r="AE28" s="566"/>
      <c r="AF28" s="565"/>
      <c r="AG28" s="566"/>
      <c r="AH28" s="561"/>
      <c r="AI28" s="560"/>
      <c r="AJ28" s="635"/>
      <c r="AK28" s="560"/>
      <c r="AL28" s="561"/>
      <c r="AM28" s="560"/>
      <c r="AN28" s="561"/>
      <c r="AO28" s="560"/>
      <c r="AP28" s="561"/>
      <c r="AQ28" s="560"/>
      <c r="AR28" s="561"/>
      <c r="AS28" s="560"/>
      <c r="AT28" s="561"/>
      <c r="AU28" s="560"/>
      <c r="AV28" s="561"/>
      <c r="AW28" s="560"/>
      <c r="AX28" s="684"/>
      <c r="AY28" s="655"/>
      <c r="AZ28" s="657"/>
      <c r="BA28" s="657"/>
      <c r="BB28" s="657"/>
      <c r="BC28" s="658"/>
      <c r="BD28" s="655"/>
      <c r="BE28" s="702"/>
      <c r="BF28" s="655"/>
      <c r="BG28" s="658"/>
      <c r="BH28" s="936"/>
      <c r="BI28" s="949"/>
      <c r="BJ28" s="893"/>
    </row>
    <row r="29" spans="1:62" ht="17.100000000000001" customHeight="1">
      <c r="A29" s="902"/>
      <c r="B29" s="562" t="s">
        <v>14</v>
      </c>
      <c r="C29" s="560"/>
      <c r="D29" s="561"/>
      <c r="E29" s="560"/>
      <c r="F29" s="561"/>
      <c r="G29" s="560"/>
      <c r="H29" s="561"/>
      <c r="I29" s="560"/>
      <c r="J29" s="561"/>
      <c r="K29" s="560"/>
      <c r="L29" s="561"/>
      <c r="M29" s="560"/>
      <c r="N29" s="561"/>
      <c r="O29" s="560"/>
      <c r="P29" s="561"/>
      <c r="Q29" s="560"/>
      <c r="R29" s="561"/>
      <c r="S29" s="560"/>
      <c r="T29" s="561"/>
      <c r="U29" s="560"/>
      <c r="V29" s="561"/>
      <c r="W29" s="560"/>
      <c r="X29" s="561"/>
      <c r="Y29" s="560"/>
      <c r="Z29" s="561"/>
      <c r="AA29" s="560"/>
      <c r="AB29" s="561"/>
      <c r="AC29" s="560"/>
      <c r="AD29" s="561"/>
      <c r="AE29" s="560"/>
      <c r="AF29" s="561"/>
      <c r="AG29" s="560"/>
      <c r="AH29" s="561"/>
      <c r="AI29" s="560"/>
      <c r="AJ29" s="565"/>
      <c r="AK29" s="566"/>
      <c r="AL29" s="565"/>
      <c r="AM29" s="577"/>
      <c r="AN29" s="578"/>
      <c r="AO29" s="560"/>
      <c r="AP29" s="561"/>
      <c r="AQ29" s="560"/>
      <c r="AR29" s="561"/>
      <c r="AS29" s="560"/>
      <c r="AT29" s="561"/>
      <c r="AU29" s="560"/>
      <c r="AV29" s="561"/>
      <c r="AW29" s="560"/>
      <c r="AX29" s="561"/>
      <c r="AY29" s="655"/>
      <c r="AZ29" s="657"/>
      <c r="BA29" s="657"/>
      <c r="BB29" s="657"/>
      <c r="BC29" s="658"/>
      <c r="BD29" s="655"/>
      <c r="BE29" s="702"/>
      <c r="BF29" s="655"/>
      <c r="BG29" s="658"/>
      <c r="BH29" s="936"/>
      <c r="BI29" s="949"/>
      <c r="BJ29" s="893"/>
    </row>
    <row r="30" spans="1:62" ht="17.100000000000001" customHeight="1">
      <c r="A30" s="902"/>
      <c r="B30" s="544" t="s">
        <v>15</v>
      </c>
      <c r="C30" s="566"/>
      <c r="D30" s="565"/>
      <c r="E30" s="577"/>
      <c r="F30" s="578"/>
      <c r="G30" s="560"/>
      <c r="H30" s="561"/>
      <c r="I30" s="560"/>
      <c r="J30" s="561"/>
      <c r="K30" s="560"/>
      <c r="L30" s="561"/>
      <c r="M30" s="560"/>
      <c r="N30" s="561"/>
      <c r="O30" s="560"/>
      <c r="P30" s="561"/>
      <c r="Q30" s="560"/>
      <c r="R30" s="561"/>
      <c r="S30" s="560"/>
      <c r="T30" s="561"/>
      <c r="U30" s="560"/>
      <c r="V30" s="561"/>
      <c r="W30" s="560"/>
      <c r="X30" s="561"/>
      <c r="Y30" s="560"/>
      <c r="Z30" s="561"/>
      <c r="AA30" s="560"/>
      <c r="AB30" s="561"/>
      <c r="AC30" s="560"/>
      <c r="AD30" s="561"/>
      <c r="AE30" s="560"/>
      <c r="AF30" s="561"/>
      <c r="AG30" s="560"/>
      <c r="AH30" s="561"/>
      <c r="AI30" s="560"/>
      <c r="AJ30" s="561"/>
      <c r="AK30" s="566"/>
      <c r="AL30" s="565"/>
      <c r="AM30" s="577"/>
      <c r="AN30" s="578"/>
      <c r="AO30" s="560"/>
      <c r="AP30" s="561"/>
      <c r="AQ30" s="560"/>
      <c r="AR30" s="561"/>
      <c r="AS30" s="560"/>
      <c r="AT30" s="561"/>
      <c r="AU30" s="560"/>
      <c r="AV30" s="561"/>
      <c r="AW30" s="560"/>
      <c r="AX30" s="561"/>
      <c r="AY30" s="655"/>
      <c r="AZ30" s="657"/>
      <c r="BA30" s="657"/>
      <c r="BB30" s="657"/>
      <c r="BC30" s="658"/>
      <c r="BD30" s="655"/>
      <c r="BE30" s="702"/>
      <c r="BF30" s="655"/>
      <c r="BG30" s="658"/>
      <c r="BH30" s="936"/>
      <c r="BI30" s="949"/>
      <c r="BJ30" s="893"/>
    </row>
    <row r="31" spans="1:62" ht="17.100000000000001" customHeight="1">
      <c r="A31" s="902"/>
      <c r="B31" s="567" t="s">
        <v>16</v>
      </c>
      <c r="C31" s="579"/>
      <c r="D31" s="580"/>
      <c r="E31" s="579"/>
      <c r="F31" s="580"/>
      <c r="G31" s="579"/>
      <c r="H31" s="580"/>
      <c r="I31" s="579"/>
      <c r="J31" s="580"/>
      <c r="K31" s="579"/>
      <c r="L31" s="580"/>
      <c r="M31" s="579"/>
      <c r="N31" s="580"/>
      <c r="O31" s="579"/>
      <c r="P31" s="580"/>
      <c r="Q31" s="579"/>
      <c r="R31" s="580"/>
      <c r="S31" s="579"/>
      <c r="T31" s="580"/>
      <c r="U31" s="579"/>
      <c r="V31" s="580"/>
      <c r="W31" s="579"/>
      <c r="X31" s="580"/>
      <c r="Y31" s="579"/>
      <c r="Z31" s="580"/>
      <c r="AA31" s="579"/>
      <c r="AB31" s="580"/>
      <c r="AC31" s="579"/>
      <c r="AD31" s="580"/>
      <c r="AE31" s="623"/>
      <c r="AF31" s="580"/>
      <c r="AG31" s="579"/>
      <c r="AH31" s="580"/>
      <c r="AI31" s="579"/>
      <c r="AJ31" s="623"/>
      <c r="AK31" s="579"/>
      <c r="AL31" s="580"/>
      <c r="AM31" s="579"/>
      <c r="AN31" s="580"/>
      <c r="AO31" s="579"/>
      <c r="AP31" s="580"/>
      <c r="AQ31" s="579"/>
      <c r="AR31" s="580"/>
      <c r="AS31" s="579"/>
      <c r="AT31" s="580"/>
      <c r="AU31" s="579"/>
      <c r="AV31" s="580"/>
      <c r="AW31" s="579"/>
      <c r="AX31" s="695"/>
      <c r="AY31" s="661"/>
      <c r="AZ31" s="663"/>
      <c r="BA31" s="663"/>
      <c r="BB31" s="663"/>
      <c r="BC31" s="664"/>
      <c r="BD31" s="661"/>
      <c r="BE31" s="692"/>
      <c r="BF31" s="661"/>
      <c r="BG31" s="664"/>
      <c r="BH31" s="937"/>
      <c r="BI31" s="949"/>
      <c r="BJ31" s="893"/>
    </row>
    <row r="32" spans="1:62" ht="17.100000000000001" customHeight="1">
      <c r="A32" s="902"/>
      <c r="B32" s="548" t="s">
        <v>17</v>
      </c>
      <c r="C32" s="581"/>
      <c r="D32" s="582"/>
      <c r="E32" s="581"/>
      <c r="F32" s="582"/>
      <c r="G32" s="581"/>
      <c r="H32" s="582"/>
      <c r="I32" s="581"/>
      <c r="J32" s="582"/>
      <c r="K32" s="581"/>
      <c r="L32" s="582"/>
      <c r="M32" s="581"/>
      <c r="N32" s="582"/>
      <c r="O32" s="581"/>
      <c r="P32" s="582"/>
      <c r="Q32" s="581"/>
      <c r="R32" s="582"/>
      <c r="S32" s="581"/>
      <c r="T32" s="582"/>
      <c r="U32" s="581"/>
      <c r="V32" s="582"/>
      <c r="W32" s="581"/>
      <c r="X32" s="582"/>
      <c r="Y32" s="581"/>
      <c r="Z32" s="582"/>
      <c r="AA32" s="581"/>
      <c r="AB32" s="582"/>
      <c r="AC32" s="581"/>
      <c r="AD32" s="582"/>
      <c r="AE32" s="551"/>
      <c r="AF32" s="552"/>
      <c r="AG32" s="581"/>
      <c r="AH32" s="582"/>
      <c r="AI32" s="551"/>
      <c r="AJ32" s="552"/>
      <c r="AK32" s="551"/>
      <c r="AL32" s="552"/>
      <c r="AM32" s="551"/>
      <c r="AN32" s="552"/>
      <c r="AO32" s="551"/>
      <c r="AP32" s="552"/>
      <c r="AQ32" s="551"/>
      <c r="AR32" s="552"/>
      <c r="AS32" s="551"/>
      <c r="AT32" s="552"/>
      <c r="AU32" s="551"/>
      <c r="AV32" s="552"/>
      <c r="AW32" s="551"/>
      <c r="AX32" s="694"/>
      <c r="AY32" s="671"/>
      <c r="AZ32" s="673"/>
      <c r="BA32" s="673"/>
      <c r="BB32" s="673"/>
      <c r="BC32" s="674"/>
      <c r="BD32" s="671"/>
      <c r="BE32" s="674"/>
      <c r="BF32" s="671"/>
      <c r="BG32" s="674"/>
      <c r="BH32" s="938">
        <f>BD32+BE33+BF34+BG35</f>
        <v>24</v>
      </c>
      <c r="BI32" s="949"/>
      <c r="BJ32" s="893"/>
    </row>
    <row r="33" spans="1:62" ht="17.100000000000001" customHeight="1">
      <c r="A33" s="902"/>
      <c r="B33" s="553" t="s">
        <v>18</v>
      </c>
      <c r="C33" s="551" t="s">
        <v>22</v>
      </c>
      <c r="D33" s="552" t="s">
        <v>22</v>
      </c>
      <c r="E33" s="551" t="s">
        <v>22</v>
      </c>
      <c r="F33" s="552" t="s">
        <v>22</v>
      </c>
      <c r="G33" s="551" t="s">
        <v>22</v>
      </c>
      <c r="H33" s="552" t="s">
        <v>22</v>
      </c>
      <c r="I33" s="551" t="s">
        <v>22</v>
      </c>
      <c r="J33" s="552" t="s">
        <v>22</v>
      </c>
      <c r="K33" s="551" t="s">
        <v>22</v>
      </c>
      <c r="L33" s="552" t="s">
        <v>22</v>
      </c>
      <c r="M33" s="551" t="s">
        <v>22</v>
      </c>
      <c r="N33" s="552" t="s">
        <v>22</v>
      </c>
      <c r="O33" s="551" t="s">
        <v>22</v>
      </c>
      <c r="P33" s="552" t="s">
        <v>22</v>
      </c>
      <c r="Q33" s="551" t="s">
        <v>22</v>
      </c>
      <c r="R33" s="552" t="s">
        <v>22</v>
      </c>
      <c r="S33" s="551" t="s">
        <v>22</v>
      </c>
      <c r="T33" s="552" t="s">
        <v>22</v>
      </c>
      <c r="U33" s="551" t="s">
        <v>22</v>
      </c>
      <c r="V33" s="552" t="s">
        <v>22</v>
      </c>
      <c r="W33" s="551" t="s">
        <v>22</v>
      </c>
      <c r="X33" s="552" t="s">
        <v>22</v>
      </c>
      <c r="Y33" s="551" t="s">
        <v>22</v>
      </c>
      <c r="Z33" s="552" t="s">
        <v>22</v>
      </c>
      <c r="AA33" s="551" t="s">
        <v>22</v>
      </c>
      <c r="AB33" s="552" t="s">
        <v>22</v>
      </c>
      <c r="AC33" s="551" t="s">
        <v>22</v>
      </c>
      <c r="AD33" s="552" t="s">
        <v>22</v>
      </c>
      <c r="AE33" s="581" t="s">
        <v>22</v>
      </c>
      <c r="AF33" s="552" t="s">
        <v>22</v>
      </c>
      <c r="AG33" s="551" t="s">
        <v>22</v>
      </c>
      <c r="AH33" s="552" t="s">
        <v>22</v>
      </c>
      <c r="AI33" s="551" t="s">
        <v>22</v>
      </c>
      <c r="AJ33" s="552" t="s">
        <v>22</v>
      </c>
      <c r="AK33" s="551" t="s">
        <v>22</v>
      </c>
      <c r="AL33" s="552" t="s">
        <v>22</v>
      </c>
      <c r="AM33" s="551" t="s">
        <v>22</v>
      </c>
      <c r="AN33" s="552" t="s">
        <v>22</v>
      </c>
      <c r="AO33" s="551" t="s">
        <v>22</v>
      </c>
      <c r="AP33" s="552" t="s">
        <v>22</v>
      </c>
      <c r="AQ33" s="551" t="s">
        <v>22</v>
      </c>
      <c r="AR33" s="552" t="s">
        <v>22</v>
      </c>
      <c r="AS33" s="551" t="s">
        <v>22</v>
      </c>
      <c r="AT33" s="552" t="s">
        <v>22</v>
      </c>
      <c r="AU33" s="551" t="s">
        <v>22</v>
      </c>
      <c r="AV33" s="552" t="s">
        <v>22</v>
      </c>
      <c r="AW33" s="551" t="s">
        <v>22</v>
      </c>
      <c r="AX33" s="552" t="s">
        <v>22</v>
      </c>
      <c r="AY33" s="671"/>
      <c r="AZ33" s="673"/>
      <c r="BA33" s="673"/>
      <c r="BB33" s="673"/>
      <c r="BC33" s="674"/>
      <c r="BD33" s="671"/>
      <c r="BE33" s="674">
        <v>24</v>
      </c>
      <c r="BF33" s="671"/>
      <c r="BG33" s="674"/>
      <c r="BH33" s="939"/>
      <c r="BI33" s="949"/>
      <c r="BJ33" s="893"/>
    </row>
    <row r="34" spans="1:62" ht="17.100000000000001" customHeight="1">
      <c r="A34" s="902"/>
      <c r="B34" s="556" t="s">
        <v>19</v>
      </c>
      <c r="C34" s="560"/>
      <c r="D34" s="561"/>
      <c r="E34" s="560"/>
      <c r="F34" s="561"/>
      <c r="G34" s="560"/>
      <c r="H34" s="561"/>
      <c r="I34" s="560"/>
      <c r="J34" s="561"/>
      <c r="K34" s="560"/>
      <c r="L34" s="561"/>
      <c r="M34" s="560"/>
      <c r="N34" s="561"/>
      <c r="O34" s="560"/>
      <c r="P34" s="561"/>
      <c r="Q34" s="560"/>
      <c r="R34" s="561"/>
      <c r="S34" s="560"/>
      <c r="T34" s="561"/>
      <c r="U34" s="560"/>
      <c r="V34" s="561"/>
      <c r="W34" s="560"/>
      <c r="X34" s="561"/>
      <c r="Y34" s="560"/>
      <c r="Z34" s="561"/>
      <c r="AA34" s="560"/>
      <c r="AB34" s="561"/>
      <c r="AC34" s="560"/>
      <c r="AD34" s="561"/>
      <c r="AE34" s="560"/>
      <c r="AF34" s="561"/>
      <c r="AG34" s="560"/>
      <c r="AH34" s="561"/>
      <c r="AI34" s="560"/>
      <c r="AJ34" s="561"/>
      <c r="AK34" s="560"/>
      <c r="AL34" s="561"/>
      <c r="AM34" s="560"/>
      <c r="AN34" s="561"/>
      <c r="AO34" s="560"/>
      <c r="AP34" s="561"/>
      <c r="AQ34" s="560"/>
      <c r="AR34" s="561"/>
      <c r="AS34" s="560"/>
      <c r="AT34" s="561"/>
      <c r="AU34" s="560"/>
      <c r="AV34" s="561"/>
      <c r="AW34" s="560"/>
      <c r="AX34" s="684"/>
      <c r="AY34" s="671"/>
      <c r="AZ34" s="673"/>
      <c r="BA34" s="673"/>
      <c r="BB34" s="673"/>
      <c r="BC34" s="674"/>
      <c r="BD34" s="671"/>
      <c r="BE34" s="674"/>
      <c r="BF34" s="671"/>
      <c r="BG34" s="674"/>
      <c r="BH34" s="939"/>
      <c r="BI34" s="949"/>
      <c r="BJ34" s="893"/>
    </row>
    <row r="35" spans="1:62" ht="17.100000000000001" customHeight="1" thickBot="1">
      <c r="A35" s="903"/>
      <c r="B35" s="574" t="s">
        <v>20</v>
      </c>
      <c r="C35" s="583"/>
      <c r="D35" s="584"/>
      <c r="E35" s="583"/>
      <c r="F35" s="584"/>
      <c r="G35" s="583"/>
      <c r="H35" s="584"/>
      <c r="I35" s="583"/>
      <c r="J35" s="584"/>
      <c r="K35" s="583"/>
      <c r="L35" s="584"/>
      <c r="M35" s="583"/>
      <c r="N35" s="584"/>
      <c r="O35" s="583"/>
      <c r="P35" s="584"/>
      <c r="Q35" s="583"/>
      <c r="R35" s="584"/>
      <c r="S35" s="583"/>
      <c r="T35" s="584"/>
      <c r="U35" s="583"/>
      <c r="V35" s="584"/>
      <c r="W35" s="583"/>
      <c r="X35" s="584"/>
      <c r="Y35" s="583"/>
      <c r="Z35" s="584"/>
      <c r="AA35" s="583"/>
      <c r="AB35" s="584"/>
      <c r="AC35" s="583"/>
      <c r="AD35" s="584"/>
      <c r="AE35" s="583"/>
      <c r="AF35" s="584"/>
      <c r="AG35" s="583"/>
      <c r="AH35" s="584"/>
      <c r="AI35" s="583"/>
      <c r="AJ35" s="584"/>
      <c r="AK35" s="583"/>
      <c r="AL35" s="584"/>
      <c r="AM35" s="583"/>
      <c r="AN35" s="584"/>
      <c r="AO35" s="583"/>
      <c r="AP35" s="584"/>
      <c r="AQ35" s="583"/>
      <c r="AR35" s="584"/>
      <c r="AS35" s="583"/>
      <c r="AT35" s="584"/>
      <c r="AU35" s="583"/>
      <c r="AV35" s="584"/>
      <c r="AW35" s="583"/>
      <c r="AX35" s="696"/>
      <c r="AY35" s="677"/>
      <c r="AZ35" s="679"/>
      <c r="BA35" s="679"/>
      <c r="BB35" s="679"/>
      <c r="BC35" s="680"/>
      <c r="BD35" s="677"/>
      <c r="BE35" s="680"/>
      <c r="BF35" s="677"/>
      <c r="BG35" s="680"/>
      <c r="BH35" s="940"/>
      <c r="BI35" s="950"/>
      <c r="BJ35" s="894"/>
    </row>
    <row r="36" spans="1:62" ht="24.75" customHeight="1" thickTop="1" thickBot="1">
      <c r="A36" s="533"/>
      <c r="B36" s="533"/>
      <c r="C36" s="533"/>
      <c r="D36" s="533"/>
      <c r="E36" s="533"/>
      <c r="F36" s="533"/>
      <c r="G36" s="533"/>
      <c r="H36" s="533"/>
      <c r="I36" s="533"/>
      <c r="J36" s="533"/>
      <c r="K36" s="533"/>
      <c r="L36" s="533"/>
      <c r="M36" s="533"/>
      <c r="N36" s="533"/>
      <c r="O36" s="533"/>
      <c r="P36" s="533"/>
      <c r="Q36" s="533"/>
      <c r="R36" s="533"/>
      <c r="S36" s="533"/>
      <c r="T36" s="533"/>
      <c r="U36" s="533"/>
      <c r="V36" s="533"/>
      <c r="W36" s="585"/>
      <c r="X36" s="614"/>
      <c r="Y36" s="533"/>
      <c r="Z36" s="533"/>
      <c r="AA36" s="533"/>
      <c r="AB36" s="533"/>
      <c r="AC36" s="533"/>
      <c r="AD36" s="533"/>
      <c r="AE36" s="533"/>
      <c r="AF36" s="533"/>
      <c r="AG36" s="533"/>
      <c r="AH36" s="533"/>
      <c r="AI36" s="533"/>
      <c r="AJ36" s="533"/>
      <c r="AK36" s="533"/>
      <c r="AL36" s="533"/>
      <c r="AM36" s="533"/>
      <c r="AN36" s="533"/>
      <c r="AO36" s="533" t="s">
        <v>26</v>
      </c>
      <c r="AP36" s="533"/>
      <c r="AQ36" s="533"/>
      <c r="AR36" s="533"/>
      <c r="AS36" s="533"/>
      <c r="AT36" s="533"/>
      <c r="AU36" s="533"/>
      <c r="AV36" s="533"/>
      <c r="AW36" s="533"/>
      <c r="AX36" s="533"/>
      <c r="AY36" s="533"/>
      <c r="AZ36" s="533"/>
      <c r="BA36" s="533"/>
      <c r="BB36" s="533"/>
      <c r="BC36" s="533"/>
      <c r="BD36" s="533"/>
      <c r="BE36" s="533"/>
      <c r="BG36" s="533"/>
      <c r="BH36" s="533"/>
      <c r="BI36" s="707" t="s">
        <v>27</v>
      </c>
      <c r="BJ36" s="708">
        <f>(BJ18+BJ9+BJ27)/(3)</f>
        <v>64.583333333333329</v>
      </c>
    </row>
    <row r="37" spans="1:62" ht="18" customHeight="1" thickTop="1">
      <c r="A37" s="585" t="s">
        <v>28</v>
      </c>
      <c r="B37" s="533"/>
      <c r="C37" s="533"/>
      <c r="D37" s="533"/>
      <c r="E37" s="533"/>
      <c r="F37" s="533"/>
      <c r="G37" s="533"/>
      <c r="H37" s="533"/>
      <c r="I37" s="533"/>
      <c r="J37" s="533"/>
      <c r="K37" s="533"/>
      <c r="L37" s="533"/>
      <c r="M37" s="533"/>
      <c r="N37" s="533"/>
      <c r="O37" s="533"/>
      <c r="P37" s="533"/>
      <c r="Q37" s="533"/>
      <c r="R37" s="533"/>
      <c r="S37" s="533"/>
      <c r="T37" s="533"/>
      <c r="U37" s="533"/>
      <c r="V37" s="533"/>
      <c r="W37" s="615" t="s">
        <v>29</v>
      </c>
      <c r="X37" s="616"/>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14"/>
      <c r="AU37" s="614"/>
      <c r="AV37" s="639"/>
      <c r="AW37" s="639"/>
      <c r="AX37" s="616"/>
      <c r="AY37" s="789"/>
      <c r="AZ37" s="789"/>
      <c r="BA37" s="793"/>
      <c r="BB37" s="585"/>
      <c r="BC37" s="585" t="s">
        <v>30</v>
      </c>
      <c r="BD37" s="533"/>
      <c r="BE37" s="533"/>
      <c r="BF37" s="533"/>
      <c r="BG37" s="533"/>
      <c r="BH37" s="533"/>
      <c r="BI37" s="533"/>
      <c r="BJ37" s="709"/>
    </row>
    <row r="38" spans="1:62" ht="18" customHeight="1">
      <c r="A38" s="533" t="s">
        <v>23</v>
      </c>
      <c r="B38" s="533"/>
      <c r="C38" s="533"/>
      <c r="D38" s="533"/>
      <c r="E38" s="533"/>
      <c r="F38" s="533"/>
      <c r="G38" s="533"/>
      <c r="H38" s="533"/>
      <c r="I38" s="533"/>
      <c r="J38" s="533"/>
      <c r="K38" s="533"/>
      <c r="L38" s="533"/>
      <c r="M38" s="533"/>
      <c r="N38" s="533"/>
      <c r="O38" s="533"/>
      <c r="P38" s="533"/>
      <c r="Q38" s="533"/>
      <c r="R38" s="533"/>
      <c r="S38" s="533"/>
      <c r="T38" s="533"/>
      <c r="U38" s="533"/>
      <c r="V38" s="533"/>
      <c r="W38" s="779" t="s">
        <v>283</v>
      </c>
      <c r="X38" s="788"/>
      <c r="Y38" s="788"/>
      <c r="Z38" s="788"/>
      <c r="AA38" s="788"/>
      <c r="AB38" s="788"/>
      <c r="AC38" s="788"/>
      <c r="AD38" s="788"/>
      <c r="AE38" s="788"/>
      <c r="AF38" s="788"/>
      <c r="AG38" s="788"/>
      <c r="AH38" s="788"/>
      <c r="AI38" s="788"/>
      <c r="AJ38" s="788"/>
      <c r="AK38" s="788"/>
      <c r="AL38" s="788"/>
      <c r="AM38" s="788"/>
      <c r="AN38" s="788"/>
      <c r="AO38" s="788"/>
      <c r="AP38" s="788"/>
      <c r="AQ38" s="788"/>
      <c r="AR38" s="788"/>
      <c r="AS38" s="788"/>
      <c r="AT38" s="788"/>
      <c r="AU38" s="788"/>
      <c r="AV38" s="788"/>
      <c r="AW38" s="589"/>
      <c r="AX38" s="533"/>
      <c r="AY38" s="533"/>
      <c r="AZ38" s="533"/>
      <c r="BA38" s="790"/>
      <c r="BB38" s="533"/>
      <c r="BC38" s="533"/>
      <c r="BD38" s="533"/>
      <c r="BE38" s="533"/>
      <c r="BF38" s="533"/>
      <c r="BG38" s="533"/>
      <c r="BH38" s="533"/>
      <c r="BI38" s="533"/>
      <c r="BJ38" s="709"/>
    </row>
    <row r="39" spans="1:62" ht="18" customHeight="1">
      <c r="A39" s="586" t="s">
        <v>31</v>
      </c>
      <c r="B39" s="833"/>
      <c r="C39" s="833"/>
      <c r="D39" s="833"/>
      <c r="E39" s="833"/>
      <c r="F39" s="833"/>
      <c r="G39" s="833"/>
      <c r="H39" s="833"/>
      <c r="I39" s="833"/>
      <c r="J39" s="833"/>
      <c r="K39" s="833"/>
      <c r="L39" s="533"/>
      <c r="M39" s="533"/>
      <c r="N39" s="533"/>
      <c r="O39" s="533"/>
      <c r="P39" s="533"/>
      <c r="Q39" s="533"/>
      <c r="R39" s="533"/>
      <c r="S39" s="533"/>
      <c r="T39" s="533"/>
      <c r="U39" s="533"/>
      <c r="V39" s="533"/>
      <c r="W39" s="779" t="s">
        <v>266</v>
      </c>
      <c r="X39" s="617"/>
      <c r="Y39" s="617"/>
      <c r="Z39" s="617"/>
      <c r="AA39" s="617"/>
      <c r="AB39" s="617"/>
      <c r="AC39" s="617"/>
      <c r="AD39" s="617"/>
      <c r="AE39" s="617"/>
      <c r="AF39" s="617"/>
      <c r="AG39" s="617"/>
      <c r="AH39" s="617"/>
      <c r="AI39" s="617"/>
      <c r="AJ39" s="617"/>
      <c r="AK39" s="617"/>
      <c r="AL39" s="617"/>
      <c r="AM39" s="617"/>
      <c r="AN39" s="617"/>
      <c r="AO39" s="617"/>
      <c r="AP39" s="617"/>
      <c r="AQ39" s="617"/>
      <c r="AR39" s="617"/>
      <c r="AS39" s="617"/>
      <c r="AT39" s="617"/>
      <c r="AU39" s="617"/>
      <c r="AV39" s="640"/>
      <c r="AW39" s="640"/>
      <c r="AX39" s="533"/>
      <c r="AY39" s="533"/>
      <c r="AZ39" s="533"/>
      <c r="BA39" s="791"/>
      <c r="BB39" s="586"/>
      <c r="BC39" s="586" t="s">
        <v>31</v>
      </c>
      <c r="BE39" s="710"/>
      <c r="BF39" s="710"/>
      <c r="BG39" s="710"/>
      <c r="BH39" s="587"/>
      <c r="BI39" s="589"/>
      <c r="BJ39" s="709"/>
    </row>
    <row r="40" spans="1:62" ht="17.25" customHeight="1">
      <c r="A40" s="586" t="s">
        <v>32</v>
      </c>
      <c r="B40" s="834"/>
      <c r="C40" s="834"/>
      <c r="D40" s="834"/>
      <c r="E40" s="834"/>
      <c r="F40" s="834"/>
      <c r="G40" s="834"/>
      <c r="H40" s="834"/>
      <c r="I40" s="834"/>
      <c r="J40" s="834"/>
      <c r="K40" s="834"/>
      <c r="L40" s="533"/>
      <c r="M40" s="533"/>
      <c r="N40" s="533"/>
      <c r="O40" s="533"/>
      <c r="P40" s="533"/>
      <c r="Q40" s="533"/>
      <c r="R40" s="533"/>
      <c r="S40" s="533"/>
      <c r="T40" s="533"/>
      <c r="U40" s="533"/>
      <c r="V40" s="533"/>
      <c r="W40" s="779" t="s">
        <v>287</v>
      </c>
      <c r="X40" s="617"/>
      <c r="Y40" s="617"/>
      <c r="Z40" s="617"/>
      <c r="AA40" s="617"/>
      <c r="AB40" s="617"/>
      <c r="AC40" s="617"/>
      <c r="AD40" s="617"/>
      <c r="AE40" s="617"/>
      <c r="AF40" s="617"/>
      <c r="AG40" s="617"/>
      <c r="AH40" s="617"/>
      <c r="AI40" s="617"/>
      <c r="AJ40" s="617"/>
      <c r="AK40" s="617"/>
      <c r="AL40" s="617"/>
      <c r="AM40" s="617"/>
      <c r="AN40" s="617"/>
      <c r="AO40" s="617"/>
      <c r="AP40" s="617"/>
      <c r="AQ40" s="617"/>
      <c r="AR40" s="617"/>
      <c r="AS40" s="617"/>
      <c r="AT40" s="617"/>
      <c r="AU40" s="617"/>
      <c r="AV40" s="640"/>
      <c r="AW40" s="640"/>
      <c r="AX40" s="533"/>
      <c r="AY40" s="533"/>
      <c r="AZ40" s="533"/>
      <c r="BA40" s="791"/>
      <c r="BB40" s="586"/>
      <c r="BC40" s="586" t="s">
        <v>32</v>
      </c>
      <c r="BD40" s="588"/>
      <c r="BE40" s="588"/>
      <c r="BF40" s="588"/>
      <c r="BG40" s="588"/>
      <c r="BH40" s="588"/>
      <c r="BI40" s="588"/>
      <c r="BJ40" s="533"/>
    </row>
    <row r="41" spans="1:62" ht="15.75" customHeight="1">
      <c r="A41" s="533" t="s">
        <v>23</v>
      </c>
      <c r="B41" s="533"/>
      <c r="C41" s="533"/>
      <c r="D41" s="533"/>
      <c r="E41" s="533"/>
      <c r="F41" s="533"/>
      <c r="G41" s="533"/>
      <c r="H41" s="533"/>
      <c r="I41" s="533"/>
      <c r="J41" s="533"/>
      <c r="K41" s="533"/>
      <c r="L41" s="533"/>
      <c r="M41" s="533"/>
      <c r="N41" s="533"/>
      <c r="O41" s="533"/>
      <c r="P41" s="533"/>
      <c r="Q41" s="533"/>
      <c r="R41" s="533"/>
      <c r="S41" s="533"/>
      <c r="T41" s="533"/>
      <c r="U41" s="533"/>
      <c r="V41" s="533"/>
      <c r="W41" s="618" t="s">
        <v>33</v>
      </c>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c r="AV41" s="641"/>
      <c r="AW41" s="641"/>
      <c r="AX41" s="710"/>
      <c r="AY41" s="710"/>
      <c r="AZ41" s="710"/>
      <c r="BA41" s="792"/>
      <c r="BB41" s="533"/>
      <c r="BC41" s="533"/>
      <c r="BD41" s="533"/>
      <c r="BE41" s="533"/>
      <c r="BF41" s="533"/>
      <c r="BG41" s="533"/>
      <c r="BH41" s="533"/>
      <c r="BI41" s="533"/>
      <c r="BJ41" s="533"/>
    </row>
    <row r="42" spans="1:62" ht="18" customHeight="1">
      <c r="A42" s="586"/>
      <c r="B42" s="835"/>
      <c r="C42" s="835"/>
      <c r="D42" s="835"/>
      <c r="E42" s="835"/>
      <c r="F42" s="835"/>
      <c r="G42" s="835"/>
      <c r="H42" s="835"/>
      <c r="I42" s="835"/>
      <c r="J42" s="835"/>
      <c r="K42" s="835"/>
      <c r="L42" s="533"/>
      <c r="M42" s="533"/>
      <c r="N42" s="533"/>
      <c r="O42" s="533"/>
      <c r="P42" s="533"/>
      <c r="Q42" s="533"/>
      <c r="R42" s="533"/>
      <c r="S42" s="533"/>
      <c r="T42" s="533"/>
      <c r="U42" s="533"/>
      <c r="V42" s="533"/>
      <c r="W42" s="617"/>
      <c r="X42" s="617"/>
      <c r="Y42" s="617"/>
      <c r="Z42" s="617"/>
      <c r="AA42" s="617"/>
      <c r="AB42" s="617"/>
      <c r="AC42" s="617"/>
      <c r="AD42" s="617"/>
      <c r="AE42" s="617"/>
      <c r="AF42" s="617"/>
      <c r="AG42" s="617"/>
      <c r="AH42" s="617"/>
      <c r="AI42" s="617"/>
      <c r="AJ42" s="617"/>
      <c r="AK42" s="617"/>
      <c r="AL42" s="617"/>
      <c r="AM42" s="617"/>
      <c r="AN42" s="617"/>
      <c r="AO42" s="617"/>
      <c r="AP42" s="617"/>
      <c r="AQ42" s="617"/>
      <c r="AR42" s="617"/>
      <c r="AS42" s="617"/>
      <c r="AT42" s="617"/>
      <c r="AU42" s="617"/>
      <c r="AV42" s="640"/>
      <c r="AW42" s="640"/>
      <c r="AX42" s="533"/>
      <c r="AY42" s="533"/>
      <c r="AZ42" s="533"/>
      <c r="BA42" s="533"/>
      <c r="BB42" s="533"/>
      <c r="BC42" s="533"/>
      <c r="BD42" s="586"/>
      <c r="BE42" s="533"/>
      <c r="BF42" s="533"/>
      <c r="BG42" s="533"/>
      <c r="BH42" s="533"/>
      <c r="BI42" s="589"/>
      <c r="BJ42" s="589"/>
    </row>
    <row r="43" spans="1:62" ht="18" customHeight="1">
      <c r="A43" s="533"/>
      <c r="B43" s="533" t="s">
        <v>34</v>
      </c>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3"/>
      <c r="AP43" s="533"/>
      <c r="AQ43" s="533"/>
      <c r="AR43" s="533"/>
      <c r="AS43" s="533"/>
      <c r="AT43" s="533"/>
      <c r="AU43" s="533"/>
      <c r="AV43" s="533"/>
      <c r="AW43" s="533"/>
      <c r="AX43" s="533"/>
      <c r="AY43" s="533"/>
      <c r="AZ43" s="533"/>
      <c r="BA43" s="533"/>
      <c r="BB43" s="533"/>
      <c r="BC43" s="533"/>
      <c r="BD43" s="533"/>
      <c r="BE43" s="533"/>
      <c r="BF43" s="533"/>
      <c r="BG43" s="533"/>
      <c r="BH43" s="533"/>
      <c r="BI43" s="533"/>
      <c r="BJ43" s="533"/>
    </row>
    <row r="44" spans="1:62" ht="18" customHeight="1">
      <c r="A44" s="533"/>
      <c r="B44" s="590" t="s">
        <v>12</v>
      </c>
      <c r="C44" s="591"/>
      <c r="D44" s="592" t="s">
        <v>35</v>
      </c>
      <c r="E44" s="533"/>
      <c r="F44" s="533"/>
      <c r="G44" s="533"/>
      <c r="H44" s="533"/>
      <c r="I44" s="533"/>
      <c r="J44" s="533"/>
      <c r="K44" s="533"/>
      <c r="L44" s="533"/>
      <c r="M44" s="533"/>
      <c r="N44" s="533"/>
      <c r="O44" s="533"/>
      <c r="P44" s="533"/>
      <c r="Q44" s="533"/>
      <c r="R44" s="827" t="s">
        <v>17</v>
      </c>
      <c r="S44" s="828"/>
      <c r="T44" s="591"/>
      <c r="U44" s="592" t="s">
        <v>36</v>
      </c>
      <c r="V44" s="533"/>
      <c r="W44" s="533"/>
      <c r="X44" s="533"/>
      <c r="Y44" s="533"/>
      <c r="Z44" s="533"/>
      <c r="AA44" s="533"/>
      <c r="AB44" s="533"/>
      <c r="AC44" s="533"/>
      <c r="AD44" s="533"/>
      <c r="AE44" s="533"/>
      <c r="AF44" s="533"/>
      <c r="AG44" s="533"/>
      <c r="AH44" s="533"/>
      <c r="AI44" s="827" t="s">
        <v>37</v>
      </c>
      <c r="AJ44" s="828"/>
      <c r="AK44" s="636"/>
      <c r="AL44" s="592" t="s">
        <v>38</v>
      </c>
      <c r="AM44" s="593"/>
      <c r="AN44" s="533"/>
      <c r="AO44" s="533"/>
      <c r="AP44" s="533"/>
      <c r="AQ44" s="533"/>
      <c r="AR44" s="533"/>
      <c r="AS44" s="533"/>
      <c r="AT44" s="533"/>
      <c r="AU44" s="533"/>
      <c r="AV44" s="533"/>
      <c r="AW44" s="533"/>
      <c r="AX44" s="533"/>
      <c r="AY44" s="533"/>
      <c r="AZ44" s="533"/>
      <c r="BA44" s="533"/>
      <c r="BB44" s="533"/>
      <c r="BC44" s="533"/>
      <c r="BD44" s="533"/>
      <c r="BE44" s="533"/>
      <c r="BF44" s="533"/>
      <c r="BG44" s="533"/>
      <c r="BH44" s="533"/>
      <c r="BI44" s="533"/>
      <c r="BJ44" s="533"/>
    </row>
    <row r="45" spans="1:62" ht="18" customHeight="1">
      <c r="A45" s="533"/>
      <c r="B45" s="590" t="s">
        <v>13</v>
      </c>
      <c r="C45" s="591"/>
      <c r="D45" s="592" t="s">
        <v>39</v>
      </c>
      <c r="E45" s="533"/>
      <c r="F45" s="533"/>
      <c r="G45" s="533"/>
      <c r="H45" s="533"/>
      <c r="I45" s="533"/>
      <c r="J45" s="533"/>
      <c r="K45" s="533"/>
      <c r="L45" s="533"/>
      <c r="M45" s="533"/>
      <c r="N45" s="533"/>
      <c r="O45" s="533"/>
      <c r="P45" s="533"/>
      <c r="Q45" s="533"/>
      <c r="R45" s="827" t="s">
        <v>18</v>
      </c>
      <c r="S45" s="828"/>
      <c r="T45" s="591"/>
      <c r="U45" s="592" t="s">
        <v>40</v>
      </c>
      <c r="V45" s="533"/>
      <c r="W45" s="533"/>
      <c r="X45" s="533"/>
      <c r="Y45" s="533"/>
      <c r="Z45" s="533"/>
      <c r="AA45" s="533"/>
      <c r="AB45" s="533"/>
      <c r="AC45" s="533"/>
      <c r="AD45" s="533"/>
      <c r="AE45" s="533"/>
      <c r="AF45" s="533"/>
      <c r="AG45" s="533"/>
      <c r="AH45" s="533"/>
      <c r="AI45" s="827" t="s">
        <v>16</v>
      </c>
      <c r="AJ45" s="828"/>
      <c r="AK45" s="637"/>
      <c r="AL45" s="533" t="s">
        <v>41</v>
      </c>
      <c r="AN45" s="533"/>
      <c r="AO45" s="533"/>
      <c r="AP45" s="533"/>
      <c r="AQ45" s="533"/>
      <c r="AR45" s="533"/>
      <c r="AS45" s="533"/>
      <c r="AT45" s="533"/>
      <c r="AU45" s="533"/>
      <c r="AV45" s="533"/>
      <c r="AW45" s="533"/>
      <c r="AX45" s="533"/>
      <c r="AY45" s="533"/>
      <c r="AZ45" s="533"/>
      <c r="BA45" s="533"/>
      <c r="BB45" s="533"/>
      <c r="BC45" s="533"/>
      <c r="BD45" s="533"/>
      <c r="BE45" s="533"/>
      <c r="BF45" s="533"/>
      <c r="BG45" s="533"/>
      <c r="BH45" s="533"/>
      <c r="BI45" s="533"/>
      <c r="BJ45" s="533"/>
    </row>
    <row r="46" spans="1:62" ht="18" customHeight="1">
      <c r="A46" s="533"/>
      <c r="B46" s="590" t="s">
        <v>14</v>
      </c>
      <c r="C46" s="591"/>
      <c r="D46" s="592" t="s">
        <v>42</v>
      </c>
      <c r="E46" s="533"/>
      <c r="F46" s="533"/>
      <c r="G46" s="533"/>
      <c r="H46" s="533"/>
      <c r="I46" s="533"/>
      <c r="J46" s="533"/>
      <c r="K46" s="533"/>
      <c r="L46" s="533"/>
      <c r="M46" s="533"/>
      <c r="N46" s="533"/>
      <c r="O46" s="533"/>
      <c r="P46" s="533"/>
      <c r="Q46" s="533"/>
      <c r="R46" s="827" t="s">
        <v>19</v>
      </c>
      <c r="S46" s="828"/>
      <c r="T46" s="591"/>
      <c r="U46" s="592" t="s">
        <v>43</v>
      </c>
      <c r="V46" s="533"/>
      <c r="W46" s="533"/>
      <c r="X46" s="533"/>
      <c r="Y46" s="533"/>
      <c r="Z46" s="533"/>
      <c r="AA46" s="533"/>
      <c r="AB46" s="533"/>
      <c r="AC46" s="533"/>
      <c r="AD46" s="533"/>
      <c r="AE46" s="533"/>
      <c r="AF46" s="533"/>
      <c r="AG46" s="533"/>
      <c r="AH46" s="533"/>
      <c r="AI46" s="637"/>
      <c r="AJ46" s="637"/>
      <c r="AK46" s="637"/>
      <c r="AL46" s="533"/>
      <c r="AM46" s="533"/>
      <c r="AN46" s="533"/>
      <c r="AO46" s="533"/>
      <c r="AP46" s="533"/>
      <c r="AQ46" s="533"/>
      <c r="AR46" s="533"/>
      <c r="AS46" s="533"/>
      <c r="AT46" s="533"/>
      <c r="AU46" s="533"/>
      <c r="AV46" s="533"/>
      <c r="AW46" s="533"/>
      <c r="AX46" s="533"/>
      <c r="AY46" s="533"/>
      <c r="AZ46" s="533"/>
      <c r="BA46" s="533"/>
      <c r="BB46" s="533"/>
      <c r="BC46" s="533"/>
      <c r="BD46" s="533"/>
      <c r="BE46" s="533"/>
      <c r="BF46" s="533"/>
      <c r="BG46" s="533"/>
      <c r="BH46" s="533"/>
      <c r="BI46" s="533"/>
      <c r="BJ46" s="533"/>
    </row>
    <row r="47" spans="1:62" ht="18" customHeight="1">
      <c r="A47" s="533"/>
      <c r="B47" s="590" t="s">
        <v>15</v>
      </c>
      <c r="C47" s="591"/>
      <c r="D47" s="592" t="s">
        <v>44</v>
      </c>
      <c r="E47" s="533"/>
      <c r="F47" s="533"/>
      <c r="G47" s="533"/>
      <c r="H47" s="533"/>
      <c r="I47" s="533"/>
      <c r="J47" s="533"/>
      <c r="K47" s="533"/>
      <c r="L47" s="533"/>
      <c r="M47" s="533"/>
      <c r="N47" s="533"/>
      <c r="O47" s="533"/>
      <c r="P47" s="533"/>
      <c r="Q47" s="533"/>
      <c r="R47" s="827" t="s">
        <v>20</v>
      </c>
      <c r="S47" s="828"/>
      <c r="T47" s="591"/>
      <c r="U47" s="592" t="s">
        <v>45</v>
      </c>
      <c r="V47" s="533"/>
      <c r="W47" s="533"/>
      <c r="X47" s="533"/>
      <c r="Y47" s="533"/>
      <c r="Z47" s="533"/>
      <c r="AA47" s="533"/>
      <c r="AB47" s="533"/>
      <c r="AC47" s="533"/>
      <c r="AD47" s="533"/>
      <c r="AE47" s="533"/>
      <c r="AF47" s="533"/>
      <c r="AG47" s="533"/>
      <c r="AH47" s="533"/>
      <c r="AI47" s="533"/>
      <c r="AJ47" s="533"/>
      <c r="AK47" s="533"/>
      <c r="AL47" s="533"/>
      <c r="AM47" s="533"/>
      <c r="AN47" s="533"/>
      <c r="AO47" s="533"/>
      <c r="AP47" s="533"/>
      <c r="AQ47" s="533"/>
      <c r="AR47" s="533"/>
      <c r="AS47" s="533"/>
      <c r="AT47" s="533"/>
      <c r="AU47" s="533"/>
      <c r="AV47" s="533"/>
      <c r="AW47" s="533"/>
      <c r="AX47" s="533"/>
      <c r="AY47" s="533"/>
      <c r="AZ47" s="533"/>
      <c r="BA47" s="533"/>
      <c r="BB47" s="533"/>
      <c r="BC47" s="533"/>
      <c r="BD47" s="533"/>
      <c r="BE47" s="533"/>
      <c r="BF47" s="533"/>
      <c r="BG47" s="533"/>
      <c r="BH47" s="533"/>
      <c r="BI47" s="533"/>
      <c r="BJ47" s="533"/>
    </row>
    <row r="48" spans="1:62" ht="18" customHeight="1">
      <c r="A48" s="533"/>
      <c r="B48" s="590" t="s">
        <v>46</v>
      </c>
      <c r="C48" s="591"/>
      <c r="D48" s="592" t="s">
        <v>47</v>
      </c>
      <c r="E48" s="533"/>
      <c r="F48" s="533"/>
      <c r="G48" s="533"/>
      <c r="H48" s="533"/>
      <c r="I48" s="533"/>
      <c r="J48" s="533"/>
      <c r="K48" s="533"/>
      <c r="L48" s="533"/>
      <c r="M48" s="533"/>
      <c r="N48" s="533"/>
      <c r="O48" s="533"/>
      <c r="P48" s="533"/>
      <c r="Q48" s="533"/>
      <c r="R48" s="827" t="s">
        <v>48</v>
      </c>
      <c r="S48" s="828"/>
      <c r="T48" s="591"/>
      <c r="U48" s="592" t="s">
        <v>49</v>
      </c>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533"/>
      <c r="AS48" s="533"/>
      <c r="AT48" s="533"/>
      <c r="AU48" s="533"/>
      <c r="AV48" s="533"/>
      <c r="AW48" s="533"/>
      <c r="AX48" s="533"/>
      <c r="AY48" s="533"/>
      <c r="AZ48" s="533"/>
      <c r="BA48" s="533"/>
      <c r="BB48" s="533"/>
      <c r="BC48" s="533"/>
      <c r="BD48" s="533"/>
      <c r="BE48" s="533"/>
      <c r="BF48" s="533"/>
      <c r="BG48" s="533"/>
      <c r="BH48" s="533"/>
      <c r="BI48" s="533"/>
      <c r="BJ48" s="533"/>
    </row>
    <row r="49" spans="1:62" ht="6.75" customHeight="1">
      <c r="A49" s="533"/>
      <c r="B49" s="533"/>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3"/>
      <c r="AO49" s="533"/>
      <c r="AP49" s="533"/>
      <c r="AQ49" s="533"/>
      <c r="AR49" s="533"/>
      <c r="AS49" s="533"/>
      <c r="AT49" s="533"/>
      <c r="AU49" s="533"/>
      <c r="AV49" s="533"/>
      <c r="AW49" s="533"/>
      <c r="AX49" s="533"/>
      <c r="AY49" s="533"/>
      <c r="AZ49" s="533"/>
      <c r="BA49" s="533"/>
      <c r="BB49" s="533"/>
      <c r="BC49" s="533"/>
      <c r="BD49" s="533"/>
      <c r="BE49" s="533"/>
      <c r="BF49" s="533"/>
      <c r="BG49" s="533"/>
      <c r="BH49" s="533"/>
      <c r="BI49" s="533"/>
      <c r="BJ49" s="533"/>
    </row>
    <row r="50" spans="1:62" ht="15" customHeight="1">
      <c r="A50" s="530"/>
      <c r="B50" s="530"/>
      <c r="C50" s="530"/>
      <c r="D50" s="531"/>
      <c r="E50" s="532"/>
      <c r="F50" s="532"/>
      <c r="G50" s="532"/>
      <c r="H50" s="531"/>
      <c r="I50" s="532"/>
      <c r="J50" s="600"/>
      <c r="K50" s="531"/>
      <c r="L50" s="532"/>
      <c r="M50" s="600"/>
      <c r="N50" s="531"/>
      <c r="O50" s="532"/>
      <c r="P50" s="532"/>
      <c r="Q50" s="605"/>
      <c r="R50" s="593"/>
      <c r="S50" s="593"/>
      <c r="T50" s="593"/>
      <c r="U50" s="593"/>
      <c r="V50" s="593"/>
      <c r="W50" s="593"/>
      <c r="X50" s="593"/>
      <c r="Y50" s="593"/>
      <c r="Z50" s="593"/>
      <c r="AA50" s="593"/>
      <c r="AB50" s="593"/>
      <c r="AC50" s="593"/>
      <c r="AD50" s="593"/>
      <c r="AE50" s="593"/>
      <c r="AF50" s="593"/>
      <c r="AG50" s="593"/>
      <c r="AH50" s="593"/>
      <c r="AI50" s="593"/>
      <c r="AJ50" s="593"/>
      <c r="AK50" s="593"/>
      <c r="AL50" s="593"/>
      <c r="AM50" s="593"/>
      <c r="AN50" s="593"/>
      <c r="AO50" s="593"/>
      <c r="AP50" s="593"/>
      <c r="AQ50" s="593"/>
      <c r="AR50" s="593"/>
      <c r="AS50" s="593"/>
      <c r="AT50" s="593"/>
      <c r="AU50" s="593"/>
      <c r="AV50" s="593"/>
      <c r="AW50" s="593"/>
      <c r="AX50" s="593"/>
      <c r="AY50" s="593"/>
      <c r="AZ50" s="593"/>
      <c r="BA50" s="593"/>
      <c r="BB50" s="593"/>
      <c r="BC50" s="593"/>
      <c r="BD50" s="593"/>
      <c r="BE50" s="593"/>
      <c r="BF50" s="593"/>
      <c r="BG50" s="593"/>
      <c r="BH50" s="593"/>
      <c r="BI50" s="593"/>
      <c r="BJ50" s="593"/>
    </row>
    <row r="51" spans="1:62" ht="18.75" customHeight="1">
      <c r="A51" s="593"/>
      <c r="B51" s="530"/>
      <c r="C51" s="530"/>
      <c r="D51" s="531"/>
      <c r="E51" s="532"/>
      <c r="F51" s="532"/>
      <c r="G51" s="532"/>
      <c r="H51" s="531"/>
      <c r="I51" s="532"/>
      <c r="J51" s="600"/>
      <c r="K51" s="531"/>
      <c r="L51" s="532"/>
      <c r="M51" s="600"/>
      <c r="N51" s="531"/>
      <c r="O51" s="532"/>
      <c r="P51" s="532"/>
      <c r="Q51" s="605"/>
      <c r="R51" s="593"/>
      <c r="S51" s="593"/>
      <c r="T51" s="593"/>
      <c r="U51" s="593"/>
      <c r="V51" s="593"/>
      <c r="W51" s="593"/>
      <c r="X51" s="593"/>
      <c r="Y51" s="593"/>
      <c r="Z51" s="593"/>
      <c r="AA51" s="593"/>
      <c r="AB51" s="593"/>
      <c r="AC51" s="593"/>
      <c r="AD51" s="593"/>
      <c r="AE51" s="593"/>
      <c r="AF51" s="593"/>
      <c r="AG51" s="593"/>
      <c r="AH51" s="593"/>
      <c r="AI51" s="593"/>
      <c r="AJ51" s="593"/>
      <c r="AK51" s="593"/>
      <c r="AL51" s="593"/>
      <c r="AM51" s="593"/>
      <c r="AN51" s="593"/>
      <c r="AO51" s="593"/>
      <c r="AP51" s="593"/>
      <c r="AQ51" s="593"/>
      <c r="AR51" s="593"/>
      <c r="AS51" s="593"/>
      <c r="AT51" s="593"/>
      <c r="AU51" s="593"/>
      <c r="AV51" s="593"/>
      <c r="AW51" s="593"/>
      <c r="AX51" s="593"/>
      <c r="AY51" s="593"/>
      <c r="AZ51" s="593"/>
      <c r="BA51" s="593"/>
      <c r="BB51" s="593"/>
      <c r="BC51" s="593"/>
      <c r="BD51" s="593"/>
      <c r="BE51" s="593"/>
      <c r="BF51" s="593"/>
      <c r="BG51" s="593"/>
      <c r="BH51" s="593"/>
      <c r="BI51" s="593"/>
      <c r="BJ51" s="593"/>
    </row>
    <row r="52" spans="1:62" s="523" customFormat="1" ht="19.5" customHeight="1">
      <c r="A52" s="594" t="s">
        <v>5</v>
      </c>
      <c r="B52" s="829" t="s">
        <v>50</v>
      </c>
      <c r="C52" s="830"/>
      <c r="D52" s="830"/>
      <c r="E52" s="830"/>
      <c r="F52" s="830"/>
      <c r="G52" s="830"/>
      <c r="H52" s="830"/>
      <c r="I52" s="830"/>
      <c r="J52" s="830"/>
      <c r="K52" s="830"/>
      <c r="L52" s="830"/>
      <c r="M52" s="830"/>
      <c r="N52" s="830"/>
      <c r="O52" s="830"/>
      <c r="P52" s="830"/>
      <c r="Q52" s="830"/>
      <c r="R52" s="830"/>
      <c r="S52" s="830"/>
      <c r="T52" s="830"/>
      <c r="U52" s="830"/>
      <c r="V52" s="830"/>
      <c r="W52" s="830"/>
      <c r="X52" s="830"/>
      <c r="Y52" s="830"/>
      <c r="Z52" s="830"/>
      <c r="AA52" s="830"/>
      <c r="AB52" s="830"/>
      <c r="AC52" s="830"/>
      <c r="AD52" s="830"/>
      <c r="AE52" s="830"/>
      <c r="AF52" s="830"/>
      <c r="AG52" s="830"/>
      <c r="AH52" s="830"/>
      <c r="AI52" s="830"/>
      <c r="AJ52" s="830"/>
      <c r="AK52" s="830"/>
      <c r="AL52" s="830"/>
      <c r="AM52" s="830"/>
      <c r="AN52" s="830"/>
      <c r="AO52" s="830"/>
      <c r="AP52" s="831"/>
      <c r="AQ52" s="832" t="s">
        <v>51</v>
      </c>
      <c r="AR52" s="830"/>
      <c r="AS52" s="830"/>
      <c r="AT52" s="830"/>
      <c r="AU52" s="831"/>
      <c r="AV52" s="832" t="s">
        <v>52</v>
      </c>
      <c r="AW52" s="830"/>
      <c r="AX52" s="830"/>
      <c r="AY52" s="830"/>
      <c r="AZ52" s="830"/>
      <c r="BA52" s="830"/>
      <c r="BB52" s="830"/>
      <c r="BC52" s="642"/>
      <c r="BD52" s="832"/>
      <c r="BE52" s="830"/>
      <c r="BF52" s="830"/>
      <c r="BG52" s="830"/>
      <c r="BH52" s="830"/>
      <c r="BI52" s="830"/>
      <c r="BJ52" s="831"/>
    </row>
    <row r="53" spans="1:62" ht="20.25" customHeight="1" thickTop="1">
      <c r="A53" s="904" t="s">
        <v>53</v>
      </c>
      <c r="B53" s="595">
        <v>1</v>
      </c>
      <c r="C53" s="836" t="s">
        <v>56</v>
      </c>
      <c r="D53" s="837"/>
      <c r="E53" s="837"/>
      <c r="F53" s="837"/>
      <c r="G53" s="837"/>
      <c r="H53" s="837"/>
      <c r="I53" s="837"/>
      <c r="J53" s="837"/>
      <c r="K53" s="837"/>
      <c r="L53" s="837"/>
      <c r="M53" s="837"/>
      <c r="N53" s="837"/>
      <c r="O53" s="837"/>
      <c r="P53" s="837"/>
      <c r="Q53" s="837"/>
      <c r="R53" s="837"/>
      <c r="S53" s="837"/>
      <c r="T53" s="837"/>
      <c r="U53" s="837"/>
      <c r="V53" s="837"/>
      <c r="W53" s="837"/>
      <c r="X53" s="837"/>
      <c r="Y53" s="837"/>
      <c r="Z53" s="837"/>
      <c r="AA53" s="837"/>
      <c r="AB53" s="837"/>
      <c r="AC53" s="837"/>
      <c r="AD53" s="837"/>
      <c r="AE53" s="837"/>
      <c r="AF53" s="837"/>
      <c r="AG53" s="837"/>
      <c r="AH53" s="837"/>
      <c r="AI53" s="837"/>
      <c r="AJ53" s="837"/>
      <c r="AK53" s="837"/>
      <c r="AL53" s="837"/>
      <c r="AM53" s="837"/>
      <c r="AN53" s="837"/>
      <c r="AO53" s="837"/>
      <c r="AP53" s="837"/>
      <c r="AQ53" s="838">
        <v>24</v>
      </c>
      <c r="AR53" s="839"/>
      <c r="AS53" s="839"/>
      <c r="AT53" s="839"/>
      <c r="AU53" s="840"/>
      <c r="AV53" s="841"/>
      <c r="AW53" s="842"/>
      <c r="AX53" s="842"/>
      <c r="AY53" s="842"/>
      <c r="AZ53" s="842"/>
      <c r="BA53" s="842"/>
      <c r="BB53" s="842"/>
      <c r="BC53" s="843"/>
      <c r="BD53" s="844" t="s">
        <v>282</v>
      </c>
      <c r="BE53" s="845"/>
      <c r="BF53" s="845"/>
      <c r="BG53" s="845"/>
      <c r="BH53" s="845"/>
      <c r="BI53" s="845"/>
      <c r="BJ53" s="846"/>
    </row>
    <row r="54" spans="1:62" ht="23.1" customHeight="1">
      <c r="A54" s="905"/>
      <c r="B54" s="596">
        <v>2</v>
      </c>
      <c r="C54" s="847"/>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c r="AC54" s="848"/>
      <c r="AD54" s="848"/>
      <c r="AE54" s="848"/>
      <c r="AF54" s="848"/>
      <c r="AG54" s="848"/>
      <c r="AH54" s="848"/>
      <c r="AI54" s="848"/>
      <c r="AJ54" s="848"/>
      <c r="AK54" s="848"/>
      <c r="AL54" s="848"/>
      <c r="AM54" s="848"/>
      <c r="AN54" s="848"/>
      <c r="AO54" s="848"/>
      <c r="AP54" s="849"/>
      <c r="AQ54" s="850"/>
      <c r="AR54" s="851"/>
      <c r="AS54" s="851"/>
      <c r="AT54" s="851"/>
      <c r="AU54" s="852"/>
      <c r="AV54" s="853"/>
      <c r="AW54" s="854"/>
      <c r="AX54" s="854"/>
      <c r="AY54" s="854"/>
      <c r="AZ54" s="854"/>
      <c r="BA54" s="854"/>
      <c r="BB54" s="854"/>
      <c r="BC54" s="855"/>
      <c r="BD54" s="856"/>
      <c r="BE54" s="857"/>
      <c r="BF54" s="857"/>
      <c r="BG54" s="857"/>
      <c r="BH54" s="857"/>
      <c r="BI54" s="857"/>
      <c r="BJ54" s="858"/>
    </row>
    <row r="55" spans="1:62" ht="23.1" customHeight="1">
      <c r="A55" s="905"/>
      <c r="B55" s="596">
        <v>3</v>
      </c>
      <c r="C55" s="847"/>
      <c r="D55" s="848"/>
      <c r="E55" s="848"/>
      <c r="F55" s="848"/>
      <c r="G55" s="848"/>
      <c r="H55" s="848"/>
      <c r="I55" s="848"/>
      <c r="J55" s="848"/>
      <c r="K55" s="848"/>
      <c r="L55" s="848"/>
      <c r="M55" s="848"/>
      <c r="N55" s="848"/>
      <c r="O55" s="848"/>
      <c r="P55" s="848"/>
      <c r="Q55" s="848"/>
      <c r="R55" s="848"/>
      <c r="S55" s="848"/>
      <c r="T55" s="848"/>
      <c r="U55" s="848"/>
      <c r="V55" s="848"/>
      <c r="W55" s="848"/>
      <c r="X55" s="848"/>
      <c r="Y55" s="848"/>
      <c r="Z55" s="848"/>
      <c r="AA55" s="848"/>
      <c r="AB55" s="848"/>
      <c r="AC55" s="848"/>
      <c r="AD55" s="848"/>
      <c r="AE55" s="848"/>
      <c r="AF55" s="848"/>
      <c r="AG55" s="848"/>
      <c r="AH55" s="848"/>
      <c r="AI55" s="848"/>
      <c r="AJ55" s="848"/>
      <c r="AK55" s="848"/>
      <c r="AL55" s="848"/>
      <c r="AM55" s="848"/>
      <c r="AN55" s="848"/>
      <c r="AO55" s="848"/>
      <c r="AP55" s="849"/>
      <c r="AQ55" s="850"/>
      <c r="AR55" s="851"/>
      <c r="AS55" s="851"/>
      <c r="AT55" s="851"/>
      <c r="AU55" s="852"/>
      <c r="AV55" s="853"/>
      <c r="AW55" s="854"/>
      <c r="AX55" s="854"/>
      <c r="AY55" s="854"/>
      <c r="AZ55" s="854"/>
      <c r="BA55" s="854"/>
      <c r="BB55" s="854"/>
      <c r="BC55" s="855"/>
      <c r="BD55" s="859"/>
      <c r="BE55" s="860"/>
      <c r="BF55" s="860"/>
      <c r="BG55" s="860"/>
      <c r="BH55" s="860"/>
      <c r="BI55" s="860"/>
      <c r="BJ55" s="861"/>
    </row>
    <row r="56" spans="1:62" ht="23.1" customHeight="1">
      <c r="A56" s="905"/>
      <c r="B56" s="596">
        <v>4</v>
      </c>
      <c r="C56" s="847"/>
      <c r="D56" s="848"/>
      <c r="E56" s="848"/>
      <c r="F56" s="848"/>
      <c r="G56" s="848"/>
      <c r="H56" s="848"/>
      <c r="I56" s="848"/>
      <c r="J56" s="848"/>
      <c r="K56" s="848"/>
      <c r="L56" s="848"/>
      <c r="M56" s="848"/>
      <c r="N56" s="848"/>
      <c r="O56" s="848"/>
      <c r="P56" s="848"/>
      <c r="Q56" s="848"/>
      <c r="R56" s="848"/>
      <c r="S56" s="848"/>
      <c r="T56" s="848"/>
      <c r="U56" s="848"/>
      <c r="V56" s="848"/>
      <c r="W56" s="848"/>
      <c r="X56" s="848"/>
      <c r="Y56" s="848"/>
      <c r="Z56" s="848"/>
      <c r="AA56" s="848"/>
      <c r="AB56" s="848"/>
      <c r="AC56" s="848"/>
      <c r="AD56" s="848"/>
      <c r="AE56" s="848"/>
      <c r="AF56" s="848"/>
      <c r="AG56" s="848"/>
      <c r="AH56" s="848"/>
      <c r="AI56" s="848"/>
      <c r="AJ56" s="848"/>
      <c r="AK56" s="848"/>
      <c r="AL56" s="848"/>
      <c r="AM56" s="848"/>
      <c r="AN56" s="848"/>
      <c r="AO56" s="848"/>
      <c r="AP56" s="849"/>
      <c r="AQ56" s="850"/>
      <c r="AR56" s="851"/>
      <c r="AS56" s="851"/>
      <c r="AT56" s="851"/>
      <c r="AU56" s="852"/>
      <c r="AV56" s="853"/>
      <c r="AW56" s="854"/>
      <c r="AX56" s="854"/>
      <c r="AY56" s="854"/>
      <c r="AZ56" s="854"/>
      <c r="BA56" s="854"/>
      <c r="BB56" s="854"/>
      <c r="BC56" s="855"/>
      <c r="BD56" s="862"/>
      <c r="BE56" s="863"/>
      <c r="BF56" s="863"/>
      <c r="BG56" s="863"/>
      <c r="BH56" s="863"/>
      <c r="BI56" s="863"/>
      <c r="BJ56" s="864"/>
    </row>
    <row r="57" spans="1:62" ht="23.1" customHeight="1">
      <c r="A57" s="905"/>
      <c r="B57" s="596">
        <v>5</v>
      </c>
      <c r="C57" s="847"/>
      <c r="D57" s="848"/>
      <c r="E57" s="848"/>
      <c r="F57" s="848"/>
      <c r="G57" s="848"/>
      <c r="H57" s="848"/>
      <c r="I57" s="848"/>
      <c r="J57" s="848"/>
      <c r="K57" s="848"/>
      <c r="L57" s="848"/>
      <c r="M57" s="848"/>
      <c r="N57" s="848"/>
      <c r="O57" s="848"/>
      <c r="P57" s="848"/>
      <c r="Q57" s="848"/>
      <c r="R57" s="848"/>
      <c r="S57" s="848"/>
      <c r="T57" s="848"/>
      <c r="U57" s="848"/>
      <c r="V57" s="848"/>
      <c r="W57" s="848"/>
      <c r="X57" s="848"/>
      <c r="Y57" s="848"/>
      <c r="Z57" s="848"/>
      <c r="AA57" s="848"/>
      <c r="AB57" s="848"/>
      <c r="AC57" s="848"/>
      <c r="AD57" s="848"/>
      <c r="AE57" s="848"/>
      <c r="AF57" s="848"/>
      <c r="AG57" s="848"/>
      <c r="AH57" s="848"/>
      <c r="AI57" s="848"/>
      <c r="AJ57" s="848"/>
      <c r="AK57" s="848"/>
      <c r="AL57" s="848"/>
      <c r="AM57" s="848"/>
      <c r="AN57" s="848"/>
      <c r="AO57" s="848"/>
      <c r="AP57" s="849"/>
      <c r="AQ57" s="850"/>
      <c r="AR57" s="851"/>
      <c r="AS57" s="851"/>
      <c r="AT57" s="851"/>
      <c r="AU57" s="852"/>
      <c r="AV57" s="853"/>
      <c r="AW57" s="854"/>
      <c r="AX57" s="854"/>
      <c r="AY57" s="854"/>
      <c r="AZ57" s="854"/>
      <c r="BA57" s="854"/>
      <c r="BB57" s="854"/>
      <c r="BC57" s="855"/>
      <c r="BD57" s="865"/>
      <c r="BE57" s="866"/>
      <c r="BF57" s="866"/>
      <c r="BG57" s="866"/>
      <c r="BH57" s="866"/>
      <c r="BI57" s="866"/>
      <c r="BJ57" s="867"/>
    </row>
    <row r="58" spans="1:62" ht="23.1" customHeight="1">
      <c r="A58" s="905"/>
      <c r="B58" s="596">
        <v>6</v>
      </c>
      <c r="C58" s="862"/>
      <c r="D58" s="863"/>
      <c r="E58" s="863"/>
      <c r="F58" s="863"/>
      <c r="G58" s="863"/>
      <c r="H58" s="863"/>
      <c r="I58" s="863"/>
      <c r="J58" s="863"/>
      <c r="K58" s="863"/>
      <c r="L58" s="863"/>
      <c r="M58" s="863"/>
      <c r="N58" s="863"/>
      <c r="O58" s="863"/>
      <c r="P58" s="863"/>
      <c r="Q58" s="863"/>
      <c r="R58" s="863"/>
      <c r="S58" s="863"/>
      <c r="T58" s="863"/>
      <c r="U58" s="863"/>
      <c r="V58" s="863"/>
      <c r="W58" s="863"/>
      <c r="X58" s="863"/>
      <c r="Y58" s="863"/>
      <c r="Z58" s="863"/>
      <c r="AA58" s="863"/>
      <c r="AB58" s="863"/>
      <c r="AC58" s="863"/>
      <c r="AD58" s="863"/>
      <c r="AE58" s="863"/>
      <c r="AF58" s="863"/>
      <c r="AG58" s="863"/>
      <c r="AH58" s="863"/>
      <c r="AI58" s="863"/>
      <c r="AJ58" s="863"/>
      <c r="AK58" s="863"/>
      <c r="AL58" s="863"/>
      <c r="AM58" s="863"/>
      <c r="AN58" s="863"/>
      <c r="AO58" s="863"/>
      <c r="AP58" s="864"/>
      <c r="AQ58" s="850"/>
      <c r="AR58" s="851"/>
      <c r="AS58" s="851"/>
      <c r="AT58" s="851"/>
      <c r="AU58" s="852"/>
      <c r="AV58" s="853"/>
      <c r="AW58" s="854"/>
      <c r="AX58" s="854"/>
      <c r="AY58" s="854"/>
      <c r="AZ58" s="854"/>
      <c r="BA58" s="854"/>
      <c r="BB58" s="854"/>
      <c r="BC58" s="855"/>
      <c r="BD58" s="865"/>
      <c r="BE58" s="866"/>
      <c r="BF58" s="866"/>
      <c r="BG58" s="866"/>
      <c r="BH58" s="866"/>
      <c r="BI58" s="866"/>
      <c r="BJ58" s="867"/>
    </row>
    <row r="59" spans="1:62" ht="23.1" customHeight="1">
      <c r="A59" s="905"/>
      <c r="B59" s="596">
        <v>7</v>
      </c>
      <c r="C59" s="862"/>
      <c r="D59" s="863"/>
      <c r="E59" s="863"/>
      <c r="F59" s="863"/>
      <c r="G59" s="863"/>
      <c r="H59" s="863"/>
      <c r="I59" s="863"/>
      <c r="J59" s="863"/>
      <c r="K59" s="863"/>
      <c r="L59" s="863"/>
      <c r="M59" s="863"/>
      <c r="N59" s="863"/>
      <c r="O59" s="863"/>
      <c r="P59" s="863"/>
      <c r="Q59" s="863"/>
      <c r="R59" s="863"/>
      <c r="S59" s="863"/>
      <c r="T59" s="863"/>
      <c r="U59" s="863"/>
      <c r="V59" s="863"/>
      <c r="W59" s="863"/>
      <c r="X59" s="863"/>
      <c r="Y59" s="863"/>
      <c r="Z59" s="863"/>
      <c r="AA59" s="863"/>
      <c r="AB59" s="863"/>
      <c r="AC59" s="863"/>
      <c r="AD59" s="863"/>
      <c r="AE59" s="863"/>
      <c r="AF59" s="863"/>
      <c r="AG59" s="863"/>
      <c r="AH59" s="863"/>
      <c r="AI59" s="863"/>
      <c r="AJ59" s="863"/>
      <c r="AK59" s="863"/>
      <c r="AL59" s="863"/>
      <c r="AM59" s="863"/>
      <c r="AN59" s="863"/>
      <c r="AO59" s="863"/>
      <c r="AP59" s="864"/>
      <c r="AQ59" s="850"/>
      <c r="AR59" s="851"/>
      <c r="AS59" s="851"/>
      <c r="AT59" s="851"/>
      <c r="AU59" s="852"/>
      <c r="AV59" s="853"/>
      <c r="AW59" s="854"/>
      <c r="AX59" s="854"/>
      <c r="AY59" s="854"/>
      <c r="AZ59" s="854"/>
      <c r="BA59" s="854"/>
      <c r="BB59" s="854"/>
      <c r="BC59" s="855"/>
      <c r="BD59" s="865"/>
      <c r="BE59" s="866"/>
      <c r="BF59" s="866"/>
      <c r="BG59" s="866"/>
      <c r="BH59" s="866"/>
      <c r="BI59" s="866"/>
      <c r="BJ59" s="867"/>
    </row>
    <row r="60" spans="1:62" ht="23.1" customHeight="1">
      <c r="A60" s="905"/>
      <c r="B60" s="597">
        <v>8</v>
      </c>
      <c r="C60" s="847"/>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8"/>
      <c r="AC60" s="848"/>
      <c r="AD60" s="848"/>
      <c r="AE60" s="848"/>
      <c r="AF60" s="848"/>
      <c r="AG60" s="848"/>
      <c r="AH60" s="848"/>
      <c r="AI60" s="848"/>
      <c r="AJ60" s="848"/>
      <c r="AK60" s="848"/>
      <c r="AL60" s="848"/>
      <c r="AM60" s="848"/>
      <c r="AN60" s="848"/>
      <c r="AO60" s="848"/>
      <c r="AP60" s="849"/>
      <c r="AQ60" s="850"/>
      <c r="AR60" s="851"/>
      <c r="AS60" s="851"/>
      <c r="AT60" s="851"/>
      <c r="AU60" s="852"/>
      <c r="AV60" s="853"/>
      <c r="AW60" s="854"/>
      <c r="AX60" s="854"/>
      <c r="AY60" s="854"/>
      <c r="AZ60" s="854"/>
      <c r="BA60" s="854"/>
      <c r="BB60" s="854"/>
      <c r="BC60" s="855"/>
      <c r="BD60" s="865"/>
      <c r="BE60" s="866"/>
      <c r="BF60" s="866"/>
      <c r="BG60" s="866"/>
      <c r="BH60" s="866"/>
      <c r="BI60" s="866"/>
      <c r="BJ60" s="867"/>
    </row>
    <row r="61" spans="1:62" ht="23.1" customHeight="1">
      <c r="A61" s="905"/>
      <c r="B61" s="783">
        <v>9</v>
      </c>
      <c r="C61" s="847"/>
      <c r="D61" s="848"/>
      <c r="E61" s="848"/>
      <c r="F61" s="848"/>
      <c r="G61" s="848"/>
      <c r="H61" s="848"/>
      <c r="I61" s="848"/>
      <c r="J61" s="848"/>
      <c r="K61" s="848"/>
      <c r="L61" s="848"/>
      <c r="M61" s="848"/>
      <c r="N61" s="848"/>
      <c r="O61" s="848"/>
      <c r="P61" s="848"/>
      <c r="Q61" s="848"/>
      <c r="R61" s="848"/>
      <c r="S61" s="848"/>
      <c r="T61" s="848"/>
      <c r="U61" s="848"/>
      <c r="V61" s="848"/>
      <c r="W61" s="848"/>
      <c r="X61" s="848"/>
      <c r="Y61" s="848"/>
      <c r="Z61" s="848"/>
      <c r="AA61" s="848"/>
      <c r="AB61" s="848"/>
      <c r="AC61" s="848"/>
      <c r="AD61" s="848"/>
      <c r="AE61" s="848"/>
      <c r="AF61" s="848"/>
      <c r="AG61" s="848"/>
      <c r="AH61" s="848"/>
      <c r="AI61" s="848"/>
      <c r="AJ61" s="848"/>
      <c r="AK61" s="848"/>
      <c r="AL61" s="848"/>
      <c r="AM61" s="848"/>
      <c r="AN61" s="848"/>
      <c r="AO61" s="848"/>
      <c r="AP61" s="849"/>
      <c r="AQ61" s="874"/>
      <c r="AR61" s="875"/>
      <c r="AS61" s="875"/>
      <c r="AT61" s="875"/>
      <c r="AU61" s="876"/>
      <c r="AV61" s="853"/>
      <c r="AW61" s="854"/>
      <c r="AX61" s="854"/>
      <c r="AY61" s="854"/>
      <c r="AZ61" s="854"/>
      <c r="BA61" s="854"/>
      <c r="BB61" s="854"/>
      <c r="BC61" s="855"/>
      <c r="BD61" s="727"/>
      <c r="BE61" s="730"/>
      <c r="BF61" s="730"/>
      <c r="BG61" s="730"/>
      <c r="BH61" s="730"/>
      <c r="BI61" s="730"/>
      <c r="BJ61" s="731"/>
    </row>
    <row r="62" spans="1:62" ht="23.1" customHeight="1">
      <c r="A62" s="905"/>
      <c r="B62" s="782">
        <v>10</v>
      </c>
      <c r="C62" s="847"/>
      <c r="D62" s="848"/>
      <c r="E62" s="848"/>
      <c r="F62" s="848"/>
      <c r="G62" s="848"/>
      <c r="H62" s="848"/>
      <c r="I62" s="848"/>
      <c r="J62" s="848"/>
      <c r="K62" s="848"/>
      <c r="L62" s="848"/>
      <c r="M62" s="848"/>
      <c r="N62" s="848"/>
      <c r="O62" s="848"/>
      <c r="P62" s="848"/>
      <c r="Q62" s="848"/>
      <c r="R62" s="848"/>
      <c r="S62" s="848"/>
      <c r="T62" s="848"/>
      <c r="U62" s="848"/>
      <c r="V62" s="848"/>
      <c r="W62" s="848"/>
      <c r="X62" s="848"/>
      <c r="Y62" s="848"/>
      <c r="Z62" s="848"/>
      <c r="AA62" s="848"/>
      <c r="AB62" s="848"/>
      <c r="AC62" s="848"/>
      <c r="AD62" s="848"/>
      <c r="AE62" s="848"/>
      <c r="AF62" s="848"/>
      <c r="AG62" s="848"/>
      <c r="AH62" s="848"/>
      <c r="AI62" s="848"/>
      <c r="AJ62" s="848"/>
      <c r="AK62" s="848"/>
      <c r="AL62" s="848"/>
      <c r="AM62" s="848"/>
      <c r="AN62" s="848"/>
      <c r="AO62" s="848"/>
      <c r="AP62" s="849"/>
      <c r="AQ62" s="877"/>
      <c r="AR62" s="878"/>
      <c r="AS62" s="878"/>
      <c r="AT62" s="878"/>
      <c r="AU62" s="879"/>
      <c r="AV62" s="853"/>
      <c r="AW62" s="854"/>
      <c r="AX62" s="854"/>
      <c r="AY62" s="854"/>
      <c r="AZ62" s="854"/>
      <c r="BA62" s="854"/>
      <c r="BB62" s="854"/>
      <c r="BC62" s="855"/>
      <c r="BD62" s="727"/>
      <c r="BE62" s="730"/>
      <c r="BF62" s="730"/>
      <c r="BG62" s="730"/>
      <c r="BH62" s="730"/>
      <c r="BI62" s="730"/>
      <c r="BJ62" s="731"/>
    </row>
    <row r="63" spans="1:62" ht="23.25" customHeight="1" thickBot="1">
      <c r="A63" s="906"/>
      <c r="B63" s="598">
        <v>11</v>
      </c>
      <c r="C63" s="847"/>
      <c r="D63" s="848"/>
      <c r="E63" s="848"/>
      <c r="F63" s="848"/>
      <c r="G63" s="848"/>
      <c r="H63" s="848"/>
      <c r="I63" s="848"/>
      <c r="J63" s="848"/>
      <c r="K63" s="848"/>
      <c r="L63" s="848"/>
      <c r="M63" s="848"/>
      <c r="N63" s="848"/>
      <c r="O63" s="848"/>
      <c r="P63" s="848"/>
      <c r="Q63" s="848"/>
      <c r="R63" s="848"/>
      <c r="S63" s="848"/>
      <c r="T63" s="848"/>
      <c r="U63" s="848"/>
      <c r="V63" s="848"/>
      <c r="W63" s="848"/>
      <c r="X63" s="848"/>
      <c r="Y63" s="848"/>
      <c r="Z63" s="848"/>
      <c r="AA63" s="848"/>
      <c r="AB63" s="848"/>
      <c r="AC63" s="848"/>
      <c r="AD63" s="848"/>
      <c r="AE63" s="848"/>
      <c r="AF63" s="848"/>
      <c r="AG63" s="848"/>
      <c r="AH63" s="848"/>
      <c r="AI63" s="848"/>
      <c r="AJ63" s="848"/>
      <c r="AK63" s="848"/>
      <c r="AL63" s="848"/>
      <c r="AM63" s="848"/>
      <c r="AN63" s="848"/>
      <c r="AO63" s="848"/>
      <c r="AP63" s="849"/>
      <c r="AQ63" s="868"/>
      <c r="AR63" s="869"/>
      <c r="AS63" s="869"/>
      <c r="AT63" s="869"/>
      <c r="AU63" s="870"/>
      <c r="AV63" s="853"/>
      <c r="AW63" s="854"/>
      <c r="AX63" s="854"/>
      <c r="AY63" s="854"/>
      <c r="AZ63" s="854"/>
      <c r="BA63" s="854"/>
      <c r="BB63" s="854"/>
      <c r="BC63" s="855"/>
      <c r="BD63" s="871"/>
      <c r="BE63" s="872"/>
      <c r="BF63" s="872"/>
      <c r="BG63" s="872"/>
      <c r="BH63" s="872"/>
      <c r="BI63" s="872"/>
      <c r="BJ63" s="873"/>
    </row>
    <row r="64" spans="1:62" ht="21" customHeight="1" thickTop="1">
      <c r="A64" s="904" t="s">
        <v>24</v>
      </c>
      <c r="B64" s="599">
        <v>1</v>
      </c>
      <c r="C64" s="913" t="s">
        <v>279</v>
      </c>
      <c r="D64" s="913"/>
      <c r="E64" s="913"/>
      <c r="F64" s="913"/>
      <c r="G64" s="913"/>
      <c r="H64" s="913"/>
      <c r="I64" s="913"/>
      <c r="J64" s="913"/>
      <c r="K64" s="913"/>
      <c r="L64" s="913"/>
      <c r="M64" s="913"/>
      <c r="N64" s="913"/>
      <c r="O64" s="913"/>
      <c r="P64" s="913"/>
      <c r="Q64" s="913"/>
      <c r="R64" s="913"/>
      <c r="S64" s="913"/>
      <c r="T64" s="913"/>
      <c r="U64" s="913"/>
      <c r="V64" s="913"/>
      <c r="W64" s="913"/>
      <c r="X64" s="913"/>
      <c r="Y64" s="913"/>
      <c r="Z64" s="913"/>
      <c r="AA64" s="913"/>
      <c r="AB64" s="913"/>
      <c r="AC64" s="913"/>
      <c r="AD64" s="913"/>
      <c r="AE64" s="913"/>
      <c r="AF64" s="913"/>
      <c r="AG64" s="913"/>
      <c r="AH64" s="913"/>
      <c r="AI64" s="913"/>
      <c r="AJ64" s="913"/>
      <c r="AK64" s="913"/>
      <c r="AL64" s="913"/>
      <c r="AM64" s="913"/>
      <c r="AN64" s="913"/>
      <c r="AO64" s="913"/>
      <c r="AP64" s="913"/>
      <c r="AQ64" s="838">
        <v>22.5</v>
      </c>
      <c r="AR64" s="839"/>
      <c r="AS64" s="839"/>
      <c r="AT64" s="839"/>
      <c r="AU64" s="840"/>
      <c r="AV64" s="841"/>
      <c r="AW64" s="842"/>
      <c r="AX64" s="842"/>
      <c r="AY64" s="842"/>
      <c r="AZ64" s="842"/>
      <c r="BA64" s="842"/>
      <c r="BB64" s="842"/>
      <c r="BC64" s="843"/>
      <c r="BD64" s="844" t="s">
        <v>282</v>
      </c>
      <c r="BE64" s="845"/>
      <c r="BF64" s="845"/>
      <c r="BG64" s="845"/>
      <c r="BH64" s="845"/>
      <c r="BI64" s="845"/>
      <c r="BJ64" s="846"/>
    </row>
    <row r="65" spans="1:63" ht="23.1" customHeight="1">
      <c r="A65" s="905"/>
      <c r="B65" s="596">
        <v>2</v>
      </c>
      <c r="C65" s="862" t="s">
        <v>276</v>
      </c>
      <c r="D65" s="863"/>
      <c r="E65" s="863"/>
      <c r="F65" s="863"/>
      <c r="G65" s="863"/>
      <c r="H65" s="863"/>
      <c r="I65" s="863"/>
      <c r="J65" s="863"/>
      <c r="K65" s="863"/>
      <c r="L65" s="863"/>
      <c r="M65" s="863"/>
      <c r="N65" s="863"/>
      <c r="O65" s="863"/>
      <c r="P65" s="863"/>
      <c r="Q65" s="863"/>
      <c r="R65" s="863"/>
      <c r="S65" s="863"/>
      <c r="T65" s="863"/>
      <c r="U65" s="863"/>
      <c r="V65" s="863"/>
      <c r="W65" s="863"/>
      <c r="X65" s="863"/>
      <c r="Y65" s="863"/>
      <c r="Z65" s="863"/>
      <c r="AA65" s="863"/>
      <c r="AB65" s="863"/>
      <c r="AC65" s="863"/>
      <c r="AD65" s="863"/>
      <c r="AE65" s="863"/>
      <c r="AF65" s="863"/>
      <c r="AG65" s="863"/>
      <c r="AH65" s="863"/>
      <c r="AI65" s="863"/>
      <c r="AJ65" s="863"/>
      <c r="AK65" s="863"/>
      <c r="AL65" s="863"/>
      <c r="AM65" s="863"/>
      <c r="AN65" s="863"/>
      <c r="AO65" s="863"/>
      <c r="AP65" s="864"/>
      <c r="AQ65" s="850"/>
      <c r="AR65" s="851"/>
      <c r="AS65" s="851"/>
      <c r="AT65" s="851"/>
      <c r="AU65" s="852"/>
      <c r="AV65" s="853" t="s">
        <v>277</v>
      </c>
      <c r="AW65" s="854"/>
      <c r="AX65" s="854"/>
      <c r="AY65" s="854"/>
      <c r="AZ65" s="854"/>
      <c r="BA65" s="854"/>
      <c r="BB65" s="854"/>
      <c r="BC65" s="855"/>
      <c r="BD65" s="880"/>
      <c r="BE65" s="881"/>
      <c r="BF65" s="881"/>
      <c r="BG65" s="881"/>
      <c r="BH65" s="881"/>
      <c r="BI65" s="881"/>
      <c r="BJ65" s="882"/>
    </row>
    <row r="66" spans="1:63" ht="23.1" customHeight="1">
      <c r="A66" s="905"/>
      <c r="B66" s="596">
        <v>3</v>
      </c>
      <c r="C66" s="862"/>
      <c r="D66" s="863"/>
      <c r="E66" s="863"/>
      <c r="F66" s="863"/>
      <c r="G66" s="863"/>
      <c r="H66" s="863"/>
      <c r="I66" s="863"/>
      <c r="J66" s="863"/>
      <c r="K66" s="863"/>
      <c r="L66" s="863"/>
      <c r="M66" s="863"/>
      <c r="N66" s="863"/>
      <c r="O66" s="863"/>
      <c r="P66" s="863"/>
      <c r="Q66" s="863"/>
      <c r="R66" s="863"/>
      <c r="S66" s="863"/>
      <c r="T66" s="863"/>
      <c r="U66" s="863"/>
      <c r="V66" s="863"/>
      <c r="W66" s="863"/>
      <c r="X66" s="863"/>
      <c r="Y66" s="863"/>
      <c r="Z66" s="863"/>
      <c r="AA66" s="863"/>
      <c r="AB66" s="863"/>
      <c r="AC66" s="863"/>
      <c r="AD66" s="863"/>
      <c r="AE66" s="863"/>
      <c r="AF66" s="863"/>
      <c r="AG66" s="863"/>
      <c r="AH66" s="863"/>
      <c r="AI66" s="863"/>
      <c r="AJ66" s="863"/>
      <c r="AK66" s="863"/>
      <c r="AL66" s="863"/>
      <c r="AM66" s="863"/>
      <c r="AN66" s="863"/>
      <c r="AO66" s="863"/>
      <c r="AP66" s="864"/>
      <c r="AQ66" s="850"/>
      <c r="AR66" s="851"/>
      <c r="AS66" s="851"/>
      <c r="AT66" s="851"/>
      <c r="AU66" s="852"/>
      <c r="AV66" s="883"/>
      <c r="AW66" s="854"/>
      <c r="AX66" s="854"/>
      <c r="AY66" s="854"/>
      <c r="AZ66" s="854"/>
      <c r="BA66" s="854"/>
      <c r="BB66" s="854"/>
      <c r="BC66" s="855"/>
      <c r="BD66" s="853"/>
      <c r="BE66" s="854"/>
      <c r="BF66" s="854"/>
      <c r="BG66" s="854"/>
      <c r="BH66" s="854"/>
      <c r="BI66" s="854"/>
      <c r="BJ66" s="855"/>
    </row>
    <row r="67" spans="1:63" ht="23.1" customHeight="1">
      <c r="A67" s="905"/>
      <c r="B67" s="596">
        <v>4</v>
      </c>
      <c r="C67" s="912"/>
      <c r="D67" s="863"/>
      <c r="E67" s="863"/>
      <c r="F67" s="863"/>
      <c r="G67" s="863"/>
      <c r="H67" s="863"/>
      <c r="I67" s="863"/>
      <c r="J67" s="863"/>
      <c r="K67" s="863"/>
      <c r="L67" s="863"/>
      <c r="M67" s="863"/>
      <c r="N67" s="863"/>
      <c r="O67" s="863"/>
      <c r="P67" s="863"/>
      <c r="Q67" s="863"/>
      <c r="R67" s="863"/>
      <c r="S67" s="863"/>
      <c r="T67" s="863"/>
      <c r="U67" s="863"/>
      <c r="V67" s="863"/>
      <c r="W67" s="863"/>
      <c r="X67" s="863"/>
      <c r="Y67" s="863"/>
      <c r="Z67" s="863"/>
      <c r="AA67" s="863"/>
      <c r="AB67" s="863"/>
      <c r="AC67" s="863"/>
      <c r="AD67" s="863"/>
      <c r="AE67" s="863"/>
      <c r="AF67" s="863"/>
      <c r="AG67" s="863"/>
      <c r="AH67" s="863"/>
      <c r="AI67" s="863"/>
      <c r="AJ67" s="863"/>
      <c r="AK67" s="863"/>
      <c r="AL67" s="863"/>
      <c r="AM67" s="863"/>
      <c r="AN67" s="863"/>
      <c r="AO67" s="863"/>
      <c r="AP67" s="864"/>
      <c r="AQ67" s="850"/>
      <c r="AR67" s="851"/>
      <c r="AS67" s="851"/>
      <c r="AT67" s="851"/>
      <c r="AU67" s="852"/>
      <c r="AV67" s="883"/>
      <c r="AW67" s="854"/>
      <c r="AX67" s="854"/>
      <c r="AY67" s="854"/>
      <c r="AZ67" s="854"/>
      <c r="BA67" s="854"/>
      <c r="BB67" s="854"/>
      <c r="BC67" s="855"/>
      <c r="BD67" s="853"/>
      <c r="BE67" s="854"/>
      <c r="BF67" s="854"/>
      <c r="BG67" s="854"/>
      <c r="BH67" s="854"/>
      <c r="BI67" s="854"/>
      <c r="BJ67" s="855"/>
    </row>
    <row r="68" spans="1:63" ht="23.1" customHeight="1">
      <c r="A68" s="905"/>
      <c r="B68" s="596">
        <v>5</v>
      </c>
      <c r="C68" s="862"/>
      <c r="D68" s="863"/>
      <c r="E68" s="863"/>
      <c r="F68" s="863"/>
      <c r="G68" s="863"/>
      <c r="H68" s="863"/>
      <c r="I68" s="863"/>
      <c r="J68" s="863"/>
      <c r="K68" s="863"/>
      <c r="L68" s="863"/>
      <c r="M68" s="863"/>
      <c r="N68" s="863"/>
      <c r="O68" s="863"/>
      <c r="P68" s="863"/>
      <c r="Q68" s="863"/>
      <c r="R68" s="863"/>
      <c r="S68" s="863"/>
      <c r="T68" s="863"/>
      <c r="U68" s="863"/>
      <c r="V68" s="863"/>
      <c r="W68" s="863"/>
      <c r="X68" s="863"/>
      <c r="Y68" s="863"/>
      <c r="Z68" s="863"/>
      <c r="AA68" s="863"/>
      <c r="AB68" s="863"/>
      <c r="AC68" s="863"/>
      <c r="AD68" s="863"/>
      <c r="AE68" s="863"/>
      <c r="AF68" s="863"/>
      <c r="AG68" s="863"/>
      <c r="AH68" s="863"/>
      <c r="AI68" s="863"/>
      <c r="AJ68" s="863"/>
      <c r="AK68" s="863"/>
      <c r="AL68" s="863"/>
      <c r="AM68" s="863"/>
      <c r="AN68" s="863"/>
      <c r="AO68" s="863"/>
      <c r="AP68" s="864"/>
      <c r="AQ68" s="850"/>
      <c r="AR68" s="851"/>
      <c r="AS68" s="851"/>
      <c r="AT68" s="851"/>
      <c r="AU68" s="852"/>
      <c r="AV68" s="883"/>
      <c r="AW68" s="854"/>
      <c r="AX68" s="854"/>
      <c r="AY68" s="854"/>
      <c r="AZ68" s="854"/>
      <c r="BA68" s="854"/>
      <c r="BB68" s="854"/>
      <c r="BC68" s="855"/>
      <c r="BD68" s="865"/>
      <c r="BE68" s="866"/>
      <c r="BF68" s="866"/>
      <c r="BG68" s="866"/>
      <c r="BH68" s="866"/>
      <c r="BI68" s="866"/>
      <c r="BJ68" s="867"/>
    </row>
    <row r="69" spans="1:63" ht="23.1" customHeight="1">
      <c r="A69" s="905"/>
      <c r="B69" s="596">
        <v>6</v>
      </c>
      <c r="C69" s="862"/>
      <c r="D69" s="863"/>
      <c r="E69" s="863"/>
      <c r="F69" s="863"/>
      <c r="G69" s="863"/>
      <c r="H69" s="863"/>
      <c r="I69" s="863"/>
      <c r="J69" s="863"/>
      <c r="K69" s="863"/>
      <c r="L69" s="863"/>
      <c r="M69" s="863"/>
      <c r="N69" s="863"/>
      <c r="O69" s="863"/>
      <c r="P69" s="863"/>
      <c r="Q69" s="863"/>
      <c r="R69" s="863"/>
      <c r="S69" s="863"/>
      <c r="T69" s="863"/>
      <c r="U69" s="863"/>
      <c r="V69" s="863"/>
      <c r="W69" s="863"/>
      <c r="X69" s="863"/>
      <c r="Y69" s="863"/>
      <c r="Z69" s="863"/>
      <c r="AA69" s="863"/>
      <c r="AB69" s="863"/>
      <c r="AC69" s="863"/>
      <c r="AD69" s="863"/>
      <c r="AE69" s="863"/>
      <c r="AF69" s="863"/>
      <c r="AG69" s="863"/>
      <c r="AH69" s="863"/>
      <c r="AI69" s="863"/>
      <c r="AJ69" s="863"/>
      <c r="AK69" s="863"/>
      <c r="AL69" s="863"/>
      <c r="AM69" s="863"/>
      <c r="AN69" s="863"/>
      <c r="AO69" s="863"/>
      <c r="AP69" s="864"/>
      <c r="AQ69" s="850"/>
      <c r="AR69" s="851"/>
      <c r="AS69" s="851"/>
      <c r="AT69" s="851"/>
      <c r="AU69" s="852"/>
      <c r="AV69" s="883"/>
      <c r="AW69" s="854"/>
      <c r="AX69" s="854"/>
      <c r="AY69" s="854"/>
      <c r="AZ69" s="854"/>
      <c r="BA69" s="854"/>
      <c r="BB69" s="854"/>
      <c r="BC69" s="855"/>
      <c r="BD69" s="884"/>
      <c r="BE69" s="885"/>
      <c r="BF69" s="885"/>
      <c r="BG69" s="885"/>
      <c r="BH69" s="885"/>
      <c r="BI69" s="885"/>
      <c r="BJ69" s="886"/>
    </row>
    <row r="70" spans="1:63" ht="23.1" customHeight="1">
      <c r="A70" s="905"/>
      <c r="B70" s="596">
        <v>7</v>
      </c>
      <c r="C70" s="847"/>
      <c r="D70" s="848"/>
      <c r="E70" s="848"/>
      <c r="F70" s="848"/>
      <c r="G70" s="848"/>
      <c r="H70" s="848"/>
      <c r="I70" s="848"/>
      <c r="J70" s="848"/>
      <c r="K70" s="848"/>
      <c r="L70" s="848"/>
      <c r="M70" s="848"/>
      <c r="N70" s="848"/>
      <c r="O70" s="848"/>
      <c r="P70" s="848"/>
      <c r="Q70" s="848"/>
      <c r="R70" s="848"/>
      <c r="S70" s="848"/>
      <c r="T70" s="848"/>
      <c r="U70" s="848"/>
      <c r="V70" s="848"/>
      <c r="W70" s="848"/>
      <c r="X70" s="848"/>
      <c r="Y70" s="848"/>
      <c r="Z70" s="848"/>
      <c r="AA70" s="848"/>
      <c r="AB70" s="848"/>
      <c r="AC70" s="848"/>
      <c r="AD70" s="848"/>
      <c r="AE70" s="848"/>
      <c r="AF70" s="848"/>
      <c r="AG70" s="848"/>
      <c r="AH70" s="848"/>
      <c r="AI70" s="848"/>
      <c r="AJ70" s="848"/>
      <c r="AK70" s="848"/>
      <c r="AL70" s="848"/>
      <c r="AM70" s="848"/>
      <c r="AN70" s="848"/>
      <c r="AO70" s="848"/>
      <c r="AP70" s="849"/>
      <c r="AQ70" s="850"/>
      <c r="AR70" s="851"/>
      <c r="AS70" s="851"/>
      <c r="AT70" s="851"/>
      <c r="AU70" s="852"/>
      <c r="AV70" s="883"/>
      <c r="AW70" s="854"/>
      <c r="AX70" s="854"/>
      <c r="AY70" s="854"/>
      <c r="AZ70" s="854"/>
      <c r="BA70" s="854"/>
      <c r="BB70" s="854"/>
      <c r="BC70" s="855"/>
      <c r="BD70" s="865"/>
      <c r="BE70" s="866"/>
      <c r="BF70" s="866"/>
      <c r="BG70" s="866"/>
      <c r="BH70" s="866"/>
      <c r="BI70" s="866"/>
      <c r="BJ70" s="867"/>
    </row>
    <row r="71" spans="1:63" ht="23.1" customHeight="1">
      <c r="A71" s="905"/>
      <c r="B71" s="596">
        <v>8</v>
      </c>
      <c r="C71" s="847"/>
      <c r="D71" s="848"/>
      <c r="E71" s="848"/>
      <c r="F71" s="848"/>
      <c r="G71" s="848"/>
      <c r="H71" s="848"/>
      <c r="I71" s="848"/>
      <c r="J71" s="848"/>
      <c r="K71" s="848"/>
      <c r="L71" s="848"/>
      <c r="M71" s="848"/>
      <c r="N71" s="848"/>
      <c r="O71" s="848"/>
      <c r="P71" s="848"/>
      <c r="Q71" s="848"/>
      <c r="R71" s="848"/>
      <c r="S71" s="848"/>
      <c r="T71" s="848"/>
      <c r="U71" s="848"/>
      <c r="V71" s="848"/>
      <c r="W71" s="848"/>
      <c r="X71" s="848"/>
      <c r="Y71" s="848"/>
      <c r="Z71" s="848"/>
      <c r="AA71" s="848"/>
      <c r="AB71" s="848"/>
      <c r="AC71" s="848"/>
      <c r="AD71" s="848"/>
      <c r="AE71" s="848"/>
      <c r="AF71" s="848"/>
      <c r="AG71" s="848"/>
      <c r="AH71" s="848"/>
      <c r="AI71" s="848"/>
      <c r="AJ71" s="848"/>
      <c r="AK71" s="848"/>
      <c r="AL71" s="848"/>
      <c r="AM71" s="848"/>
      <c r="AN71" s="848"/>
      <c r="AO71" s="848"/>
      <c r="AP71" s="849"/>
      <c r="AQ71" s="850"/>
      <c r="AR71" s="851"/>
      <c r="AS71" s="851"/>
      <c r="AT71" s="851"/>
      <c r="AU71" s="852"/>
      <c r="AV71" s="853"/>
      <c r="AW71" s="854"/>
      <c r="AX71" s="854"/>
      <c r="AY71" s="854"/>
      <c r="AZ71" s="854"/>
      <c r="BA71" s="854"/>
      <c r="BB71" s="854"/>
      <c r="BC71" s="855"/>
      <c r="BD71" s="884"/>
      <c r="BE71" s="885"/>
      <c r="BF71" s="885"/>
      <c r="BG71" s="885"/>
      <c r="BH71" s="885"/>
      <c r="BI71" s="885"/>
      <c r="BJ71" s="886"/>
    </row>
    <row r="72" spans="1:63" ht="23.1" customHeight="1">
      <c r="A72" s="905"/>
      <c r="B72" s="596">
        <v>9</v>
      </c>
      <c r="C72" s="847"/>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848"/>
      <c r="AJ72" s="848"/>
      <c r="AK72" s="848"/>
      <c r="AL72" s="848"/>
      <c r="AM72" s="848"/>
      <c r="AN72" s="848"/>
      <c r="AO72" s="848"/>
      <c r="AP72" s="849"/>
      <c r="AQ72" s="850"/>
      <c r="AR72" s="851"/>
      <c r="AS72" s="851"/>
      <c r="AT72" s="851"/>
      <c r="AU72" s="852"/>
      <c r="AV72" s="853"/>
      <c r="AW72" s="854"/>
      <c r="AX72" s="854"/>
      <c r="AY72" s="854"/>
      <c r="AZ72" s="854"/>
      <c r="BA72" s="854"/>
      <c r="BB72" s="854"/>
      <c r="BC72" s="855"/>
      <c r="BD72" s="865"/>
      <c r="BE72" s="866"/>
      <c r="BF72" s="866"/>
      <c r="BG72" s="866"/>
      <c r="BH72" s="866"/>
      <c r="BI72" s="866"/>
      <c r="BJ72" s="867"/>
    </row>
    <row r="73" spans="1:63" ht="22.5" customHeight="1" thickBot="1">
      <c r="A73" s="905"/>
      <c r="B73" s="711">
        <v>10</v>
      </c>
      <c r="C73" s="847"/>
      <c r="D73" s="848"/>
      <c r="E73" s="848"/>
      <c r="F73" s="848"/>
      <c r="G73" s="848"/>
      <c r="H73" s="848"/>
      <c r="I73" s="848"/>
      <c r="J73" s="848"/>
      <c r="K73" s="848"/>
      <c r="L73" s="848"/>
      <c r="M73" s="848"/>
      <c r="N73" s="848"/>
      <c r="O73" s="848"/>
      <c r="P73" s="848"/>
      <c r="Q73" s="848"/>
      <c r="R73" s="848"/>
      <c r="S73" s="848"/>
      <c r="T73" s="848"/>
      <c r="U73" s="848"/>
      <c r="V73" s="848"/>
      <c r="W73" s="848"/>
      <c r="X73" s="848"/>
      <c r="Y73" s="848"/>
      <c r="Z73" s="848"/>
      <c r="AA73" s="848"/>
      <c r="AB73" s="848"/>
      <c r="AC73" s="848"/>
      <c r="AD73" s="848"/>
      <c r="AE73" s="848"/>
      <c r="AF73" s="848"/>
      <c r="AG73" s="848"/>
      <c r="AH73" s="848"/>
      <c r="AI73" s="848"/>
      <c r="AJ73" s="848"/>
      <c r="AK73" s="848"/>
      <c r="AL73" s="848"/>
      <c r="AM73" s="848"/>
      <c r="AN73" s="848"/>
      <c r="AO73" s="848"/>
      <c r="AP73" s="849"/>
      <c r="AQ73" s="850"/>
      <c r="AR73" s="851"/>
      <c r="AS73" s="851"/>
      <c r="AT73" s="851"/>
      <c r="AU73" s="852"/>
      <c r="AV73" s="853"/>
      <c r="AW73" s="854"/>
      <c r="AX73" s="854"/>
      <c r="AY73" s="854"/>
      <c r="AZ73" s="854"/>
      <c r="BA73" s="854"/>
      <c r="BB73" s="854"/>
      <c r="BC73" s="855"/>
      <c r="BD73" s="887"/>
      <c r="BE73" s="888"/>
      <c r="BF73" s="888"/>
      <c r="BG73" s="888"/>
      <c r="BH73" s="888"/>
      <c r="BI73" s="888"/>
      <c r="BJ73" s="889"/>
    </row>
    <row r="74" spans="1:63" ht="23.1" customHeight="1" thickTop="1">
      <c r="A74" s="907" t="s">
        <v>25</v>
      </c>
      <c r="B74" s="595">
        <v>1</v>
      </c>
      <c r="C74" s="837" t="s">
        <v>54</v>
      </c>
      <c r="D74" s="837"/>
      <c r="E74" s="837"/>
      <c r="F74" s="837"/>
      <c r="G74" s="837"/>
      <c r="H74" s="837"/>
      <c r="I74" s="837"/>
      <c r="J74" s="837"/>
      <c r="K74" s="837"/>
      <c r="L74" s="837"/>
      <c r="M74" s="837"/>
      <c r="N74" s="837"/>
      <c r="O74" s="837"/>
      <c r="P74" s="837"/>
      <c r="Q74" s="837"/>
      <c r="R74" s="837"/>
      <c r="S74" s="837"/>
      <c r="T74" s="837"/>
      <c r="U74" s="837"/>
      <c r="V74" s="837"/>
      <c r="W74" s="837"/>
      <c r="X74" s="837"/>
      <c r="Y74" s="837"/>
      <c r="Z74" s="837"/>
      <c r="AA74" s="837"/>
      <c r="AB74" s="837"/>
      <c r="AC74" s="837"/>
      <c r="AD74" s="837"/>
      <c r="AE74" s="837"/>
      <c r="AF74" s="837"/>
      <c r="AG74" s="837"/>
      <c r="AH74" s="837"/>
      <c r="AI74" s="837"/>
      <c r="AJ74" s="837"/>
      <c r="AK74" s="837"/>
      <c r="AL74" s="837"/>
      <c r="AM74" s="837"/>
      <c r="AN74" s="837"/>
      <c r="AO74" s="837"/>
      <c r="AP74" s="837"/>
      <c r="AQ74" s="838">
        <v>0</v>
      </c>
      <c r="AR74" s="839"/>
      <c r="AS74" s="839"/>
      <c r="AT74" s="839"/>
      <c r="AU74" s="840"/>
      <c r="AV74" s="841"/>
      <c r="AW74" s="842"/>
      <c r="AX74" s="842"/>
      <c r="AY74" s="842"/>
      <c r="AZ74" s="842"/>
      <c r="BA74" s="842"/>
      <c r="BB74" s="842"/>
      <c r="BC74" s="843"/>
      <c r="BD74" s="844" t="s">
        <v>57</v>
      </c>
      <c r="BE74" s="845"/>
      <c r="BF74" s="845"/>
      <c r="BG74" s="845"/>
      <c r="BH74" s="845"/>
      <c r="BI74" s="845"/>
      <c r="BJ74" s="846"/>
      <c r="BK74" s="728"/>
    </row>
    <row r="75" spans="1:63" ht="23.1" customHeight="1">
      <c r="A75" s="908"/>
      <c r="B75" s="596">
        <v>2</v>
      </c>
      <c r="C75" s="862" t="s">
        <v>58</v>
      </c>
      <c r="D75" s="863" t="s">
        <v>59</v>
      </c>
      <c r="E75" s="863" t="s">
        <v>59</v>
      </c>
      <c r="F75" s="863" t="s">
        <v>59</v>
      </c>
      <c r="G75" s="863" t="s">
        <v>59</v>
      </c>
      <c r="H75" s="863" t="s">
        <v>59</v>
      </c>
      <c r="I75" s="863" t="s">
        <v>59</v>
      </c>
      <c r="J75" s="863" t="s">
        <v>59</v>
      </c>
      <c r="K75" s="863" t="s">
        <v>59</v>
      </c>
      <c r="L75" s="863" t="s">
        <v>59</v>
      </c>
      <c r="M75" s="863" t="s">
        <v>59</v>
      </c>
      <c r="N75" s="863" t="s">
        <v>59</v>
      </c>
      <c r="O75" s="863" t="s">
        <v>59</v>
      </c>
      <c r="P75" s="863" t="s">
        <v>59</v>
      </c>
      <c r="Q75" s="863" t="s">
        <v>59</v>
      </c>
      <c r="R75" s="863" t="s">
        <v>59</v>
      </c>
      <c r="S75" s="863" t="s">
        <v>59</v>
      </c>
      <c r="T75" s="863" t="s">
        <v>59</v>
      </c>
      <c r="U75" s="863" t="s">
        <v>59</v>
      </c>
      <c r="V75" s="863" t="s">
        <v>59</v>
      </c>
      <c r="W75" s="863" t="s">
        <v>59</v>
      </c>
      <c r="X75" s="863" t="s">
        <v>59</v>
      </c>
      <c r="Y75" s="863" t="s">
        <v>59</v>
      </c>
      <c r="Z75" s="863" t="s">
        <v>59</v>
      </c>
      <c r="AA75" s="863" t="s">
        <v>59</v>
      </c>
      <c r="AB75" s="863" t="s">
        <v>59</v>
      </c>
      <c r="AC75" s="863" t="s">
        <v>59</v>
      </c>
      <c r="AD75" s="863" t="s">
        <v>59</v>
      </c>
      <c r="AE75" s="863" t="s">
        <v>59</v>
      </c>
      <c r="AF75" s="863" t="s">
        <v>59</v>
      </c>
      <c r="AG75" s="863" t="s">
        <v>59</v>
      </c>
      <c r="AH75" s="863" t="s">
        <v>59</v>
      </c>
      <c r="AI75" s="863" t="s">
        <v>59</v>
      </c>
      <c r="AJ75" s="863" t="s">
        <v>59</v>
      </c>
      <c r="AK75" s="863" t="s">
        <v>59</v>
      </c>
      <c r="AL75" s="863" t="s">
        <v>59</v>
      </c>
      <c r="AM75" s="863" t="s">
        <v>59</v>
      </c>
      <c r="AN75" s="863" t="s">
        <v>59</v>
      </c>
      <c r="AO75" s="863" t="s">
        <v>59</v>
      </c>
      <c r="AP75" s="864" t="s">
        <v>59</v>
      </c>
      <c r="AQ75" s="850"/>
      <c r="AR75" s="851"/>
      <c r="AS75" s="851"/>
      <c r="AT75" s="851"/>
      <c r="AU75" s="852"/>
      <c r="AV75" s="853" t="s">
        <v>60</v>
      </c>
      <c r="AW75" s="854"/>
      <c r="AX75" s="854"/>
      <c r="AY75" s="854"/>
      <c r="AZ75" s="854"/>
      <c r="BA75" s="854"/>
      <c r="BB75" s="854"/>
      <c r="BC75" s="855"/>
      <c r="BD75" s="942"/>
      <c r="BE75" s="943"/>
      <c r="BF75" s="943"/>
      <c r="BG75" s="943"/>
      <c r="BH75" s="943"/>
      <c r="BI75" s="943"/>
      <c r="BJ75" s="944"/>
      <c r="BK75" s="729"/>
    </row>
    <row r="76" spans="1:63" ht="23.1" customHeight="1">
      <c r="A76" s="908"/>
      <c r="B76" s="596">
        <v>3</v>
      </c>
      <c r="C76" s="862" t="s">
        <v>61</v>
      </c>
      <c r="D76" s="863" t="s">
        <v>59</v>
      </c>
      <c r="E76" s="863" t="s">
        <v>59</v>
      </c>
      <c r="F76" s="863" t="s">
        <v>59</v>
      </c>
      <c r="G76" s="863" t="s">
        <v>59</v>
      </c>
      <c r="H76" s="863" t="s">
        <v>59</v>
      </c>
      <c r="I76" s="863" t="s">
        <v>59</v>
      </c>
      <c r="J76" s="863" t="s">
        <v>59</v>
      </c>
      <c r="K76" s="863" t="s">
        <v>59</v>
      </c>
      <c r="L76" s="863" t="s">
        <v>59</v>
      </c>
      <c r="M76" s="863" t="s">
        <v>59</v>
      </c>
      <c r="N76" s="863" t="s">
        <v>59</v>
      </c>
      <c r="O76" s="863" t="s">
        <v>59</v>
      </c>
      <c r="P76" s="863" t="s">
        <v>59</v>
      </c>
      <c r="Q76" s="863" t="s">
        <v>59</v>
      </c>
      <c r="R76" s="863" t="s">
        <v>59</v>
      </c>
      <c r="S76" s="863" t="s">
        <v>59</v>
      </c>
      <c r="T76" s="863" t="s">
        <v>59</v>
      </c>
      <c r="U76" s="863" t="s">
        <v>59</v>
      </c>
      <c r="V76" s="863" t="s">
        <v>59</v>
      </c>
      <c r="W76" s="863" t="s">
        <v>59</v>
      </c>
      <c r="X76" s="863" t="s">
        <v>59</v>
      </c>
      <c r="Y76" s="863" t="s">
        <v>59</v>
      </c>
      <c r="Z76" s="863" t="s">
        <v>59</v>
      </c>
      <c r="AA76" s="863" t="s">
        <v>59</v>
      </c>
      <c r="AB76" s="863" t="s">
        <v>59</v>
      </c>
      <c r="AC76" s="863" t="s">
        <v>59</v>
      </c>
      <c r="AD76" s="863" t="s">
        <v>59</v>
      </c>
      <c r="AE76" s="863" t="s">
        <v>59</v>
      </c>
      <c r="AF76" s="863" t="s">
        <v>59</v>
      </c>
      <c r="AG76" s="863" t="s">
        <v>59</v>
      </c>
      <c r="AH76" s="863" t="s">
        <v>59</v>
      </c>
      <c r="AI76" s="863" t="s">
        <v>59</v>
      </c>
      <c r="AJ76" s="863" t="s">
        <v>59</v>
      </c>
      <c r="AK76" s="863" t="s">
        <v>59</v>
      </c>
      <c r="AL76" s="863" t="s">
        <v>59</v>
      </c>
      <c r="AM76" s="863" t="s">
        <v>59</v>
      </c>
      <c r="AN76" s="863" t="s">
        <v>59</v>
      </c>
      <c r="AO76" s="863" t="s">
        <v>59</v>
      </c>
      <c r="AP76" s="864" t="s">
        <v>59</v>
      </c>
      <c r="AQ76" s="850"/>
      <c r="AR76" s="851"/>
      <c r="AS76" s="851"/>
      <c r="AT76" s="851"/>
      <c r="AU76" s="852"/>
      <c r="AV76" s="853"/>
      <c r="AW76" s="854"/>
      <c r="AX76" s="854"/>
      <c r="AY76" s="854"/>
      <c r="AZ76" s="854"/>
      <c r="BA76" s="854"/>
      <c r="BB76" s="854"/>
      <c r="BC76" s="855"/>
      <c r="BD76" s="945"/>
      <c r="BE76" s="946"/>
      <c r="BF76" s="946"/>
      <c r="BG76" s="946"/>
      <c r="BH76" s="946"/>
      <c r="BI76" s="946"/>
      <c r="BJ76" s="947"/>
    </row>
    <row r="77" spans="1:63" ht="23.1" customHeight="1">
      <c r="A77" s="908"/>
      <c r="B77" s="596">
        <v>4</v>
      </c>
      <c r="C77" s="862" t="s">
        <v>62</v>
      </c>
      <c r="D77" s="863"/>
      <c r="E77" s="863"/>
      <c r="F77" s="863"/>
      <c r="G77" s="863"/>
      <c r="H77" s="863"/>
      <c r="I77" s="863"/>
      <c r="J77" s="863"/>
      <c r="K77" s="863"/>
      <c r="L77" s="863"/>
      <c r="M77" s="863"/>
      <c r="N77" s="863"/>
      <c r="O77" s="863"/>
      <c r="P77" s="863"/>
      <c r="Q77" s="863"/>
      <c r="R77" s="863"/>
      <c r="S77" s="863"/>
      <c r="T77" s="863"/>
      <c r="U77" s="863"/>
      <c r="V77" s="863"/>
      <c r="W77" s="863"/>
      <c r="X77" s="863"/>
      <c r="Y77" s="863"/>
      <c r="Z77" s="863"/>
      <c r="AA77" s="863"/>
      <c r="AB77" s="863"/>
      <c r="AC77" s="863"/>
      <c r="AD77" s="863"/>
      <c r="AE77" s="863"/>
      <c r="AF77" s="863"/>
      <c r="AG77" s="863"/>
      <c r="AH77" s="863"/>
      <c r="AI77" s="863"/>
      <c r="AJ77" s="863"/>
      <c r="AK77" s="863"/>
      <c r="AL77" s="863"/>
      <c r="AM77" s="863"/>
      <c r="AN77" s="863"/>
      <c r="AO77" s="863"/>
      <c r="AP77" s="864"/>
      <c r="AQ77" s="850"/>
      <c r="AR77" s="851"/>
      <c r="AS77" s="851"/>
      <c r="AT77" s="851"/>
      <c r="AU77" s="852"/>
      <c r="AV77" s="853"/>
      <c r="AW77" s="854"/>
      <c r="AX77" s="854"/>
      <c r="AY77" s="854"/>
      <c r="AZ77" s="854"/>
      <c r="BA77" s="854"/>
      <c r="BB77" s="854"/>
      <c r="BC77" s="855"/>
      <c r="BD77" s="945"/>
      <c r="BE77" s="946"/>
      <c r="BF77" s="946"/>
      <c r="BG77" s="946"/>
      <c r="BH77" s="946"/>
      <c r="BI77" s="946"/>
      <c r="BJ77" s="947"/>
    </row>
    <row r="78" spans="1:63" ht="23.1" customHeight="1">
      <c r="A78" s="908"/>
      <c r="B78" s="597">
        <v>5</v>
      </c>
      <c r="C78" s="862" t="s">
        <v>63</v>
      </c>
      <c r="D78" s="863"/>
      <c r="E78" s="863"/>
      <c r="F78" s="863"/>
      <c r="G78" s="863"/>
      <c r="H78" s="863"/>
      <c r="I78" s="863"/>
      <c r="J78" s="863"/>
      <c r="K78" s="863"/>
      <c r="L78" s="863"/>
      <c r="M78" s="863"/>
      <c r="N78" s="863"/>
      <c r="O78" s="863"/>
      <c r="P78" s="863"/>
      <c r="Q78" s="863"/>
      <c r="R78" s="863"/>
      <c r="S78" s="863"/>
      <c r="T78" s="863"/>
      <c r="U78" s="863"/>
      <c r="V78" s="863"/>
      <c r="W78" s="863"/>
      <c r="X78" s="863"/>
      <c r="Y78" s="863"/>
      <c r="Z78" s="863"/>
      <c r="AA78" s="863"/>
      <c r="AB78" s="863"/>
      <c r="AC78" s="863"/>
      <c r="AD78" s="863"/>
      <c r="AE78" s="863"/>
      <c r="AF78" s="863"/>
      <c r="AG78" s="863"/>
      <c r="AH78" s="863"/>
      <c r="AI78" s="863"/>
      <c r="AJ78" s="863"/>
      <c r="AK78" s="863"/>
      <c r="AL78" s="863"/>
      <c r="AM78" s="863"/>
      <c r="AN78" s="863"/>
      <c r="AO78" s="863"/>
      <c r="AP78" s="864"/>
      <c r="AQ78" s="850"/>
      <c r="AR78" s="851"/>
      <c r="AS78" s="851"/>
      <c r="AT78" s="851"/>
      <c r="AU78" s="852"/>
      <c r="AV78" s="853" t="s">
        <v>64</v>
      </c>
      <c r="AW78" s="854"/>
      <c r="AX78" s="854"/>
      <c r="AY78" s="854"/>
      <c r="AZ78" s="854"/>
      <c r="BA78" s="854"/>
      <c r="BB78" s="854"/>
      <c r="BC78" s="855"/>
      <c r="BD78" s="926"/>
      <c r="BE78" s="927"/>
      <c r="BF78" s="927"/>
      <c r="BG78" s="927"/>
      <c r="BH78" s="927"/>
      <c r="BI78" s="927"/>
      <c r="BJ78" s="928"/>
    </row>
    <row r="79" spans="1:63" ht="25.5" customHeight="1">
      <c r="A79" s="908"/>
      <c r="B79" s="712">
        <v>6</v>
      </c>
      <c r="C79" s="862" t="s">
        <v>65</v>
      </c>
      <c r="D79" s="863"/>
      <c r="E79" s="863"/>
      <c r="F79" s="863"/>
      <c r="G79" s="863"/>
      <c r="H79" s="863"/>
      <c r="I79" s="863"/>
      <c r="J79" s="863"/>
      <c r="K79" s="863"/>
      <c r="L79" s="863"/>
      <c r="M79" s="863"/>
      <c r="N79" s="863"/>
      <c r="O79" s="863"/>
      <c r="P79" s="863"/>
      <c r="Q79" s="863"/>
      <c r="R79" s="863"/>
      <c r="S79" s="863"/>
      <c r="T79" s="863"/>
      <c r="U79" s="863"/>
      <c r="V79" s="863"/>
      <c r="W79" s="863"/>
      <c r="X79" s="863"/>
      <c r="Y79" s="863"/>
      <c r="Z79" s="863"/>
      <c r="AA79" s="863"/>
      <c r="AB79" s="863"/>
      <c r="AC79" s="863"/>
      <c r="AD79" s="863"/>
      <c r="AE79" s="863"/>
      <c r="AF79" s="863"/>
      <c r="AG79" s="863"/>
      <c r="AH79" s="863"/>
      <c r="AI79" s="863"/>
      <c r="AJ79" s="863"/>
      <c r="AK79" s="863"/>
      <c r="AL79" s="863"/>
      <c r="AM79" s="863"/>
      <c r="AN79" s="863"/>
      <c r="AO79" s="863"/>
      <c r="AP79" s="864"/>
      <c r="AQ79" s="896"/>
      <c r="AR79" s="897"/>
      <c r="AS79" s="897"/>
      <c r="AT79" s="897"/>
      <c r="AU79" s="898"/>
      <c r="AV79" s="853" t="s">
        <v>66</v>
      </c>
      <c r="AW79" s="854"/>
      <c r="AX79" s="854"/>
      <c r="AY79" s="854"/>
      <c r="AZ79" s="854"/>
      <c r="BA79" s="854"/>
      <c r="BB79" s="854"/>
      <c r="BC79" s="855"/>
      <c r="BD79" s="859"/>
      <c r="BE79" s="929"/>
      <c r="BF79" s="929"/>
      <c r="BG79" s="929"/>
      <c r="BH79" s="929"/>
      <c r="BI79" s="929"/>
      <c r="BJ79" s="930"/>
    </row>
    <row r="80" spans="1:63" ht="22.5" customHeight="1">
      <c r="A80" s="908"/>
      <c r="B80" s="712">
        <v>7</v>
      </c>
      <c r="C80" s="895" t="s">
        <v>67</v>
      </c>
      <c r="D80" s="863"/>
      <c r="E80" s="863"/>
      <c r="F80" s="863"/>
      <c r="G80" s="863"/>
      <c r="H80" s="863"/>
      <c r="I80" s="863"/>
      <c r="J80" s="863"/>
      <c r="K80" s="863"/>
      <c r="L80" s="863"/>
      <c r="M80" s="863"/>
      <c r="N80" s="863"/>
      <c r="O80" s="863"/>
      <c r="P80" s="863"/>
      <c r="Q80" s="863"/>
      <c r="R80" s="863"/>
      <c r="S80" s="863"/>
      <c r="T80" s="863"/>
      <c r="U80" s="863"/>
      <c r="V80" s="863"/>
      <c r="W80" s="863"/>
      <c r="X80" s="863"/>
      <c r="Y80" s="863"/>
      <c r="Z80" s="863"/>
      <c r="AA80" s="863"/>
      <c r="AB80" s="863"/>
      <c r="AC80" s="863"/>
      <c r="AD80" s="863"/>
      <c r="AE80" s="863"/>
      <c r="AF80" s="863"/>
      <c r="AG80" s="863"/>
      <c r="AH80" s="863"/>
      <c r="AI80" s="863"/>
      <c r="AJ80" s="863"/>
      <c r="AK80" s="863"/>
      <c r="AL80" s="863"/>
      <c r="AM80" s="863"/>
      <c r="AN80" s="863"/>
      <c r="AO80" s="863"/>
      <c r="AP80" s="864"/>
      <c r="AQ80" s="896"/>
      <c r="AR80" s="897"/>
      <c r="AS80" s="897"/>
      <c r="AT80" s="897"/>
      <c r="AU80" s="898"/>
      <c r="AV80" s="853" t="s">
        <v>68</v>
      </c>
      <c r="AW80" s="854"/>
      <c r="AX80" s="854"/>
      <c r="AY80" s="854"/>
      <c r="AZ80" s="854"/>
      <c r="BA80" s="854"/>
      <c r="BB80" s="854"/>
      <c r="BC80" s="855"/>
      <c r="BD80" s="862"/>
      <c r="BE80" s="863"/>
      <c r="BF80" s="863"/>
      <c r="BG80" s="863"/>
      <c r="BH80" s="863"/>
      <c r="BI80" s="863"/>
      <c r="BJ80" s="864"/>
    </row>
    <row r="81" spans="1:62" ht="22.5" customHeight="1">
      <c r="A81" s="908"/>
      <c r="B81" s="713">
        <v>8</v>
      </c>
      <c r="C81" s="895" t="s">
        <v>69</v>
      </c>
      <c r="D81" s="863"/>
      <c r="E81" s="863"/>
      <c r="F81" s="863"/>
      <c r="G81" s="863"/>
      <c r="H81" s="863"/>
      <c r="I81" s="863"/>
      <c r="J81" s="863"/>
      <c r="K81" s="863"/>
      <c r="L81" s="863"/>
      <c r="M81" s="863"/>
      <c r="N81" s="863"/>
      <c r="O81" s="863"/>
      <c r="P81" s="863"/>
      <c r="Q81" s="863"/>
      <c r="R81" s="863"/>
      <c r="S81" s="863"/>
      <c r="T81" s="863"/>
      <c r="U81" s="863"/>
      <c r="V81" s="863"/>
      <c r="W81" s="863"/>
      <c r="X81" s="863"/>
      <c r="Y81" s="863"/>
      <c r="Z81" s="863"/>
      <c r="AA81" s="863"/>
      <c r="AB81" s="863"/>
      <c r="AC81" s="863"/>
      <c r="AD81" s="863"/>
      <c r="AE81" s="863"/>
      <c r="AF81" s="863"/>
      <c r="AG81" s="863"/>
      <c r="AH81" s="863"/>
      <c r="AI81" s="863"/>
      <c r="AJ81" s="863"/>
      <c r="AK81" s="863"/>
      <c r="AL81" s="863"/>
      <c r="AM81" s="863"/>
      <c r="AN81" s="863"/>
      <c r="AO81" s="863"/>
      <c r="AP81" s="864"/>
      <c r="AQ81" s="896"/>
      <c r="AR81" s="897"/>
      <c r="AS81" s="897"/>
      <c r="AT81" s="897"/>
      <c r="AU81" s="898"/>
      <c r="AV81" s="853" t="s">
        <v>70</v>
      </c>
      <c r="AW81" s="854"/>
      <c r="AX81" s="854"/>
      <c r="AY81" s="854"/>
      <c r="AZ81" s="854"/>
      <c r="BA81" s="854"/>
      <c r="BB81" s="854"/>
      <c r="BC81" s="855"/>
      <c r="BD81" s="865"/>
      <c r="BE81" s="866"/>
      <c r="BF81" s="866"/>
      <c r="BG81" s="866"/>
      <c r="BH81" s="866"/>
      <c r="BI81" s="866"/>
      <c r="BJ81" s="867"/>
    </row>
    <row r="82" spans="1:62" ht="22.5" customHeight="1">
      <c r="A82" s="908"/>
      <c r="B82" s="713">
        <v>9</v>
      </c>
      <c r="C82" s="862" t="s">
        <v>71</v>
      </c>
      <c r="D82" s="863"/>
      <c r="E82" s="863"/>
      <c r="F82" s="863"/>
      <c r="G82" s="863"/>
      <c r="H82" s="863"/>
      <c r="I82" s="863"/>
      <c r="J82" s="863"/>
      <c r="K82" s="863"/>
      <c r="L82" s="863"/>
      <c r="M82" s="863"/>
      <c r="N82" s="863"/>
      <c r="O82" s="863"/>
      <c r="P82" s="863"/>
      <c r="Q82" s="863"/>
      <c r="R82" s="863"/>
      <c r="S82" s="863"/>
      <c r="T82" s="863"/>
      <c r="U82" s="863"/>
      <c r="V82" s="863"/>
      <c r="W82" s="863"/>
      <c r="X82" s="863"/>
      <c r="Y82" s="863"/>
      <c r="Z82" s="863"/>
      <c r="AA82" s="863"/>
      <c r="AB82" s="863"/>
      <c r="AC82" s="863"/>
      <c r="AD82" s="863"/>
      <c r="AE82" s="863"/>
      <c r="AF82" s="863"/>
      <c r="AG82" s="863"/>
      <c r="AH82" s="863"/>
      <c r="AI82" s="863"/>
      <c r="AJ82" s="863"/>
      <c r="AK82" s="863"/>
      <c r="AL82" s="863"/>
      <c r="AM82" s="863"/>
      <c r="AN82" s="863"/>
      <c r="AO82" s="863"/>
      <c r="AP82" s="864"/>
      <c r="AQ82" s="896"/>
      <c r="AR82" s="897"/>
      <c r="AS82" s="897"/>
      <c r="AT82" s="897"/>
      <c r="AU82" s="898"/>
      <c r="AV82" s="853" t="s">
        <v>72</v>
      </c>
      <c r="AW82" s="854"/>
      <c r="AX82" s="854"/>
      <c r="AY82" s="854"/>
      <c r="AZ82" s="854"/>
      <c r="BA82" s="854"/>
      <c r="BB82" s="854"/>
      <c r="BC82" s="855"/>
      <c r="BD82" s="865"/>
      <c r="BE82" s="866"/>
      <c r="BF82" s="866"/>
      <c r="BG82" s="866"/>
      <c r="BH82" s="866"/>
      <c r="BI82" s="866"/>
      <c r="BJ82" s="867"/>
    </row>
    <row r="83" spans="1:62" ht="22.5" customHeight="1">
      <c r="A83" s="908"/>
      <c r="B83" s="713">
        <v>10</v>
      </c>
      <c r="C83" s="862" t="s">
        <v>73</v>
      </c>
      <c r="D83" s="863"/>
      <c r="E83" s="863"/>
      <c r="F83" s="863"/>
      <c r="G83" s="863"/>
      <c r="H83" s="863"/>
      <c r="I83" s="863"/>
      <c r="J83" s="863"/>
      <c r="K83" s="863"/>
      <c r="L83" s="863"/>
      <c r="M83" s="863"/>
      <c r="N83" s="863"/>
      <c r="O83" s="863"/>
      <c r="P83" s="863"/>
      <c r="Q83" s="863"/>
      <c r="R83" s="863"/>
      <c r="S83" s="863"/>
      <c r="T83" s="863"/>
      <c r="U83" s="863"/>
      <c r="V83" s="863"/>
      <c r="W83" s="863"/>
      <c r="X83" s="863"/>
      <c r="Y83" s="863"/>
      <c r="Z83" s="863"/>
      <c r="AA83" s="863"/>
      <c r="AB83" s="863"/>
      <c r="AC83" s="863"/>
      <c r="AD83" s="863"/>
      <c r="AE83" s="863"/>
      <c r="AF83" s="863"/>
      <c r="AG83" s="863"/>
      <c r="AH83" s="863"/>
      <c r="AI83" s="863"/>
      <c r="AJ83" s="863"/>
      <c r="AK83" s="863"/>
      <c r="AL83" s="863"/>
      <c r="AM83" s="863"/>
      <c r="AN83" s="863"/>
      <c r="AO83" s="863"/>
      <c r="AP83" s="864"/>
      <c r="AQ83" s="725"/>
      <c r="AR83" s="725"/>
      <c r="AS83" s="725"/>
      <c r="AT83" s="725"/>
      <c r="AU83" s="726"/>
      <c r="AV83" s="853" t="s">
        <v>74</v>
      </c>
      <c r="AW83" s="854"/>
      <c r="AX83" s="854"/>
      <c r="AY83" s="854"/>
      <c r="AZ83" s="854"/>
      <c r="BA83" s="854"/>
      <c r="BB83" s="854"/>
      <c r="BC83" s="855"/>
      <c r="BD83" s="727"/>
      <c r="BE83" s="730"/>
      <c r="BF83" s="730"/>
      <c r="BG83" s="730"/>
      <c r="BH83" s="730"/>
      <c r="BI83" s="730"/>
      <c r="BJ83" s="731"/>
    </row>
    <row r="84" spans="1:62" ht="23.1" customHeight="1">
      <c r="A84" s="908"/>
      <c r="B84" s="713">
        <v>11</v>
      </c>
      <c r="C84" s="862" t="s">
        <v>75</v>
      </c>
      <c r="D84" s="863"/>
      <c r="E84" s="863"/>
      <c r="F84" s="863"/>
      <c r="G84" s="863"/>
      <c r="H84" s="863"/>
      <c r="I84" s="863"/>
      <c r="J84" s="863"/>
      <c r="K84" s="863"/>
      <c r="L84" s="863"/>
      <c r="M84" s="863"/>
      <c r="N84" s="863"/>
      <c r="O84" s="863"/>
      <c r="P84" s="863"/>
      <c r="Q84" s="863"/>
      <c r="R84" s="863"/>
      <c r="S84" s="863"/>
      <c r="T84" s="863"/>
      <c r="U84" s="863"/>
      <c r="V84" s="863"/>
      <c r="W84" s="863"/>
      <c r="X84" s="863"/>
      <c r="Y84" s="863"/>
      <c r="Z84" s="863"/>
      <c r="AA84" s="863"/>
      <c r="AB84" s="863"/>
      <c r="AC84" s="863"/>
      <c r="AD84" s="863"/>
      <c r="AE84" s="863"/>
      <c r="AF84" s="863"/>
      <c r="AG84" s="863"/>
      <c r="AH84" s="863"/>
      <c r="AI84" s="863"/>
      <c r="AJ84" s="863"/>
      <c r="AK84" s="863"/>
      <c r="AL84" s="863"/>
      <c r="AM84" s="863"/>
      <c r="AN84" s="863"/>
      <c r="AO84" s="863"/>
      <c r="AP84" s="864"/>
      <c r="AQ84" s="850"/>
      <c r="AR84" s="851"/>
      <c r="AS84" s="851"/>
      <c r="AT84" s="851"/>
      <c r="AU84" s="852"/>
      <c r="AV84" s="853" t="s">
        <v>76</v>
      </c>
      <c r="AW84" s="854"/>
      <c r="AX84" s="854"/>
      <c r="AY84" s="854"/>
      <c r="AZ84" s="854"/>
      <c r="BA84" s="854"/>
      <c r="BB84" s="854"/>
      <c r="BC84" s="855"/>
      <c r="BD84" s="727"/>
      <c r="BE84" s="730"/>
      <c r="BF84" s="730"/>
      <c r="BG84" s="730"/>
      <c r="BH84" s="730"/>
      <c r="BI84" s="730"/>
      <c r="BJ84" s="731"/>
    </row>
    <row r="85" spans="1:62" ht="18" customHeight="1">
      <c r="A85" s="909"/>
      <c r="B85" s="598">
        <v>12</v>
      </c>
      <c r="C85" s="914" t="s">
        <v>77</v>
      </c>
      <c r="D85" s="915"/>
      <c r="E85" s="915"/>
      <c r="F85" s="915"/>
      <c r="G85" s="915"/>
      <c r="H85" s="915"/>
      <c r="I85" s="915"/>
      <c r="J85" s="915"/>
      <c r="K85" s="915"/>
      <c r="L85" s="915"/>
      <c r="M85" s="915"/>
      <c r="N85" s="915"/>
      <c r="O85" s="915"/>
      <c r="P85" s="915"/>
      <c r="Q85" s="915"/>
      <c r="R85" s="915"/>
      <c r="S85" s="915"/>
      <c r="T85" s="915"/>
      <c r="U85" s="915"/>
      <c r="V85" s="915"/>
      <c r="W85" s="915"/>
      <c r="X85" s="915"/>
      <c r="Y85" s="915"/>
      <c r="Z85" s="915"/>
      <c r="AA85" s="915"/>
      <c r="AB85" s="915"/>
      <c r="AC85" s="915"/>
      <c r="AD85" s="915"/>
      <c r="AE85" s="915"/>
      <c r="AF85" s="915"/>
      <c r="AG85" s="915"/>
      <c r="AH85" s="915"/>
      <c r="AI85" s="915"/>
      <c r="AJ85" s="915"/>
      <c r="AK85" s="915"/>
      <c r="AL85" s="915"/>
      <c r="AM85" s="915"/>
      <c r="AN85" s="915"/>
      <c r="AO85" s="915"/>
      <c r="AP85" s="916"/>
      <c r="AQ85" s="917"/>
      <c r="AR85" s="918"/>
      <c r="AS85" s="918"/>
      <c r="AT85" s="918"/>
      <c r="AU85" s="919"/>
      <c r="AV85" s="920" t="s">
        <v>78</v>
      </c>
      <c r="AW85" s="921"/>
      <c r="AX85" s="921"/>
      <c r="AY85" s="921"/>
      <c r="AZ85" s="921"/>
      <c r="BA85" s="921"/>
      <c r="BB85" s="921"/>
      <c r="BC85" s="922"/>
      <c r="BD85" s="923"/>
      <c r="BE85" s="924"/>
      <c r="BF85" s="924"/>
      <c r="BG85" s="924"/>
      <c r="BH85" s="924"/>
      <c r="BI85" s="924"/>
      <c r="BJ85" s="925"/>
    </row>
    <row r="86" spans="1:62" ht="7.5" customHeight="1" thickTop="1">
      <c r="A86" s="714"/>
      <c r="B86" s="714"/>
      <c r="C86" s="714"/>
      <c r="D86" s="715"/>
      <c r="E86" s="716"/>
      <c r="F86" s="716"/>
      <c r="G86" s="716"/>
      <c r="H86" s="715"/>
      <c r="I86" s="716"/>
      <c r="J86" s="721"/>
      <c r="K86" s="715"/>
      <c r="L86" s="716"/>
      <c r="M86" s="721"/>
      <c r="N86" s="715"/>
      <c r="O86" s="716"/>
      <c r="P86" s="716"/>
      <c r="Q86" s="723"/>
      <c r="R86" s="724"/>
      <c r="S86" s="724"/>
      <c r="T86" s="724"/>
      <c r="U86" s="724"/>
      <c r="V86" s="724"/>
      <c r="W86" s="724"/>
      <c r="X86" s="724"/>
      <c r="Y86" s="724"/>
      <c r="Z86" s="724"/>
      <c r="AA86" s="724"/>
      <c r="AB86" s="724"/>
      <c r="AC86" s="724"/>
      <c r="AD86" s="724"/>
      <c r="AE86" s="724"/>
      <c r="AF86" s="724"/>
      <c r="AG86" s="724"/>
      <c r="AH86" s="724"/>
      <c r="AI86" s="724"/>
      <c r="AJ86" s="724"/>
      <c r="AK86" s="724"/>
      <c r="AL86" s="724"/>
      <c r="AM86" s="724"/>
      <c r="AN86" s="724"/>
      <c r="AO86" s="724"/>
      <c r="AP86" s="724"/>
      <c r="AQ86" s="724"/>
      <c r="AR86" s="724"/>
      <c r="AS86" s="724"/>
      <c r="AT86" s="724"/>
      <c r="AU86" s="724"/>
      <c r="AV86" s="724"/>
      <c r="AW86" s="724"/>
      <c r="AX86" s="724"/>
      <c r="AY86" s="724"/>
      <c r="AZ86" s="724"/>
      <c r="BA86" s="724"/>
      <c r="BB86" s="724"/>
      <c r="BC86" s="724"/>
      <c r="BD86" s="724"/>
      <c r="BE86" s="724"/>
      <c r="BF86" s="724"/>
      <c r="BG86" s="724"/>
      <c r="BH86" s="724"/>
      <c r="BI86" s="724"/>
      <c r="BJ86" s="724"/>
    </row>
    <row r="87" spans="1:62" ht="2.25" hidden="1" customHeight="1">
      <c r="A87" s="714"/>
      <c r="B87" s="714"/>
      <c r="C87" s="714"/>
      <c r="D87" s="715"/>
      <c r="E87" s="716"/>
      <c r="F87" s="716"/>
      <c r="G87" s="716"/>
      <c r="H87" s="715"/>
      <c r="I87" s="716"/>
      <c r="J87" s="721"/>
      <c r="K87" s="715"/>
      <c r="L87" s="716"/>
      <c r="M87" s="721"/>
      <c r="N87" s="715"/>
      <c r="O87" s="716"/>
      <c r="P87" s="716"/>
      <c r="Q87" s="723"/>
      <c r="R87" s="724"/>
      <c r="S87" s="724"/>
      <c r="T87" s="724"/>
      <c r="U87" s="724"/>
      <c r="V87" s="724"/>
      <c r="W87" s="724"/>
      <c r="X87" s="724"/>
      <c r="Y87" s="724"/>
      <c r="Z87" s="724"/>
      <c r="AA87" s="724"/>
      <c r="AB87" s="724"/>
      <c r="AC87" s="724"/>
      <c r="AD87" s="724"/>
      <c r="AE87" s="724"/>
      <c r="AF87" s="724"/>
      <c r="AG87" s="724"/>
      <c r="AH87" s="724"/>
      <c r="AI87" s="724"/>
      <c r="AJ87" s="724"/>
      <c r="AK87" s="724"/>
      <c r="AL87" s="724"/>
      <c r="AM87" s="724"/>
      <c r="AN87" s="724"/>
      <c r="AO87" s="724"/>
      <c r="AP87" s="724"/>
      <c r="AQ87" s="724"/>
      <c r="AR87" s="724"/>
      <c r="AS87" s="724"/>
      <c r="AT87" s="724"/>
      <c r="AU87" s="724"/>
      <c r="AV87" s="724"/>
      <c r="AW87" s="724"/>
      <c r="AX87" s="724"/>
      <c r="AY87" s="724"/>
      <c r="AZ87" s="724"/>
      <c r="BA87" s="724"/>
      <c r="BB87" s="724"/>
      <c r="BC87" s="724"/>
      <c r="BD87" s="724"/>
      <c r="BE87" s="724"/>
      <c r="BF87" s="724"/>
      <c r="BG87" s="724"/>
      <c r="BH87" s="724"/>
      <c r="BI87" s="724"/>
      <c r="BJ87" s="724"/>
    </row>
    <row r="88" spans="1:62" ht="18" customHeight="1">
      <c r="A88" s="717" t="s">
        <v>28</v>
      </c>
      <c r="B88" s="714"/>
      <c r="C88" s="714"/>
      <c r="D88" s="715"/>
      <c r="E88" s="716"/>
      <c r="F88" s="716"/>
      <c r="G88" s="716"/>
      <c r="H88" s="715"/>
      <c r="I88" s="716"/>
      <c r="J88" s="721"/>
      <c r="K88" s="715"/>
      <c r="L88" s="716"/>
      <c r="M88" s="721"/>
      <c r="N88" s="715"/>
      <c r="O88" s="716"/>
      <c r="P88" s="716"/>
      <c r="Q88" s="723"/>
      <c r="R88" s="724"/>
      <c r="S88" s="724"/>
      <c r="T88" s="724"/>
      <c r="U88" s="724"/>
      <c r="V88" s="724"/>
      <c r="W88" s="724"/>
      <c r="X88" s="724"/>
      <c r="Y88" s="724"/>
      <c r="Z88" s="724"/>
      <c r="AA88" s="724"/>
      <c r="AB88" s="724"/>
      <c r="AC88" s="724"/>
      <c r="AD88" s="724"/>
      <c r="AE88" s="724"/>
      <c r="AF88" s="724"/>
      <c r="AG88" s="724"/>
      <c r="AH88" s="724"/>
      <c r="AI88" s="724"/>
      <c r="AJ88" s="724"/>
      <c r="AK88" s="724"/>
      <c r="AL88" s="724"/>
      <c r="AM88" s="724"/>
      <c r="AN88" s="724"/>
      <c r="AO88" s="724"/>
      <c r="AP88" s="724"/>
      <c r="AQ88" s="724"/>
      <c r="AR88" s="724"/>
      <c r="AS88" s="724"/>
      <c r="AT88" s="724"/>
      <c r="AU88" s="724"/>
      <c r="AV88" s="724"/>
      <c r="AW88" s="724"/>
      <c r="AX88" s="724"/>
      <c r="AY88" s="724"/>
      <c r="AZ88" s="724"/>
      <c r="BA88" s="724"/>
      <c r="BB88" s="724"/>
      <c r="BC88" s="724"/>
      <c r="BD88" s="724"/>
      <c r="BE88" s="724"/>
      <c r="BF88" s="724"/>
      <c r="BG88" s="724"/>
      <c r="BH88" s="724"/>
      <c r="BI88" s="724"/>
      <c r="BJ88" s="724"/>
    </row>
    <row r="89" spans="1:62" ht="18" customHeight="1">
      <c r="A89" s="718"/>
      <c r="B89" s="718"/>
      <c r="C89" s="941"/>
      <c r="D89" s="941"/>
      <c r="E89" s="941"/>
      <c r="F89" s="941"/>
      <c r="G89" s="941"/>
      <c r="H89" s="941"/>
      <c r="I89" s="941"/>
      <c r="J89" s="941"/>
      <c r="K89" s="941"/>
      <c r="L89" s="941"/>
      <c r="M89" s="718"/>
      <c r="N89" s="722"/>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718"/>
      <c r="AL89" s="718"/>
      <c r="AM89" s="718"/>
      <c r="AN89" s="718"/>
      <c r="AO89" s="718"/>
      <c r="AP89" s="718"/>
      <c r="AQ89" s="718"/>
      <c r="AR89" s="718"/>
      <c r="AS89" s="718"/>
      <c r="AT89" s="718"/>
      <c r="AU89" s="718"/>
      <c r="AV89" s="718"/>
      <c r="AW89" s="718"/>
      <c r="AX89" s="718"/>
      <c r="AY89" s="718"/>
      <c r="AZ89" s="718"/>
      <c r="BA89" s="718"/>
      <c r="BB89" s="718"/>
      <c r="BC89" s="718"/>
      <c r="BD89" s="717"/>
      <c r="BE89" s="717"/>
      <c r="BF89" s="717"/>
      <c r="BG89" s="717"/>
      <c r="BH89" s="717"/>
      <c r="BI89" s="717"/>
      <c r="BJ89" s="717"/>
    </row>
    <row r="90" spans="1:62" ht="18" customHeight="1">
      <c r="A90" s="719"/>
      <c r="B90" s="718"/>
      <c r="C90" s="718"/>
      <c r="D90" s="718"/>
      <c r="E90" s="718"/>
      <c r="F90" s="718"/>
      <c r="G90" s="718"/>
      <c r="H90" s="718"/>
      <c r="I90" s="718"/>
      <c r="J90" s="718"/>
      <c r="K90" s="718"/>
      <c r="L90" s="718"/>
      <c r="M90" s="718"/>
      <c r="N90" s="718"/>
      <c r="O90" s="718"/>
      <c r="P90" s="718"/>
      <c r="Q90" s="718"/>
      <c r="R90" s="718"/>
      <c r="S90" s="718"/>
      <c r="T90" s="718"/>
      <c r="U90" s="718"/>
      <c r="V90" s="718"/>
      <c r="W90" s="718"/>
      <c r="X90" s="718"/>
      <c r="Y90" s="718"/>
      <c r="Z90" s="718"/>
      <c r="AA90" s="718"/>
      <c r="AB90" s="718"/>
      <c r="AC90" s="718"/>
      <c r="AD90" s="718"/>
      <c r="AE90" s="718"/>
      <c r="AF90" s="718"/>
      <c r="AG90" s="718"/>
      <c r="AH90" s="718"/>
      <c r="AI90" s="718"/>
      <c r="AJ90" s="718"/>
      <c r="AK90" s="718"/>
      <c r="AL90" s="718"/>
      <c r="AM90" s="718"/>
      <c r="AN90" s="718"/>
      <c r="AO90" s="718"/>
      <c r="AP90" s="718"/>
      <c r="AQ90" s="718"/>
      <c r="AR90" s="718"/>
      <c r="AS90" s="718"/>
      <c r="AT90" s="718"/>
      <c r="AU90" s="718"/>
      <c r="AV90" s="718"/>
      <c r="AW90" s="718"/>
      <c r="AX90" s="718"/>
      <c r="AY90" s="718"/>
      <c r="AZ90" s="718"/>
      <c r="BA90" s="718"/>
      <c r="BB90" s="718"/>
      <c r="BC90" s="718"/>
      <c r="BD90" s="717"/>
      <c r="BE90" s="717"/>
      <c r="BF90" s="717"/>
      <c r="BG90" s="717"/>
      <c r="BH90" s="717"/>
      <c r="BI90" s="717"/>
      <c r="BJ90" s="717"/>
    </row>
    <row r="91" spans="1:62" ht="18" customHeight="1">
      <c r="A91" s="719"/>
      <c r="B91" s="720"/>
      <c r="C91" s="720"/>
      <c r="D91" s="720"/>
      <c r="E91" s="720"/>
      <c r="F91" s="720"/>
      <c r="G91" s="720"/>
      <c r="H91" s="720"/>
      <c r="I91" s="720"/>
      <c r="J91" s="720"/>
      <c r="K91" s="720"/>
      <c r="L91" s="533"/>
      <c r="M91" s="533"/>
      <c r="N91" s="533"/>
      <c r="O91" s="533"/>
      <c r="P91" s="533"/>
      <c r="Q91" s="533"/>
      <c r="R91" s="533"/>
      <c r="S91" s="533"/>
      <c r="T91" s="533"/>
      <c r="U91" s="533"/>
      <c r="V91" s="533"/>
      <c r="W91" s="533"/>
      <c r="X91" s="533"/>
      <c r="Y91" s="533"/>
      <c r="Z91" s="533"/>
      <c r="AA91" s="533"/>
      <c r="AB91" s="533"/>
      <c r="AC91" s="533"/>
      <c r="AD91" s="533"/>
      <c r="AE91" s="533"/>
      <c r="AF91" s="533"/>
      <c r="AG91" s="533"/>
      <c r="AH91" s="533"/>
      <c r="AI91" s="533"/>
      <c r="AJ91" s="533"/>
      <c r="AK91" s="533"/>
      <c r="AL91" s="533"/>
      <c r="AM91" s="533"/>
      <c r="AN91" s="533"/>
      <c r="AO91" s="533"/>
      <c r="AP91" s="533"/>
      <c r="AQ91" s="533"/>
      <c r="AR91" s="533"/>
      <c r="AS91" s="533"/>
      <c r="AT91" s="533"/>
      <c r="AU91" s="533"/>
      <c r="AV91" s="533"/>
      <c r="AW91" s="533"/>
      <c r="AX91" s="533"/>
      <c r="AY91" s="533"/>
      <c r="AZ91" s="533"/>
      <c r="BA91" s="533"/>
      <c r="BB91" s="533"/>
      <c r="BC91" s="533"/>
      <c r="BD91" s="585"/>
      <c r="BE91" s="585"/>
      <c r="BF91" s="585"/>
      <c r="BG91" s="585"/>
      <c r="BH91" s="585"/>
      <c r="BI91" s="585"/>
      <c r="BJ91" s="585"/>
    </row>
    <row r="92" spans="1:62" ht="18" customHeight="1">
      <c r="A92" s="530"/>
      <c r="B92" s="720"/>
      <c r="C92" s="720"/>
      <c r="D92" s="720"/>
      <c r="E92" s="720"/>
      <c r="F92" s="720"/>
      <c r="G92" s="720"/>
      <c r="H92" s="720"/>
      <c r="I92" s="720"/>
      <c r="J92" s="720"/>
      <c r="K92" s="720"/>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c r="AK92" s="533"/>
      <c r="AL92" s="533"/>
      <c r="AM92" s="533"/>
      <c r="AN92" s="533"/>
      <c r="AO92" s="533"/>
      <c r="AP92" s="533"/>
      <c r="AQ92" s="533"/>
      <c r="AR92" s="533"/>
      <c r="AS92" s="533"/>
      <c r="AT92" s="533"/>
      <c r="AU92" s="533"/>
      <c r="AV92" s="533"/>
      <c r="AW92" s="533"/>
      <c r="AX92" s="533"/>
      <c r="AY92" s="533"/>
      <c r="AZ92" s="533"/>
      <c r="BA92" s="533"/>
      <c r="BB92" s="533"/>
      <c r="BC92" s="533"/>
      <c r="BD92" s="585"/>
      <c r="BE92" s="585"/>
      <c r="BF92" s="585"/>
      <c r="BG92" s="585"/>
      <c r="BH92" s="585"/>
      <c r="BI92" s="585"/>
      <c r="BJ92" s="585"/>
    </row>
    <row r="93" spans="1:62" ht="18" customHeight="1">
      <c r="B93" s="530"/>
      <c r="C93" s="530"/>
      <c r="D93" s="531"/>
      <c r="E93" s="532"/>
      <c r="F93" s="532"/>
      <c r="G93" s="532"/>
      <c r="H93" s="531"/>
      <c r="I93" s="532"/>
      <c r="J93" s="600"/>
      <c r="K93" s="531"/>
      <c r="L93" s="532"/>
      <c r="M93" s="600"/>
      <c r="N93" s="531"/>
      <c r="O93" s="532"/>
      <c r="P93" s="532"/>
      <c r="Q93" s="605"/>
      <c r="R93" s="593"/>
      <c r="S93" s="593"/>
      <c r="T93" s="593"/>
      <c r="U93" s="593"/>
      <c r="V93" s="593"/>
      <c r="W93" s="593"/>
      <c r="X93" s="593"/>
      <c r="Y93" s="593"/>
      <c r="Z93" s="593"/>
      <c r="AA93" s="593"/>
      <c r="AB93" s="593"/>
      <c r="AC93" s="593"/>
      <c r="AD93" s="593"/>
      <c r="AE93" s="593"/>
      <c r="AF93" s="593"/>
      <c r="AG93" s="593"/>
      <c r="AH93" s="593"/>
      <c r="AI93" s="593"/>
      <c r="AJ93" s="593"/>
      <c r="AK93" s="593"/>
      <c r="AL93" s="593"/>
      <c r="AM93" s="593"/>
      <c r="AN93" s="593"/>
      <c r="AO93" s="593"/>
      <c r="AP93" s="593"/>
      <c r="AQ93" s="593"/>
      <c r="AR93" s="593"/>
      <c r="AS93" s="593"/>
      <c r="AT93" s="593"/>
      <c r="AU93" s="593"/>
      <c r="AV93" s="593"/>
      <c r="AW93" s="593"/>
      <c r="AX93" s="593"/>
      <c r="AY93" s="593"/>
      <c r="AZ93" s="593"/>
      <c r="BA93" s="593"/>
      <c r="BB93" s="593"/>
      <c r="BC93" s="593"/>
      <c r="BD93" s="585"/>
      <c r="BE93" s="585"/>
      <c r="BF93" s="585"/>
      <c r="BG93" s="585"/>
      <c r="BH93" s="585"/>
      <c r="BI93" s="585"/>
      <c r="BJ93" s="585"/>
    </row>
    <row r="101" spans="6:6" ht="18" customHeight="1">
      <c r="F101" s="932"/>
    </row>
    <row r="102" spans="6:6" ht="18" customHeight="1">
      <c r="F102" s="932"/>
    </row>
    <row r="103" spans="6:6" ht="18" customHeight="1">
      <c r="F103" s="932"/>
    </row>
  </sheetData>
  <mergeCells count="199">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BD74:BJ74"/>
    <mergeCell ref="C72:AP72"/>
    <mergeCell ref="AQ72:AU72"/>
    <mergeCell ref="AV72:BC72"/>
    <mergeCell ref="BD72:BJ72"/>
    <mergeCell ref="C73:AP73"/>
    <mergeCell ref="AQ73:AU73"/>
    <mergeCell ref="AV73:BC73"/>
    <mergeCell ref="BD73:BJ73"/>
    <mergeCell ref="BD67:BJ67"/>
    <mergeCell ref="C68:AP68"/>
    <mergeCell ref="AQ68:AU68"/>
    <mergeCell ref="AV68:BC68"/>
    <mergeCell ref="BD68:BJ68"/>
    <mergeCell ref="C69:AP69"/>
    <mergeCell ref="AQ69:AU69"/>
    <mergeCell ref="AV69:BC69"/>
    <mergeCell ref="BD69:BJ69"/>
    <mergeCell ref="BD64:BJ64"/>
    <mergeCell ref="C65:AP65"/>
    <mergeCell ref="AQ65:AU65"/>
    <mergeCell ref="AV65:BC65"/>
    <mergeCell ref="BD65:BJ65"/>
    <mergeCell ref="C66:AP66"/>
    <mergeCell ref="AQ66:AU66"/>
    <mergeCell ref="AV66:BC66"/>
    <mergeCell ref="BD66:BJ66"/>
    <mergeCell ref="C63:AP63"/>
    <mergeCell ref="AQ63:AU63"/>
    <mergeCell ref="AV63:BC63"/>
    <mergeCell ref="BD63:BJ63"/>
    <mergeCell ref="C61:AP61"/>
    <mergeCell ref="AQ61:AU61"/>
    <mergeCell ref="AV61:BC61"/>
    <mergeCell ref="C62:AP62"/>
    <mergeCell ref="AQ62:AU62"/>
    <mergeCell ref="AV62:BC62"/>
    <mergeCell ref="C58:AP58"/>
    <mergeCell ref="AQ58:AU58"/>
    <mergeCell ref="AV58:BC58"/>
    <mergeCell ref="BD58:BJ58"/>
    <mergeCell ref="BD59:BJ59"/>
    <mergeCell ref="C60:AP60"/>
    <mergeCell ref="AQ60:AU60"/>
    <mergeCell ref="AV60:BC60"/>
    <mergeCell ref="BD60:BJ60"/>
    <mergeCell ref="C55:AP55"/>
    <mergeCell ref="AQ55:AU55"/>
    <mergeCell ref="AV55:BC55"/>
    <mergeCell ref="BD55:BJ55"/>
    <mergeCell ref="AQ56:AU56"/>
    <mergeCell ref="AV56:BC56"/>
    <mergeCell ref="BD56:BJ56"/>
    <mergeCell ref="C57:AP57"/>
    <mergeCell ref="AQ57:AU57"/>
    <mergeCell ref="AV57:BC57"/>
    <mergeCell ref="BD57:BJ57"/>
    <mergeCell ref="BD52:BJ52"/>
    <mergeCell ref="C53:AP53"/>
    <mergeCell ref="AQ53:AU53"/>
    <mergeCell ref="AV53:BC53"/>
    <mergeCell ref="BD53:BJ53"/>
    <mergeCell ref="C54:AP54"/>
    <mergeCell ref="AQ54:AU54"/>
    <mergeCell ref="AV54:BC54"/>
    <mergeCell ref="BD54:BJ54"/>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s>
  <phoneticPr fontId="98" type="noConversion"/>
  <conditionalFormatting sqref="C30:D30">
    <cfRule type="cellIs" dxfId="260" priority="165" stopIfTrue="1" operator="between">
      <formula>#REF!</formula>
      <formula>#REF!</formula>
    </cfRule>
    <cfRule type="cellIs" dxfId="259" priority="166" stopIfTrue="1" operator="between">
      <formula>#REF!</formula>
      <formula>0</formula>
    </cfRule>
    <cfRule type="cellIs" dxfId="258" priority="167" stopIfTrue="1" operator="lessThan">
      <formula>0</formula>
    </cfRule>
  </conditionalFormatting>
  <conditionalFormatting sqref="F23 N28:N61 N63:N65538">
    <cfRule type="cellIs" dxfId="257" priority="47" stopIfTrue="1" operator="lessThan">
      <formula>0</formula>
    </cfRule>
  </conditionalFormatting>
  <conditionalFormatting sqref="F23:H23">
    <cfRule type="cellIs" dxfId="256" priority="45" stopIfTrue="1" operator="between">
      <formula>#REF!</formula>
      <formula>#REF!</formula>
    </cfRule>
    <cfRule type="cellIs" dxfId="255" priority="46" stopIfTrue="1" operator="between">
      <formula>#REF!</formula>
      <formula>0</formula>
    </cfRule>
  </conditionalFormatting>
  <conditionalFormatting sqref="G23:H23 O28:P61 O63:P65538">
    <cfRule type="cellIs" dxfId="254" priority="50" stopIfTrue="1" operator="lessThan">
      <formula>0</formula>
    </cfRule>
  </conditionalFormatting>
  <conditionalFormatting sqref="I11:J11">
    <cfRule type="cellIs" dxfId="253" priority="1" stopIfTrue="1" operator="between">
      <formula>#REF!</formula>
      <formula>#REF!</formula>
    </cfRule>
    <cfRule type="cellIs" dxfId="252" priority="2" stopIfTrue="1" operator="between">
      <formula>#REF!</formula>
      <formula>0</formula>
    </cfRule>
    <cfRule type="cellIs" dxfId="251" priority="3" stopIfTrue="1" operator="lessThan">
      <formula>0</formula>
    </cfRule>
  </conditionalFormatting>
  <conditionalFormatting sqref="J11">
    <cfRule type="cellIs" dxfId="250" priority="4" stopIfTrue="1" operator="between">
      <formula>#REF!</formula>
      <formula>#REF!</formula>
    </cfRule>
    <cfRule type="cellIs" dxfId="249" priority="5" stopIfTrue="1" operator="between">
      <formula>#REF!</formula>
      <formula>0</formula>
    </cfRule>
    <cfRule type="cellIs" dxfId="248" priority="6" stopIfTrue="1" operator="lessThan">
      <formula>0</formula>
    </cfRule>
  </conditionalFormatting>
  <conditionalFormatting sqref="N2 N5">
    <cfRule type="cellIs" dxfId="247" priority="560" stopIfTrue="1" operator="lessThan">
      <formula>0</formula>
    </cfRule>
  </conditionalFormatting>
  <conditionalFormatting sqref="N2 N5:O5 N28:P61 N63:P65538">
    <cfRule type="cellIs" dxfId="246" priority="559" stopIfTrue="1" operator="between">
      <formula>#REF!</formula>
      <formula>0</formula>
    </cfRule>
  </conditionalFormatting>
  <conditionalFormatting sqref="N13 N16 N10">
    <cfRule type="cellIs" dxfId="245" priority="584" stopIfTrue="1" operator="lessThan">
      <formula>0</formula>
    </cfRule>
  </conditionalFormatting>
  <conditionalFormatting sqref="N17">
    <cfRule type="cellIs" dxfId="244" priority="254" stopIfTrue="1" operator="lessThan">
      <formula>0</formula>
    </cfRule>
  </conditionalFormatting>
  <conditionalFormatting sqref="N17:N18">
    <cfRule type="cellIs" dxfId="243" priority="263" stopIfTrue="1" operator="lessThan">
      <formula>0</formula>
    </cfRule>
  </conditionalFormatting>
  <conditionalFormatting sqref="N19">
    <cfRule type="cellIs" dxfId="242" priority="611" stopIfTrue="1" operator="lessThan">
      <formula>0</formula>
    </cfRule>
    <cfRule type="cellIs" dxfId="241" priority="610" stopIfTrue="1" operator="between">
      <formula>#REF!</formula>
      <formula>0</formula>
    </cfRule>
    <cfRule type="cellIs" dxfId="240" priority="609" stopIfTrue="1" operator="between">
      <formula>#REF!</formula>
      <formula>#REF!</formula>
    </cfRule>
  </conditionalFormatting>
  <conditionalFormatting sqref="N21">
    <cfRule type="cellIs" dxfId="239" priority="467" stopIfTrue="1" operator="lessThan">
      <formula>0</formula>
    </cfRule>
  </conditionalFormatting>
  <conditionalFormatting sqref="N22">
    <cfRule type="cellIs" dxfId="238" priority="203" stopIfTrue="1" operator="lessThan">
      <formula>0</formula>
    </cfRule>
  </conditionalFormatting>
  <conditionalFormatting sqref="N26">
    <cfRule type="cellIs" dxfId="237" priority="569" stopIfTrue="1" operator="lessThan">
      <formula>0</formula>
    </cfRule>
  </conditionalFormatting>
  <conditionalFormatting sqref="N27">
    <cfRule type="cellIs" dxfId="236" priority="272" stopIfTrue="1" operator="lessThan">
      <formula>0</formula>
    </cfRule>
  </conditionalFormatting>
  <conditionalFormatting sqref="N29">
    <cfRule type="cellIs" dxfId="235" priority="413" stopIfTrue="1" operator="lessThan">
      <formula>0</formula>
    </cfRule>
  </conditionalFormatting>
  <conditionalFormatting sqref="N32">
    <cfRule type="cellIs" dxfId="234" priority="494" stopIfTrue="1" operator="lessThan">
      <formula>0</formula>
    </cfRule>
  </conditionalFormatting>
  <conditionalFormatting sqref="N35">
    <cfRule type="cellIs" dxfId="233" priority="221" stopIfTrue="1" operator="lessThan">
      <formula>0</formula>
    </cfRule>
  </conditionalFormatting>
  <conditionalFormatting sqref="N36:N50">
    <cfRule type="cellIs" dxfId="232" priority="155" stopIfTrue="1" operator="lessThan">
      <formula>0</formula>
    </cfRule>
  </conditionalFormatting>
  <conditionalFormatting sqref="N5:O5 N28:P61 N63:P65538 N2">
    <cfRule type="cellIs" dxfId="231" priority="558" stopIfTrue="1" operator="between">
      <formula>#REF!</formula>
      <formula>#REF!</formula>
    </cfRule>
  </conditionalFormatting>
  <conditionalFormatting sqref="N10:P10 P12:P24">
    <cfRule type="cellIs" dxfId="230" priority="574" stopIfTrue="1" operator="between">
      <formula>#REF!</formula>
      <formula>0</formula>
    </cfRule>
    <cfRule type="cellIs" dxfId="229" priority="573" stopIfTrue="1" operator="between">
      <formula>#REF!</formula>
      <formula>#REF!</formula>
    </cfRule>
  </conditionalFormatting>
  <conditionalFormatting sqref="N13:P13 N16:P16">
    <cfRule type="cellIs" dxfId="228" priority="583" stopIfTrue="1" operator="between">
      <formula>#REF!</formula>
      <formula>0</formula>
    </cfRule>
    <cfRule type="cellIs" dxfId="227" priority="582" stopIfTrue="1" operator="between">
      <formula>#REF!</formula>
      <formula>#REF!</formula>
    </cfRule>
  </conditionalFormatting>
  <conditionalFormatting sqref="N15:P15">
    <cfRule type="cellIs" dxfId="226" priority="26" stopIfTrue="1" operator="between">
      <formula>#REF!</formula>
      <formula>0</formula>
    </cfRule>
    <cfRule type="cellIs" dxfId="225" priority="25" stopIfTrue="1" operator="between">
      <formula>#REF!</formula>
      <formula>#REF!</formula>
    </cfRule>
    <cfRule type="cellIs" dxfId="224" priority="28" stopIfTrue="1" operator="between">
      <formula>#REF!</formula>
      <formula>0</formula>
    </cfRule>
    <cfRule type="cellIs" dxfId="223" priority="27" stopIfTrue="1" operator="between">
      <formula>#REF!</formula>
      <formula>#REF!</formula>
    </cfRule>
  </conditionalFormatting>
  <conditionalFormatting sqref="N17:P24 N26:P27">
    <cfRule type="cellIs" dxfId="222" priority="261" stopIfTrue="1" operator="between">
      <formula>#REF!</formula>
      <formula>#REF!</formula>
    </cfRule>
    <cfRule type="cellIs" dxfId="221" priority="262" stopIfTrue="1" operator="between">
      <formula>#REF!</formula>
      <formula>0</formula>
    </cfRule>
  </conditionalFormatting>
  <conditionalFormatting sqref="N17:P24 N26:P35">
    <cfRule type="cellIs" dxfId="220" priority="220" stopIfTrue="1" operator="between">
      <formula>#REF!</formula>
      <formula>0</formula>
    </cfRule>
    <cfRule type="cellIs" dxfId="219" priority="219" stopIfTrue="1" operator="between">
      <formula>#REF!</formula>
      <formula>#REF!</formula>
    </cfRule>
  </conditionalFormatting>
  <conditionalFormatting sqref="N21:P24 N26:P29">
    <cfRule type="cellIs" dxfId="218" priority="412" stopIfTrue="1" operator="between">
      <formula>#REF!</formula>
      <formula>0</formula>
    </cfRule>
  </conditionalFormatting>
  <conditionalFormatting sqref="N22:P24 N26:P50">
    <cfRule type="cellIs" dxfId="217" priority="154" stopIfTrue="1" operator="between">
      <formula>#REF!</formula>
      <formula>0</formula>
    </cfRule>
  </conditionalFormatting>
  <conditionalFormatting sqref="N26:P26">
    <cfRule type="cellIs" dxfId="216" priority="567" stopIfTrue="1" operator="between">
      <formula>#REF!</formula>
      <formula>#REF!</formula>
    </cfRule>
    <cfRule type="cellIs" dxfId="215" priority="568" stopIfTrue="1" operator="between">
      <formula>#REF!</formula>
      <formula>0</formula>
    </cfRule>
  </conditionalFormatting>
  <conditionalFormatting sqref="N26:P29 N21:P24">
    <cfRule type="cellIs" dxfId="214" priority="411" stopIfTrue="1" operator="between">
      <formula>#REF!</formula>
      <formula>#REF!</formula>
    </cfRule>
  </conditionalFormatting>
  <conditionalFormatting sqref="N26:P51 N22:P24">
    <cfRule type="cellIs" dxfId="213" priority="153" stopIfTrue="1" operator="between">
      <formula>#REF!</formula>
      <formula>#REF!</formula>
    </cfRule>
  </conditionalFormatting>
  <conditionalFormatting sqref="N32:AL32">
    <cfRule type="cellIs" dxfId="212" priority="297" stopIfTrue="1" operator="between">
      <formula>#REF!</formula>
      <formula>#REF!</formula>
    </cfRule>
    <cfRule type="cellIs" dxfId="211" priority="304" stopIfTrue="1" operator="between">
      <formula>#REF!</formula>
      <formula>0</formula>
    </cfRule>
  </conditionalFormatting>
  <conditionalFormatting sqref="O5">
    <cfRule type="cellIs" dxfId="210" priority="563" stopIfTrue="1" operator="lessThan">
      <formula>0</formula>
    </cfRule>
  </conditionalFormatting>
  <conditionalFormatting sqref="O2:P8 O10:P10 O12:P24 O26:P32">
    <cfRule type="cellIs" dxfId="209" priority="497" stopIfTrue="1" operator="lessThan">
      <formula>0</formula>
    </cfRule>
    <cfRule type="cellIs" dxfId="208" priority="496" stopIfTrue="1" operator="between">
      <formula>#REF!</formula>
      <formula>0</formula>
    </cfRule>
  </conditionalFormatting>
  <conditionalFormatting sqref="O10:P10 P12:P24">
    <cfRule type="cellIs" dxfId="207" priority="575" stopIfTrue="1" operator="lessThan">
      <formula>0</formula>
    </cfRule>
  </conditionalFormatting>
  <conditionalFormatting sqref="O11:P11">
    <cfRule type="cellIs" dxfId="206" priority="7" stopIfTrue="1" operator="between">
      <formula>#REF!</formula>
      <formula>#REF!</formula>
    </cfRule>
    <cfRule type="cellIs" dxfId="205" priority="8" stopIfTrue="1" operator="between">
      <formula>#REF!</formula>
      <formula>0</formula>
    </cfRule>
    <cfRule type="cellIs" dxfId="204" priority="9" stopIfTrue="1" operator="lessThan">
      <formula>0</formula>
    </cfRule>
  </conditionalFormatting>
  <conditionalFormatting sqref="O12:P24 O26:P32 O2:P8 O10:P10">
    <cfRule type="cellIs" dxfId="203" priority="495" stopIfTrue="1" operator="between">
      <formula>#REF!</formula>
      <formula>#REF!</formula>
    </cfRule>
  </conditionalFormatting>
  <conditionalFormatting sqref="O13:P13 O16:P16">
    <cfRule type="cellIs" dxfId="202" priority="587" stopIfTrue="1" operator="lessThan">
      <formula>0</formula>
    </cfRule>
  </conditionalFormatting>
  <conditionalFormatting sqref="O15:P15">
    <cfRule type="cellIs" dxfId="201" priority="29" stopIfTrue="1" operator="lessThan">
      <formula>0</formula>
    </cfRule>
  </conditionalFormatting>
  <conditionalFormatting sqref="O17:P17">
    <cfRule type="cellIs" dxfId="200" priority="257" stopIfTrue="1" operator="lessThan">
      <formula>0</formula>
    </cfRule>
  </conditionalFormatting>
  <conditionalFormatting sqref="O17:P24 O26:P27">
    <cfRule type="cellIs" dxfId="199" priority="266" stopIfTrue="1" operator="lessThan">
      <formula>0</formula>
    </cfRule>
  </conditionalFormatting>
  <conditionalFormatting sqref="O21:P24 O26:P29">
    <cfRule type="cellIs" dxfId="198" priority="416" stopIfTrue="1" operator="lessThan">
      <formula>0</formula>
    </cfRule>
  </conditionalFormatting>
  <conditionalFormatting sqref="O22:P24 O26:P50">
    <cfRule type="cellIs" dxfId="197" priority="158" stopIfTrue="1" operator="lessThan">
      <formula>0</formula>
    </cfRule>
  </conditionalFormatting>
  <conditionalFormatting sqref="O26:P26">
    <cfRule type="cellIs" dxfId="196" priority="572" stopIfTrue="1" operator="lessThan">
      <formula>0</formula>
    </cfRule>
  </conditionalFormatting>
  <conditionalFormatting sqref="O35:P35">
    <cfRule type="cellIs" dxfId="195" priority="224" stopIfTrue="1" operator="lessThan">
      <formula>0</formula>
    </cfRule>
  </conditionalFormatting>
  <conditionalFormatting sqref="P4:P6">
    <cfRule type="cellIs" dxfId="194" priority="566" stopIfTrue="1" operator="lessThan">
      <formula>0</formula>
    </cfRule>
    <cfRule type="cellIs" dxfId="193" priority="565" stopIfTrue="1" operator="between">
      <formula>#REF!</formula>
      <formula>0</formula>
    </cfRule>
    <cfRule type="cellIs" dxfId="192" priority="564" stopIfTrue="1" operator="between">
      <formula>#REF!</formula>
      <formula>#REF!</formula>
    </cfRule>
  </conditionalFormatting>
  <conditionalFormatting sqref="P11">
    <cfRule type="cellIs" dxfId="191" priority="10" stopIfTrue="1" operator="between">
      <formula>#REF!</formula>
      <formula>#REF!</formula>
    </cfRule>
    <cfRule type="cellIs" dxfId="190" priority="11" stopIfTrue="1" operator="between">
      <formula>#REF!</formula>
      <formula>0</formula>
    </cfRule>
    <cfRule type="cellIs" dxfId="189" priority="12" stopIfTrue="1" operator="lessThan">
      <formula>0</formula>
    </cfRule>
  </conditionalFormatting>
  <conditionalFormatting sqref="Q27:R27">
    <cfRule type="cellIs" dxfId="188" priority="186" stopIfTrue="1" operator="between">
      <formula>#REF!</formula>
      <formula>#REF!</formula>
    </cfRule>
    <cfRule type="cellIs" dxfId="187" priority="188" stopIfTrue="1" operator="lessThan">
      <formula>0</formula>
    </cfRule>
    <cfRule type="cellIs" dxfId="186" priority="187" stopIfTrue="1" operator="between">
      <formula>#REF!</formula>
      <formula>0</formula>
    </cfRule>
  </conditionalFormatting>
  <conditionalFormatting sqref="R23">
    <cfRule type="cellIs" dxfId="185" priority="44" stopIfTrue="1" operator="lessThan">
      <formula>0</formula>
    </cfRule>
    <cfRule type="cellIs" dxfId="184" priority="42" stopIfTrue="1" operator="between">
      <formula>#REF!</formula>
      <formula>#REF!</formula>
    </cfRule>
    <cfRule type="cellIs" dxfId="183" priority="43" stopIfTrue="1" operator="between">
      <formula>#REF!</formula>
      <formula>0</formula>
    </cfRule>
  </conditionalFormatting>
  <conditionalFormatting sqref="X23">
    <cfRule type="cellIs" dxfId="182" priority="81" stopIfTrue="1" operator="between">
      <formula>#REF!</formula>
      <formula>#REF!</formula>
    </cfRule>
    <cfRule type="cellIs" dxfId="181" priority="82" stopIfTrue="1" operator="between">
      <formula>#REF!</formula>
      <formula>0</formula>
    </cfRule>
    <cfRule type="cellIs" dxfId="180" priority="83" stopIfTrue="1" operator="lessThan">
      <formula>0</formula>
    </cfRule>
  </conditionalFormatting>
  <conditionalFormatting sqref="Z31">
    <cfRule type="cellIs" dxfId="179" priority="530" stopIfTrue="1" operator="lessThan">
      <formula>0</formula>
    </cfRule>
  </conditionalFormatting>
  <conditionalFormatting sqref="Z31:AB31">
    <cfRule type="cellIs" dxfId="178" priority="528" stopIfTrue="1" operator="between">
      <formula>#REF!</formula>
      <formula>#REF!</formula>
    </cfRule>
    <cfRule type="cellIs" dxfId="177" priority="529" stopIfTrue="1" operator="between">
      <formula>#REF!</formula>
      <formula>0</formula>
    </cfRule>
  </conditionalFormatting>
  <conditionalFormatting sqref="AA31:AB31">
    <cfRule type="cellIs" dxfId="176" priority="533" stopIfTrue="1" operator="lessThan">
      <formula>0</formula>
    </cfRule>
  </conditionalFormatting>
  <conditionalFormatting sqref="AJ23">
    <cfRule type="cellIs" dxfId="175" priority="74" stopIfTrue="1" operator="lessThan">
      <formula>0</formula>
    </cfRule>
  </conditionalFormatting>
  <conditionalFormatting sqref="AJ32">
    <cfRule type="cellIs" dxfId="174" priority="299" stopIfTrue="1" operator="lessThan">
      <formula>0</formula>
    </cfRule>
  </conditionalFormatting>
  <conditionalFormatting sqref="AJ35">
    <cfRule type="cellIs" dxfId="173" priority="210" stopIfTrue="1" operator="between">
      <formula>#REF!</formula>
      <formula>#REF!</formula>
    </cfRule>
    <cfRule type="cellIs" dxfId="172" priority="211" stopIfTrue="1" operator="between">
      <formula>#REF!</formula>
      <formula>0</formula>
    </cfRule>
    <cfRule type="cellIs" dxfId="171" priority="212" stopIfTrue="1" operator="lessThan">
      <formula>0</formula>
    </cfRule>
  </conditionalFormatting>
  <conditionalFormatting sqref="AJ23:AK23">
    <cfRule type="cellIs" dxfId="170" priority="72" stopIfTrue="1" operator="between">
      <formula>#REF!</formula>
      <formula>#REF!</formula>
    </cfRule>
    <cfRule type="cellIs" dxfId="169" priority="73" stopIfTrue="1" operator="between">
      <formula>#REF!</formula>
      <formula>0</formula>
    </cfRule>
  </conditionalFormatting>
  <conditionalFormatting sqref="AJ27:AK27">
    <cfRule type="cellIs" dxfId="168" priority="182" stopIfTrue="1" operator="lessThan">
      <formula>0</formula>
    </cfRule>
    <cfRule type="cellIs" dxfId="167" priority="181" stopIfTrue="1" operator="between">
      <formula>#REF!</formula>
      <formula>0</formula>
    </cfRule>
    <cfRule type="cellIs" dxfId="166" priority="180" stopIfTrue="1" operator="between">
      <formula>#REF!</formula>
      <formula>#REF!</formula>
    </cfRule>
  </conditionalFormatting>
  <conditionalFormatting sqref="AJ32:AK32">
    <cfRule type="cellIs" dxfId="165" priority="298" stopIfTrue="1" operator="between">
      <formula>#REF!</formula>
      <formula>0</formula>
    </cfRule>
  </conditionalFormatting>
  <conditionalFormatting sqref="AJ29:AL29">
    <cfRule type="cellIs" dxfId="164" priority="290" stopIfTrue="1" operator="lessThan">
      <formula>0</formula>
    </cfRule>
    <cfRule type="cellIs" dxfId="163" priority="289" stopIfTrue="1" operator="between">
      <formula>#REF!</formula>
      <formula>0</formula>
    </cfRule>
    <cfRule type="cellIs" dxfId="162" priority="288" stopIfTrue="1" operator="between">
      <formula>#REF!</formula>
      <formula>#REF!</formula>
    </cfRule>
  </conditionalFormatting>
  <conditionalFormatting sqref="AK23">
    <cfRule type="cellIs" dxfId="161" priority="77" stopIfTrue="1" operator="lessThan">
      <formula>0</formula>
    </cfRule>
  </conditionalFormatting>
  <conditionalFormatting sqref="AK32">
    <cfRule type="cellIs" dxfId="160" priority="302" stopIfTrue="1" operator="lessThan">
      <formula>0</formula>
    </cfRule>
  </conditionalFormatting>
  <conditionalFormatting sqref="AK30:AL35">
    <cfRule type="cellIs" dxfId="159" priority="215" stopIfTrue="1" operator="lessThan">
      <formula>0</formula>
    </cfRule>
    <cfRule type="cellIs" dxfId="158" priority="213" stopIfTrue="1" operator="between">
      <formula>#REF!</formula>
      <formula>#REF!</formula>
    </cfRule>
    <cfRule type="cellIs" dxfId="157" priority="214" stopIfTrue="1" operator="between">
      <formula>#REF!</formula>
      <formula>0</formula>
    </cfRule>
  </conditionalFormatting>
  <conditionalFormatting sqref="AL32">
    <cfRule type="cellIs" dxfId="156" priority="305"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4"/>
  <sheetViews>
    <sheetView tabSelected="1" view="pageBreakPreview" topLeftCell="A36" zoomScale="70" zoomScaleNormal="50" zoomScaleSheetLayoutView="70" zoomScalePageLayoutView="60" workbookViewId="0">
      <selection activeCell="J49" sqref="J49"/>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79</v>
      </c>
    </row>
    <row r="2" spans="1:26" ht="17.25" customHeight="1">
      <c r="A2" s="13"/>
      <c r="B2" s="17" t="s">
        <v>80</v>
      </c>
      <c r="C2" s="977" t="s">
        <v>81</v>
      </c>
      <c r="D2" s="18" t="s">
        <v>82</v>
      </c>
      <c r="E2" s="985">
        <v>45196</v>
      </c>
      <c r="G2" s="19"/>
      <c r="H2" s="16"/>
      <c r="I2" s="103"/>
      <c r="J2" s="103"/>
      <c r="K2" s="15"/>
      <c r="L2" s="15"/>
      <c r="M2" s="16"/>
      <c r="N2" s="104"/>
      <c r="O2" s="105"/>
      <c r="P2" s="104"/>
      <c r="Q2" s="218"/>
      <c r="R2" s="15"/>
    </row>
    <row r="3" spans="1:26">
      <c r="A3" s="13"/>
      <c r="B3" s="20" t="s">
        <v>83</v>
      </c>
      <c r="C3" s="978"/>
      <c r="D3" s="21" t="s">
        <v>84</v>
      </c>
      <c r="E3" s="986"/>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85</v>
      </c>
      <c r="C5" s="23"/>
      <c r="D5" s="24"/>
      <c r="E5" s="25"/>
      <c r="F5" s="25"/>
      <c r="G5" s="25"/>
      <c r="H5" s="26"/>
      <c r="I5" s="106"/>
      <c r="J5" s="106"/>
      <c r="K5" s="25"/>
      <c r="L5" s="25"/>
      <c r="M5" s="26"/>
      <c r="N5" s="107"/>
      <c r="O5" s="108"/>
      <c r="P5" s="107"/>
      <c r="Q5" s="219"/>
      <c r="R5" s="220" t="s">
        <v>86</v>
      </c>
      <c r="S5" s="25"/>
    </row>
    <row r="6" spans="1:26" ht="18" customHeight="1">
      <c r="A6" s="22"/>
      <c r="B6" s="23" t="s">
        <v>87</v>
      </c>
      <c r="C6" s="23"/>
      <c r="D6" s="24"/>
      <c r="E6" s="25"/>
      <c r="F6" s="25"/>
      <c r="G6" s="25"/>
      <c r="H6" s="26"/>
      <c r="I6" s="106"/>
      <c r="J6" s="106"/>
      <c r="K6" s="25"/>
      <c r="L6" s="25"/>
      <c r="M6" s="26"/>
      <c r="N6" s="107"/>
      <c r="O6" s="108"/>
      <c r="P6" s="107"/>
      <c r="Q6" s="219"/>
      <c r="R6" s="221" t="s">
        <v>88</v>
      </c>
      <c r="S6" s="25"/>
    </row>
    <row r="7" spans="1:26" ht="15" customHeight="1">
      <c r="A7" s="22"/>
      <c r="B7" s="27"/>
      <c r="C7" s="23" t="s">
        <v>89</v>
      </c>
      <c r="D7" s="27"/>
      <c r="E7" s="25"/>
      <c r="F7" s="25"/>
      <c r="G7" s="25"/>
      <c r="H7" s="26"/>
      <c r="I7" s="106"/>
      <c r="J7" s="106"/>
      <c r="K7" s="25"/>
      <c r="L7" s="25"/>
      <c r="M7" s="26"/>
      <c r="N7" s="107"/>
      <c r="O7" s="108"/>
      <c r="P7" s="107"/>
      <c r="Q7" s="219"/>
      <c r="R7" s="25"/>
      <c r="S7" s="25"/>
    </row>
    <row r="8" spans="1:26" ht="18.75" customHeight="1">
      <c r="A8" s="22"/>
      <c r="B8" s="28"/>
      <c r="C8" s="23" t="s">
        <v>90</v>
      </c>
      <c r="D8" s="24"/>
      <c r="E8" s="25"/>
      <c r="F8" s="25"/>
      <c r="G8" s="25"/>
      <c r="H8" s="26"/>
      <c r="I8" s="106"/>
      <c r="J8" s="106"/>
      <c r="K8" s="25"/>
      <c r="L8" s="25"/>
      <c r="M8" s="26"/>
      <c r="N8" s="107"/>
      <c r="O8" s="108"/>
      <c r="P8" s="107"/>
      <c r="Q8" s="219"/>
      <c r="R8" s="25"/>
      <c r="S8" s="25"/>
    </row>
    <row r="9" spans="1:26" ht="30" customHeight="1">
      <c r="A9" s="22"/>
      <c r="B9" s="27"/>
      <c r="C9" s="27"/>
      <c r="D9" s="28"/>
      <c r="E9" s="951" t="s">
        <v>91</v>
      </c>
      <c r="F9" s="952"/>
      <c r="G9" s="952"/>
      <c r="H9" s="952"/>
      <c r="I9" s="953" t="s">
        <v>92</v>
      </c>
      <c r="J9" s="954"/>
      <c r="K9" s="954"/>
      <c r="L9" s="954"/>
      <c r="M9" s="955" t="s">
        <v>93</v>
      </c>
      <c r="N9" s="956"/>
      <c r="O9" s="956"/>
      <c r="P9" s="956"/>
      <c r="Q9" s="957"/>
      <c r="R9" s="222"/>
      <c r="S9" s="25"/>
    </row>
    <row r="10" spans="1:26" ht="54.75" customHeight="1">
      <c r="A10" s="22"/>
      <c r="B10" s="29" t="s">
        <v>94</v>
      </c>
      <c r="C10" s="30" t="s">
        <v>95</v>
      </c>
      <c r="D10" s="30" t="s">
        <v>96</v>
      </c>
      <c r="E10" s="31" t="s">
        <v>97</v>
      </c>
      <c r="F10" s="32" t="s">
        <v>98</v>
      </c>
      <c r="G10" s="31" t="s">
        <v>99</v>
      </c>
      <c r="H10" s="33" t="s">
        <v>100</v>
      </c>
      <c r="I10" s="109" t="s">
        <v>101</v>
      </c>
      <c r="J10" s="32" t="s">
        <v>98</v>
      </c>
      <c r="K10" s="110" t="s">
        <v>100</v>
      </c>
      <c r="L10" s="33" t="s">
        <v>102</v>
      </c>
      <c r="M10" s="111" t="s">
        <v>101</v>
      </c>
      <c r="N10" s="958" t="s">
        <v>103</v>
      </c>
      <c r="O10" s="959"/>
      <c r="P10" s="960" t="s">
        <v>104</v>
      </c>
      <c r="Q10" s="961"/>
      <c r="R10" s="223" t="s">
        <v>105</v>
      </c>
      <c r="S10" s="25"/>
    </row>
    <row r="11" spans="1:26" ht="38.25">
      <c r="A11" s="22"/>
      <c r="B11" s="34" t="s">
        <v>106</v>
      </c>
      <c r="C11" s="35" t="s">
        <v>107</v>
      </c>
      <c r="D11" s="36" t="s">
        <v>108</v>
      </c>
      <c r="E11" s="37" t="s">
        <v>109</v>
      </c>
      <c r="F11" s="37" t="s">
        <v>110</v>
      </c>
      <c r="G11" s="37" t="s">
        <v>111</v>
      </c>
      <c r="H11" s="38" t="s">
        <v>112</v>
      </c>
      <c r="I11" s="112" t="s">
        <v>113</v>
      </c>
      <c r="J11" s="37" t="s">
        <v>114</v>
      </c>
      <c r="K11" s="113" t="s">
        <v>112</v>
      </c>
      <c r="L11" s="38" t="s">
        <v>115</v>
      </c>
      <c r="M11" s="114" t="s">
        <v>113</v>
      </c>
      <c r="N11" s="115" t="s">
        <v>116</v>
      </c>
      <c r="O11" s="116" t="s">
        <v>117</v>
      </c>
      <c r="P11" s="115" t="s">
        <v>116</v>
      </c>
      <c r="Q11" s="224" t="s">
        <v>118</v>
      </c>
      <c r="R11" s="225" t="s">
        <v>119</v>
      </c>
      <c r="S11" s="25"/>
    </row>
    <row r="12" spans="1:26" ht="23.25" customHeight="1">
      <c r="A12" s="22"/>
      <c r="B12" s="39"/>
      <c r="C12" s="39"/>
      <c r="D12" s="979">
        <f>4796.5+2.3+0</f>
        <v>4798.8</v>
      </c>
      <c r="E12" s="987" t="s">
        <v>178</v>
      </c>
      <c r="F12" s="40"/>
      <c r="G12" s="41"/>
      <c r="H12" s="42"/>
      <c r="I12" s="117"/>
      <c r="J12" s="118"/>
      <c r="K12" s="118"/>
      <c r="L12" s="119" t="s">
        <v>120</v>
      </c>
      <c r="M12" s="964" t="s">
        <v>121</v>
      </c>
      <c r="N12" s="966"/>
      <c r="O12" s="966"/>
      <c r="P12" s="966"/>
      <c r="Q12" s="965"/>
      <c r="R12" s="226"/>
      <c r="S12" s="25"/>
      <c r="T12" s="227" t="str">
        <f ca="1">IF(O12="","",(O12-TODAY()))</f>
        <v/>
      </c>
      <c r="U12" s="228"/>
    </row>
    <row r="13" spans="1:26" ht="18" customHeight="1">
      <c r="A13" s="22"/>
      <c r="B13" s="43"/>
      <c r="C13" s="43"/>
      <c r="D13" s="980"/>
      <c r="E13" s="988"/>
      <c r="F13" s="45"/>
      <c r="G13" s="46"/>
      <c r="H13" s="47"/>
      <c r="I13" s="120"/>
      <c r="J13" s="121"/>
      <c r="K13" s="121"/>
      <c r="L13" s="122"/>
      <c r="M13" s="123" t="s">
        <v>122</v>
      </c>
      <c r="N13" s="124">
        <f>4784.4+25</f>
        <v>4809.3999999999996</v>
      </c>
      <c r="O13" s="125"/>
      <c r="P13" s="126">
        <f>N13-D12</f>
        <v>10.599999999999454</v>
      </c>
      <c r="Q13" s="229"/>
      <c r="R13" s="60" t="s">
        <v>123</v>
      </c>
      <c r="S13" s="25"/>
      <c r="T13" s="227"/>
      <c r="U13" s="228"/>
      <c r="Z13" s="278"/>
    </row>
    <row r="14" spans="1:26" ht="18" customHeight="1">
      <c r="A14" s="22"/>
      <c r="B14" s="43"/>
      <c r="C14" s="43"/>
      <c r="D14" s="980"/>
      <c r="E14" s="988"/>
      <c r="F14" s="45"/>
      <c r="G14" s="46"/>
      <c r="H14" s="47"/>
      <c r="I14" s="120"/>
      <c r="J14" s="121"/>
      <c r="K14" s="121"/>
      <c r="L14" s="122"/>
      <c r="M14" s="127" t="s">
        <v>124</v>
      </c>
      <c r="N14" s="128">
        <f>4790.1+50</f>
        <v>4840.1000000000004</v>
      </c>
      <c r="O14" s="129"/>
      <c r="P14" s="130">
        <f>N14-D12</f>
        <v>41.300000000000182</v>
      </c>
      <c r="Q14" s="230"/>
      <c r="R14" s="231" t="s">
        <v>125</v>
      </c>
      <c r="S14" s="25"/>
      <c r="T14" s="227"/>
      <c r="U14" s="228"/>
    </row>
    <row r="15" spans="1:26" ht="18" customHeight="1">
      <c r="A15" s="22"/>
      <c r="B15" s="43"/>
      <c r="C15" s="43"/>
      <c r="D15" s="980"/>
      <c r="E15" s="988"/>
      <c r="F15" s="45"/>
      <c r="G15" s="48"/>
      <c r="H15" s="47"/>
      <c r="I15" s="120"/>
      <c r="J15" s="121"/>
      <c r="K15" s="121"/>
      <c r="L15" s="122"/>
      <c r="M15" s="127" t="s">
        <v>126</v>
      </c>
      <c r="N15" s="128">
        <f>4790.1+100</f>
        <v>4890.1000000000004</v>
      </c>
      <c r="O15" s="129"/>
      <c r="P15" s="128">
        <f>N15-D12</f>
        <v>91.300000000000182</v>
      </c>
      <c r="Q15" s="232"/>
      <c r="R15" s="233" t="s">
        <v>127</v>
      </c>
      <c r="S15" s="25"/>
      <c r="T15" s="227"/>
      <c r="U15" s="228"/>
    </row>
    <row r="16" spans="1:26" ht="18" customHeight="1">
      <c r="A16" s="22"/>
      <c r="B16" s="43"/>
      <c r="C16" s="43"/>
      <c r="D16" s="980"/>
      <c r="E16" s="988"/>
      <c r="F16" s="45"/>
      <c r="G16" s="48"/>
      <c r="H16" s="47"/>
      <c r="I16" s="120"/>
      <c r="J16" s="121"/>
      <c r="K16" s="121"/>
      <c r="L16" s="122"/>
      <c r="M16" s="127" t="s">
        <v>128</v>
      </c>
      <c r="N16" s="128">
        <f>4781.1+150</f>
        <v>4931.1000000000004</v>
      </c>
      <c r="O16" s="129"/>
      <c r="P16" s="131">
        <f>N16-D12</f>
        <v>132.30000000000018</v>
      </c>
      <c r="Q16" s="232"/>
      <c r="R16" s="234"/>
      <c r="S16" s="25"/>
      <c r="T16" s="227"/>
      <c r="U16" s="228"/>
    </row>
    <row r="17" spans="1:26" ht="18" customHeight="1">
      <c r="A17" s="22"/>
      <c r="B17" s="43"/>
      <c r="C17" s="43"/>
      <c r="D17" s="980"/>
      <c r="E17" s="988"/>
      <c r="F17" s="45"/>
      <c r="G17" s="49" t="s">
        <v>23</v>
      </c>
      <c r="H17" s="47"/>
      <c r="I17" s="120"/>
      <c r="J17" s="121"/>
      <c r="K17" s="121"/>
      <c r="L17" s="122"/>
      <c r="M17" s="132" t="s">
        <v>129</v>
      </c>
      <c r="N17" s="133"/>
      <c r="O17" s="134">
        <v>45206</v>
      </c>
      <c r="P17" s="135"/>
      <c r="Q17" s="235">
        <f>O17-E2</f>
        <v>10</v>
      </c>
      <c r="R17" s="236" t="s">
        <v>130</v>
      </c>
      <c r="S17" s="25"/>
      <c r="T17" s="227"/>
      <c r="U17" s="228"/>
    </row>
    <row r="18" spans="1:26" ht="18" customHeight="1">
      <c r="A18" s="22"/>
      <c r="B18" s="43"/>
      <c r="C18" s="43"/>
      <c r="D18" s="980"/>
      <c r="E18" s="988"/>
      <c r="F18" s="50"/>
      <c r="G18" s="49"/>
      <c r="H18" s="51"/>
      <c r="I18" s="120"/>
      <c r="J18" s="121"/>
      <c r="K18" s="121"/>
      <c r="L18" s="122"/>
      <c r="M18" s="136" t="s">
        <v>131</v>
      </c>
      <c r="N18" s="137"/>
      <c r="O18" s="138">
        <v>45225</v>
      </c>
      <c r="P18" s="139"/>
      <c r="Q18" s="237">
        <f>O18-E2</f>
        <v>29</v>
      </c>
      <c r="R18" s="238" t="s">
        <v>127</v>
      </c>
      <c r="S18" s="25"/>
      <c r="T18" s="227" t="str">
        <f ca="1">IF(O14="","",(O14-TODAY()))</f>
        <v/>
      </c>
      <c r="U18" s="228"/>
      <c r="Z18" s="5"/>
    </row>
    <row r="19" spans="1:26" ht="18" customHeight="1">
      <c r="A19" s="22"/>
      <c r="B19" s="43"/>
      <c r="C19" s="43"/>
      <c r="D19" s="980"/>
      <c r="E19" s="988"/>
      <c r="F19" s="45"/>
      <c r="G19" s="49" t="s">
        <v>23</v>
      </c>
      <c r="H19" s="52"/>
      <c r="I19" s="120"/>
      <c r="J19" s="121"/>
      <c r="K19" s="121"/>
      <c r="L19" s="122"/>
      <c r="M19" s="136" t="s">
        <v>132</v>
      </c>
      <c r="N19" s="137"/>
      <c r="O19" s="138">
        <v>45275</v>
      </c>
      <c r="P19" s="139"/>
      <c r="Q19" s="239">
        <f>O19-E2</f>
        <v>79</v>
      </c>
      <c r="R19" s="240" t="s">
        <v>133</v>
      </c>
      <c r="S19" s="25"/>
      <c r="T19" s="227"/>
      <c r="U19" s="228"/>
      <c r="Z19" s="5"/>
    </row>
    <row r="20" spans="1:26" ht="18" customHeight="1">
      <c r="A20" s="22"/>
      <c r="B20" s="43"/>
      <c r="C20" s="43"/>
      <c r="D20" s="980"/>
      <c r="E20" s="988"/>
      <c r="F20" s="45"/>
      <c r="G20" s="49"/>
      <c r="H20" s="47"/>
      <c r="I20" s="120"/>
      <c r="J20" s="121"/>
      <c r="K20" s="121"/>
      <c r="L20" s="122"/>
      <c r="M20" s="123" t="s">
        <v>134</v>
      </c>
      <c r="N20" s="140"/>
      <c r="O20" s="141">
        <v>45206</v>
      </c>
      <c r="P20" s="140"/>
      <c r="Q20" s="241">
        <f>O20-E2</f>
        <v>10</v>
      </c>
      <c r="R20" s="240" t="s">
        <v>135</v>
      </c>
      <c r="S20" s="25"/>
      <c r="T20" s="227"/>
      <c r="U20" s="228"/>
      <c r="Z20" s="5"/>
    </row>
    <row r="21" spans="1:26" ht="18" customHeight="1">
      <c r="A21" s="22"/>
      <c r="B21" s="43"/>
      <c r="C21" s="43"/>
      <c r="D21" s="980"/>
      <c r="E21" s="988"/>
      <c r="F21" s="45"/>
      <c r="G21" s="49" t="s">
        <v>23</v>
      </c>
      <c r="H21" s="47"/>
      <c r="I21" s="120"/>
      <c r="J21" s="121"/>
      <c r="K21" s="121"/>
      <c r="L21" s="122"/>
      <c r="M21" s="142" t="s">
        <v>136</v>
      </c>
      <c r="N21" s="143"/>
      <c r="O21" s="144">
        <v>45203</v>
      </c>
      <c r="P21" s="143"/>
      <c r="Q21" s="242">
        <f>O21-E2</f>
        <v>7</v>
      </c>
      <c r="R21" s="243" t="s">
        <v>137</v>
      </c>
      <c r="S21" s="25"/>
      <c r="T21" s="227"/>
      <c r="U21" s="228"/>
      <c r="Z21" s="5"/>
    </row>
    <row r="22" spans="1:26" ht="18" customHeight="1">
      <c r="A22" s="22"/>
      <c r="B22" s="43"/>
      <c r="C22" s="43"/>
      <c r="D22" s="980"/>
      <c r="E22" s="988"/>
      <c r="F22" s="45"/>
      <c r="G22" s="49"/>
      <c r="H22" s="47"/>
      <c r="I22" s="120"/>
      <c r="J22" s="121"/>
      <c r="K22" s="121"/>
      <c r="L22" s="122"/>
      <c r="M22" s="145"/>
      <c r="N22" s="146"/>
      <c r="O22" s="147" t="s">
        <v>138</v>
      </c>
      <c r="P22" s="146"/>
      <c r="Q22" s="244"/>
      <c r="R22" s="245"/>
      <c r="S22" s="25"/>
      <c r="T22" s="227"/>
      <c r="U22" s="228"/>
      <c r="Z22" s="5"/>
    </row>
    <row r="23" spans="1:26" ht="21.75" customHeight="1">
      <c r="A23" s="22"/>
      <c r="B23" s="43"/>
      <c r="C23" s="43"/>
      <c r="D23" s="980"/>
      <c r="E23" s="988"/>
      <c r="F23" s="45"/>
      <c r="G23" s="46"/>
      <c r="H23" s="47"/>
      <c r="I23" s="120"/>
      <c r="J23" s="121"/>
      <c r="K23" s="121"/>
      <c r="L23" s="122"/>
      <c r="M23" s="136" t="s">
        <v>139</v>
      </c>
      <c r="N23" s="128">
        <f>4790.1+50</f>
        <v>4840.1000000000004</v>
      </c>
      <c r="O23" s="148">
        <v>45251</v>
      </c>
      <c r="P23" s="149">
        <f>N23-D12</f>
        <v>41.300000000000182</v>
      </c>
      <c r="Q23" s="239">
        <f>O23-E2</f>
        <v>55</v>
      </c>
      <c r="R23" s="246" t="s">
        <v>140</v>
      </c>
      <c r="S23" s="25"/>
      <c r="T23" s="227"/>
      <c r="U23" s="228"/>
      <c r="Z23" s="5"/>
    </row>
    <row r="24" spans="1:26" ht="18" customHeight="1">
      <c r="A24" s="22"/>
      <c r="B24" s="53" t="s">
        <v>141</v>
      </c>
      <c r="C24" s="43"/>
      <c r="D24" s="980"/>
      <c r="E24" s="988"/>
      <c r="F24" s="45"/>
      <c r="G24" s="46"/>
      <c r="H24" s="47"/>
      <c r="I24" s="120"/>
      <c r="J24" s="121"/>
      <c r="K24" s="121"/>
      <c r="L24" s="122"/>
      <c r="M24" s="136" t="s">
        <v>142</v>
      </c>
      <c r="N24" s="150"/>
      <c r="O24" s="148">
        <v>45274</v>
      </c>
      <c r="P24" s="150"/>
      <c r="Q24" s="247">
        <f>O24-E2</f>
        <v>78</v>
      </c>
      <c r="R24" s="248" t="s">
        <v>127</v>
      </c>
      <c r="S24" s="25"/>
      <c r="T24" s="227"/>
      <c r="U24" s="228"/>
      <c r="Z24" s="5"/>
    </row>
    <row r="25" spans="1:26" ht="18" customHeight="1">
      <c r="A25" s="22"/>
      <c r="B25" s="54">
        <v>31307</v>
      </c>
      <c r="C25" s="43"/>
      <c r="D25" s="980"/>
      <c r="E25" s="988"/>
      <c r="F25" s="45"/>
      <c r="G25" s="46"/>
      <c r="H25" s="47"/>
      <c r="I25" s="120"/>
      <c r="J25" s="121"/>
      <c r="K25" s="121"/>
      <c r="L25" s="122"/>
      <c r="M25" s="136" t="s">
        <v>143</v>
      </c>
      <c r="N25" s="137"/>
      <c r="O25" s="148">
        <v>45207</v>
      </c>
      <c r="P25" s="137"/>
      <c r="Q25" s="239">
        <f>O25-E2</f>
        <v>11</v>
      </c>
      <c r="R25" s="249"/>
      <c r="S25" s="25"/>
      <c r="T25" s="227"/>
      <c r="U25" s="228"/>
      <c r="Z25" s="5"/>
    </row>
    <row r="26" spans="1:26" ht="18" customHeight="1">
      <c r="A26" s="22"/>
      <c r="B26" s="55"/>
      <c r="C26" s="43"/>
      <c r="D26" s="980"/>
      <c r="E26" s="988"/>
      <c r="F26" s="56"/>
      <c r="G26" s="57"/>
      <c r="H26" s="58"/>
      <c r="I26" s="120"/>
      <c r="J26" s="121"/>
      <c r="K26" s="121"/>
      <c r="L26" s="122"/>
      <c r="M26" s="151" t="s">
        <v>261</v>
      </c>
      <c r="N26" s="137"/>
      <c r="O26" s="148">
        <v>45323</v>
      </c>
      <c r="P26" s="152"/>
      <c r="Q26" s="239">
        <f>O26-E2</f>
        <v>127</v>
      </c>
      <c r="R26" s="249"/>
      <c r="S26" s="25"/>
      <c r="T26" s="227"/>
      <c r="U26" s="228"/>
      <c r="Z26" s="5"/>
    </row>
    <row r="27" spans="1:26" ht="18" customHeight="1">
      <c r="A27" s="22"/>
      <c r="B27" s="55"/>
      <c r="C27" s="43"/>
      <c r="D27" s="980"/>
      <c r="E27" s="988"/>
      <c r="F27" s="45"/>
      <c r="G27" s="59"/>
      <c r="H27" s="47"/>
      <c r="I27" s="120"/>
      <c r="J27" s="121"/>
      <c r="K27" s="121"/>
      <c r="L27" s="122"/>
      <c r="M27" s="151" t="s">
        <v>262</v>
      </c>
      <c r="N27" s="153"/>
      <c r="O27" s="148">
        <v>45323</v>
      </c>
      <c r="P27" s="152"/>
      <c r="Q27" s="239">
        <f>O27-E2</f>
        <v>127</v>
      </c>
      <c r="R27" s="251" t="s">
        <v>144</v>
      </c>
      <c r="S27" s="25"/>
      <c r="T27" s="227"/>
      <c r="U27" s="228"/>
      <c r="Z27" s="5"/>
    </row>
    <row r="28" spans="1:26" ht="18" customHeight="1">
      <c r="A28" s="22"/>
      <c r="B28" s="55"/>
      <c r="C28" s="43"/>
      <c r="D28" s="980"/>
      <c r="E28" s="988"/>
      <c r="F28" s="45"/>
      <c r="G28" s="46"/>
      <c r="H28" s="58"/>
      <c r="I28" s="120"/>
      <c r="J28" s="121"/>
      <c r="K28" s="121"/>
      <c r="L28" s="122"/>
      <c r="M28" s="136" t="s">
        <v>245</v>
      </c>
      <c r="N28" s="733">
        <f>4794.1+50</f>
        <v>4844.1000000000004</v>
      </c>
      <c r="O28" s="155"/>
      <c r="P28" s="131">
        <f>N28-D12</f>
        <v>45.300000000000182</v>
      </c>
      <c r="Q28" s="252"/>
      <c r="R28" s="63" t="s">
        <v>127</v>
      </c>
      <c r="S28" s="25"/>
      <c r="T28" s="227"/>
      <c r="U28" s="228"/>
      <c r="Z28" s="5"/>
    </row>
    <row r="29" spans="1:26" ht="18" customHeight="1">
      <c r="A29" s="22"/>
      <c r="B29" s="55"/>
      <c r="C29" s="43"/>
      <c r="D29" s="980"/>
      <c r="E29" s="988"/>
      <c r="F29" s="56"/>
      <c r="G29" s="60"/>
      <c r="H29" s="61"/>
      <c r="I29" s="156"/>
      <c r="J29" s="157"/>
      <c r="K29" s="64"/>
      <c r="L29" s="122"/>
      <c r="M29" s="136" t="s">
        <v>145</v>
      </c>
      <c r="N29" s="149">
        <f>4781.1+150</f>
        <v>4931.1000000000004</v>
      </c>
      <c r="O29" s="148">
        <v>45554</v>
      </c>
      <c r="P29" s="131">
        <f>N29-D12</f>
        <v>132.30000000000018</v>
      </c>
      <c r="Q29" s="239">
        <f>O29-E2</f>
        <v>358</v>
      </c>
      <c r="R29" s="785" t="s">
        <v>257</v>
      </c>
      <c r="S29" s="25"/>
      <c r="T29" s="227"/>
      <c r="U29" s="228"/>
    </row>
    <row r="30" spans="1:26" ht="18" customHeight="1">
      <c r="A30" s="22"/>
      <c r="B30" s="62" t="s">
        <v>146</v>
      </c>
      <c r="C30" s="55"/>
      <c r="D30" s="980"/>
      <c r="E30" s="988"/>
      <c r="F30" s="45"/>
      <c r="G30" s="63"/>
      <c r="H30" s="47"/>
      <c r="I30" s="156"/>
      <c r="J30" s="121"/>
      <c r="K30" s="121"/>
      <c r="L30" s="122"/>
      <c r="M30" s="136" t="s">
        <v>149</v>
      </c>
      <c r="N30" s="149">
        <f>4790.1+300</f>
        <v>5090.1000000000004</v>
      </c>
      <c r="O30" s="148">
        <v>45372</v>
      </c>
      <c r="P30" s="149">
        <f>N30-D12</f>
        <v>291.30000000000018</v>
      </c>
      <c r="Q30" s="253">
        <f>O30-E2</f>
        <v>176</v>
      </c>
      <c r="R30" s="786" t="s">
        <v>259</v>
      </c>
      <c r="S30" s="25"/>
      <c r="T30" s="227"/>
      <c r="U30" s="228"/>
    </row>
    <row r="31" spans="1:26" ht="18" customHeight="1">
      <c r="A31" s="22"/>
      <c r="B31" s="62" t="s">
        <v>148</v>
      </c>
      <c r="C31" s="55"/>
      <c r="D31" s="980"/>
      <c r="E31" s="988"/>
      <c r="F31" s="45"/>
      <c r="G31" s="46"/>
      <c r="H31" s="64"/>
      <c r="I31" s="156"/>
      <c r="J31" s="121"/>
      <c r="K31" s="121"/>
      <c r="L31" s="122"/>
      <c r="M31" s="127" t="s">
        <v>151</v>
      </c>
      <c r="N31" s="128">
        <f>4767.7+200</f>
        <v>4967.7</v>
      </c>
      <c r="O31" s="129"/>
      <c r="P31" s="131">
        <f>N31-D12</f>
        <v>168.89999999999964</v>
      </c>
      <c r="Q31" s="758"/>
      <c r="R31" s="786" t="s">
        <v>258</v>
      </c>
      <c r="S31" s="25"/>
      <c r="T31" s="227"/>
      <c r="U31" s="228"/>
    </row>
    <row r="32" spans="1:26" ht="18" customHeight="1">
      <c r="A32" s="22"/>
      <c r="B32" s="62" t="s">
        <v>150</v>
      </c>
      <c r="C32" s="55"/>
      <c r="D32" s="980"/>
      <c r="E32" s="988"/>
      <c r="F32" s="50"/>
      <c r="G32" s="57"/>
      <c r="H32" s="65"/>
      <c r="I32" s="158"/>
      <c r="J32" s="80"/>
      <c r="K32" s="80"/>
      <c r="L32" s="159"/>
      <c r="M32" s="383" t="s">
        <v>195</v>
      </c>
      <c r="N32" s="739">
        <f>4730.4+100</f>
        <v>4830.3999999999996</v>
      </c>
      <c r="O32" s="740"/>
      <c r="P32" s="741">
        <f>N32-D12</f>
        <v>31.599999999999454</v>
      </c>
      <c r="Q32" s="758"/>
      <c r="R32" s="787" t="s">
        <v>260</v>
      </c>
      <c r="S32" s="25"/>
      <c r="T32" s="227"/>
      <c r="U32" s="228"/>
    </row>
    <row r="33" spans="1:26" ht="18" customHeight="1">
      <c r="A33" s="22"/>
      <c r="B33" s="55"/>
      <c r="C33" s="62" t="s">
        <v>146</v>
      </c>
      <c r="D33" s="980"/>
      <c r="E33" s="988"/>
      <c r="F33" s="66"/>
      <c r="G33" s="59"/>
      <c r="H33" s="67"/>
      <c r="I33" s="120"/>
      <c r="J33" s="160"/>
      <c r="K33" s="160"/>
      <c r="L33" s="122"/>
      <c r="M33" s="127" t="s">
        <v>249</v>
      </c>
      <c r="N33" s="149">
        <v>4826.5</v>
      </c>
      <c r="O33" s="148">
        <v>45459</v>
      </c>
      <c r="P33" s="149">
        <f>N33-D12</f>
        <v>27.699999999999818</v>
      </c>
      <c r="Q33" s="253">
        <f>O33-E2</f>
        <v>263</v>
      </c>
      <c r="S33" s="25"/>
      <c r="T33" s="227"/>
      <c r="U33" s="228"/>
    </row>
    <row r="34" spans="1:26" ht="18" customHeight="1">
      <c r="A34" s="22"/>
      <c r="B34" s="55"/>
      <c r="C34" s="68">
        <f>D12-1613.9</f>
        <v>3184.9</v>
      </c>
      <c r="D34" s="980"/>
      <c r="E34" s="988"/>
      <c r="F34" s="69"/>
      <c r="G34" s="57"/>
      <c r="H34" s="70"/>
      <c r="I34" s="161"/>
      <c r="J34" s="162"/>
      <c r="K34" s="163"/>
      <c r="L34" s="164"/>
      <c r="M34" s="136" t="s">
        <v>250</v>
      </c>
      <c r="N34" s="149">
        <v>4830.2</v>
      </c>
      <c r="O34" s="148">
        <v>45427</v>
      </c>
      <c r="P34" s="149">
        <f>N34-D12</f>
        <v>31.399999999999636</v>
      </c>
      <c r="Q34" s="253">
        <f>O34-E2</f>
        <v>231</v>
      </c>
      <c r="R34" s="254"/>
      <c r="S34" s="25"/>
      <c r="T34" s="227" t="str">
        <f ca="1">IF(O15="","",(O15-TODAY()))</f>
        <v/>
      </c>
      <c r="U34" s="228"/>
    </row>
    <row r="35" spans="1:26" ht="18" customHeight="1">
      <c r="A35" s="22"/>
      <c r="B35" s="55"/>
      <c r="C35" s="68"/>
      <c r="D35" s="980"/>
      <c r="E35" s="988"/>
      <c r="F35" s="71"/>
      <c r="G35" s="57"/>
      <c r="H35" s="70"/>
      <c r="I35" s="161"/>
      <c r="J35" s="162"/>
      <c r="K35" s="163"/>
      <c r="L35" s="164"/>
      <c r="M35" s="383" t="s">
        <v>252</v>
      </c>
      <c r="N35" s="739">
        <f>4751+600</f>
        <v>5351</v>
      </c>
      <c r="O35" s="740"/>
      <c r="P35" s="741">
        <f>N35-D12</f>
        <v>552.19999999999982</v>
      </c>
      <c r="Q35" s="758"/>
      <c r="R35" s="245"/>
      <c r="S35" s="25"/>
      <c r="T35" s="227"/>
      <c r="U35" s="228"/>
    </row>
    <row r="36" spans="1:26" ht="18" customHeight="1">
      <c r="A36" s="22"/>
      <c r="B36" s="55"/>
      <c r="C36" s="68"/>
      <c r="D36" s="980"/>
      <c r="E36" s="988"/>
      <c r="F36" s="71"/>
      <c r="G36" s="59"/>
      <c r="H36" s="70"/>
      <c r="I36" s="161"/>
      <c r="J36" s="162"/>
      <c r="K36" s="163"/>
      <c r="L36" s="164"/>
      <c r="M36" s="780" t="s">
        <v>253</v>
      </c>
      <c r="N36" s="781"/>
      <c r="O36" s="148">
        <v>45276</v>
      </c>
      <c r="P36" s="154"/>
      <c r="Q36" s="250">
        <f>O36-E2</f>
        <v>80</v>
      </c>
      <c r="R36" s="245"/>
      <c r="S36" s="25"/>
      <c r="T36" s="227"/>
      <c r="U36" s="228"/>
    </row>
    <row r="37" spans="1:26" ht="18" customHeight="1">
      <c r="A37" s="22"/>
      <c r="B37" s="55"/>
      <c r="C37" s="68"/>
      <c r="D37" s="980"/>
      <c r="E37" s="988"/>
      <c r="F37" s="745"/>
      <c r="G37" s="744"/>
      <c r="H37" s="70"/>
      <c r="I37" s="161"/>
      <c r="J37" s="162"/>
      <c r="K37" s="163"/>
      <c r="L37" s="164"/>
      <c r="M37" s="780" t="s">
        <v>254</v>
      </c>
      <c r="N37" s="739">
        <f>5276.5</f>
        <v>5276.5</v>
      </c>
      <c r="O37" s="148">
        <v>45276</v>
      </c>
      <c r="P37" s="149">
        <f>N37-D12</f>
        <v>477.69999999999982</v>
      </c>
      <c r="Q37" s="253">
        <f>O37-E2</f>
        <v>80</v>
      </c>
      <c r="R37" s="60" t="s">
        <v>153</v>
      </c>
      <c r="S37" s="25"/>
      <c r="T37" s="227"/>
      <c r="U37" s="228"/>
    </row>
    <row r="38" spans="1:26" ht="18" customHeight="1">
      <c r="A38" s="22"/>
      <c r="B38" s="55"/>
      <c r="C38" s="68"/>
      <c r="D38" s="980"/>
      <c r="E38" s="988"/>
      <c r="F38" s="745"/>
      <c r="G38" s="744"/>
      <c r="H38" s="70"/>
      <c r="I38" s="161"/>
      <c r="J38" s="162"/>
      <c r="K38" s="163"/>
      <c r="L38" s="164"/>
      <c r="M38" s="780" t="s">
        <v>264</v>
      </c>
      <c r="N38" s="739">
        <v>4902.1000000000004</v>
      </c>
      <c r="O38" s="740"/>
      <c r="P38" s="741">
        <f>N38-D12</f>
        <v>103.30000000000018</v>
      </c>
      <c r="Q38" s="758"/>
      <c r="R38" s="60"/>
      <c r="S38" s="25"/>
      <c r="T38" s="227"/>
      <c r="U38" s="228"/>
    </row>
    <row r="39" spans="1:26">
      <c r="A39" s="22"/>
      <c r="B39" s="55"/>
      <c r="C39" s="68"/>
      <c r="D39" s="980"/>
      <c r="E39" s="988"/>
      <c r="F39" s="71"/>
      <c r="G39" s="744"/>
      <c r="H39" s="70"/>
      <c r="I39" s="161"/>
      <c r="J39" s="162"/>
      <c r="K39" s="163"/>
      <c r="L39" s="164"/>
      <c r="M39" s="794" t="s">
        <v>255</v>
      </c>
      <c r="N39" s="739">
        <f>5576.5</f>
        <v>5576.5</v>
      </c>
      <c r="O39" s="148">
        <v>45276</v>
      </c>
      <c r="P39" s="149">
        <f>N39-D12</f>
        <v>777.69999999999982</v>
      </c>
      <c r="Q39" s="253">
        <f>O39-E2</f>
        <v>80</v>
      </c>
      <c r="R39" s="255" t="s">
        <v>155</v>
      </c>
      <c r="S39" s="25"/>
      <c r="T39" s="227"/>
      <c r="U39" s="228"/>
    </row>
    <row r="40" spans="1:26" ht="20.25" customHeight="1" thickBot="1">
      <c r="A40" s="22"/>
      <c r="B40" s="62"/>
      <c r="C40" s="68"/>
      <c r="D40" s="980"/>
      <c r="E40" s="988"/>
      <c r="F40" s="69"/>
      <c r="G40" s="72"/>
      <c r="H40" s="73"/>
      <c r="I40" s="165"/>
      <c r="J40" s="167"/>
      <c r="K40" s="168"/>
      <c r="L40" s="166"/>
      <c r="M40" s="967" t="s">
        <v>154</v>
      </c>
      <c r="N40" s="968"/>
      <c r="O40" s="968"/>
      <c r="P40" s="968"/>
      <c r="Q40" s="969"/>
      <c r="S40" s="25"/>
      <c r="T40" s="227"/>
      <c r="U40" s="228"/>
    </row>
    <row r="41" spans="1:26" ht="18" customHeight="1" thickTop="1">
      <c r="A41" s="22"/>
      <c r="B41" s="62"/>
      <c r="C41" s="68"/>
      <c r="D41" s="980"/>
      <c r="E41" s="988"/>
      <c r="F41" s="69"/>
      <c r="G41" s="74"/>
      <c r="H41" s="75"/>
      <c r="I41" s="158"/>
      <c r="J41" s="167"/>
      <c r="K41" s="168"/>
      <c r="L41" s="166"/>
      <c r="M41" s="123" t="s">
        <v>156</v>
      </c>
      <c r="N41" s="135"/>
      <c r="O41" s="141">
        <v>45201</v>
      </c>
      <c r="P41" s="169"/>
      <c r="Q41" s="256">
        <f>O41-E2</f>
        <v>5</v>
      </c>
      <c r="R41" s="255"/>
      <c r="S41" s="25"/>
      <c r="T41" s="227"/>
      <c r="U41" s="228"/>
    </row>
    <row r="42" spans="1:26" ht="18" customHeight="1">
      <c r="A42" s="22"/>
      <c r="B42" s="62"/>
      <c r="C42" s="68"/>
      <c r="D42" s="980"/>
      <c r="E42" s="988"/>
      <c r="F42" s="69"/>
      <c r="G42" s="74"/>
      <c r="H42" s="76"/>
      <c r="I42" s="158"/>
      <c r="J42" s="167"/>
      <c r="K42" s="168"/>
      <c r="L42" s="166"/>
      <c r="M42" s="136" t="s">
        <v>157</v>
      </c>
      <c r="N42" s="137"/>
      <c r="O42" s="138">
        <v>45206</v>
      </c>
      <c r="P42" s="137"/>
      <c r="Q42" s="235">
        <f>O42-E2</f>
        <v>10</v>
      </c>
      <c r="R42" s="251" t="s">
        <v>158</v>
      </c>
      <c r="S42" s="25"/>
      <c r="T42" s="227"/>
      <c r="U42" s="228"/>
    </row>
    <row r="43" spans="1:26" ht="18" customHeight="1">
      <c r="A43" s="22"/>
      <c r="B43" s="62"/>
      <c r="C43" s="68"/>
      <c r="D43" s="980"/>
      <c r="E43" s="988"/>
      <c r="F43" s="69"/>
      <c r="G43" s="57"/>
      <c r="H43" s="77"/>
      <c r="I43" s="158"/>
      <c r="J43" s="167"/>
      <c r="K43" s="168"/>
      <c r="L43" s="166"/>
      <c r="M43" s="136" t="s">
        <v>159</v>
      </c>
      <c r="N43" s="137"/>
      <c r="O43" s="138">
        <v>45274</v>
      </c>
      <c r="P43" s="137"/>
      <c r="Q43" s="239">
        <f>O43-E2</f>
        <v>78</v>
      </c>
      <c r="R43" s="238" t="s">
        <v>127</v>
      </c>
      <c r="S43" s="25"/>
      <c r="T43" s="227"/>
      <c r="U43" s="228"/>
    </row>
    <row r="44" spans="1:26" ht="18" customHeight="1">
      <c r="A44" s="22"/>
      <c r="B44" s="55"/>
      <c r="C44" s="62"/>
      <c r="D44" s="980"/>
      <c r="E44" s="988"/>
      <c r="F44" s="994"/>
      <c r="G44" s="72"/>
      <c r="H44" s="78"/>
      <c r="I44" s="170"/>
      <c r="J44" s="171"/>
      <c r="K44" s="172"/>
      <c r="L44" s="173"/>
      <c r="M44" s="142" t="s">
        <v>160</v>
      </c>
      <c r="N44" s="174"/>
      <c r="O44" s="144">
        <v>45372</v>
      </c>
      <c r="P44" s="175"/>
      <c r="Q44" s="257">
        <f>O44-E2</f>
        <v>176</v>
      </c>
      <c r="R44" s="258" t="s">
        <v>161</v>
      </c>
      <c r="S44" s="25"/>
      <c r="T44" s="227"/>
      <c r="U44" s="228"/>
      <c r="Z44" s="279"/>
    </row>
    <row r="45" spans="1:26" ht="18" customHeight="1">
      <c r="A45" s="22"/>
      <c r="B45" s="55"/>
      <c r="C45" s="62"/>
      <c r="D45" s="980"/>
      <c r="E45" s="988"/>
      <c r="F45" s="995"/>
      <c r="G45" s="79"/>
      <c r="H45" s="80"/>
      <c r="I45" s="176"/>
      <c r="J45" s="162"/>
      <c r="K45" s="163"/>
      <c r="L45" s="164"/>
      <c r="M45" s="142"/>
      <c r="N45" s="174"/>
      <c r="O45" s="760"/>
      <c r="P45" s="761"/>
      <c r="Q45" s="762"/>
      <c r="R45" s="259" t="s">
        <v>248</v>
      </c>
      <c r="S45" s="25"/>
      <c r="T45" s="227"/>
      <c r="U45" s="228"/>
      <c r="Z45" s="279"/>
    </row>
    <row r="46" spans="1:26" ht="18" customHeight="1" thickBot="1">
      <c r="A46" s="22"/>
      <c r="B46" s="62" t="s">
        <v>162</v>
      </c>
      <c r="C46" s="62" t="s">
        <v>162</v>
      </c>
      <c r="D46" s="980"/>
      <c r="E46" s="988"/>
      <c r="F46" s="995"/>
      <c r="G46" s="79"/>
      <c r="H46" s="80"/>
      <c r="I46" s="176"/>
      <c r="J46" s="171"/>
      <c r="K46" s="172" t="s">
        <v>23</v>
      </c>
      <c r="L46" s="173"/>
      <c r="M46" s="142"/>
      <c r="N46" s="174"/>
      <c r="O46" s="760"/>
      <c r="P46" s="761"/>
      <c r="Q46" s="762"/>
      <c r="S46" s="25"/>
      <c r="T46" s="227"/>
      <c r="U46" s="228"/>
      <c r="Z46" s="279"/>
    </row>
    <row r="47" spans="1:26" ht="23.25" customHeight="1" thickTop="1" thickBot="1">
      <c r="A47" s="22"/>
      <c r="B47" s="81" t="s">
        <v>148</v>
      </c>
      <c r="C47" s="44">
        <f>D12-1654</f>
        <v>3144.8</v>
      </c>
      <c r="D47" s="980"/>
      <c r="E47" s="988"/>
      <c r="F47" s="995"/>
      <c r="G47" s="82"/>
      <c r="H47" s="80"/>
      <c r="I47" s="177"/>
      <c r="J47" s="178"/>
      <c r="K47" s="179"/>
      <c r="L47" s="180"/>
      <c r="M47" s="970" t="s">
        <v>163</v>
      </c>
      <c r="N47" s="970"/>
      <c r="O47" s="970"/>
      <c r="P47" s="970"/>
      <c r="Q47" s="970"/>
      <c r="R47" s="251" t="s">
        <v>166</v>
      </c>
      <c r="S47" s="25"/>
      <c r="T47" s="227"/>
      <c r="U47" s="228"/>
      <c r="Z47" s="279"/>
    </row>
    <row r="48" spans="1:26" ht="39" customHeight="1" thickTop="1">
      <c r="A48" s="22"/>
      <c r="B48" s="81" t="s">
        <v>164</v>
      </c>
      <c r="C48" s="55"/>
      <c r="D48" s="980"/>
      <c r="E48" s="988"/>
      <c r="F48" s="995"/>
      <c r="G48" s="82"/>
      <c r="H48" s="83"/>
      <c r="I48" s="182"/>
      <c r="J48" s="178"/>
      <c r="K48" s="179"/>
      <c r="L48" s="180"/>
      <c r="M48" s="183" t="s">
        <v>165</v>
      </c>
      <c r="N48" s="124">
        <f>4790.1+50</f>
        <v>4840.1000000000004</v>
      </c>
      <c r="O48" s="184"/>
      <c r="P48" s="185">
        <f>N48-D12</f>
        <v>41.300000000000182</v>
      </c>
      <c r="Q48" s="260"/>
      <c r="R48" s="63" t="s">
        <v>127</v>
      </c>
      <c r="S48" s="25"/>
      <c r="T48" s="227"/>
      <c r="U48" s="228"/>
      <c r="Z48" s="279"/>
    </row>
    <row r="49" spans="1:26" ht="39" customHeight="1">
      <c r="A49" s="22"/>
      <c r="B49" s="55"/>
      <c r="C49" s="55"/>
      <c r="D49" s="980"/>
      <c r="E49" s="988"/>
      <c r="F49" s="69"/>
      <c r="G49" s="82"/>
      <c r="H49" s="80"/>
      <c r="I49" s="177"/>
      <c r="J49" s="178"/>
      <c r="K49" s="179"/>
      <c r="L49" s="180"/>
      <c r="M49" s="142" t="s">
        <v>167</v>
      </c>
      <c r="N49" s="128">
        <f>4790.1+50</f>
        <v>4840.1000000000004</v>
      </c>
      <c r="O49" s="186">
        <v>45372</v>
      </c>
      <c r="P49" s="187">
        <f>N49-D12</f>
        <v>41.300000000000182</v>
      </c>
      <c r="Q49" s="261">
        <f>O49-E2</f>
        <v>176</v>
      </c>
      <c r="R49" s="81" t="s">
        <v>169</v>
      </c>
      <c r="S49" s="25"/>
      <c r="T49" s="227"/>
      <c r="U49" s="228"/>
    </row>
    <row r="50" spans="1:26" ht="39" customHeight="1">
      <c r="A50" s="22"/>
      <c r="B50" s="55"/>
      <c r="C50" s="55"/>
      <c r="D50" s="980"/>
      <c r="E50" s="988"/>
      <c r="F50" s="69"/>
      <c r="G50" s="84"/>
      <c r="H50" s="80"/>
      <c r="I50" s="177"/>
      <c r="J50" s="178"/>
      <c r="K50" s="179"/>
      <c r="L50" s="180"/>
      <c r="M50" s="127" t="s">
        <v>168</v>
      </c>
      <c r="N50" s="188">
        <f>4790.1+50</f>
        <v>4840.1000000000004</v>
      </c>
      <c r="O50" s="189"/>
      <c r="P50" s="190">
        <f>N50-D12</f>
        <v>41.300000000000182</v>
      </c>
      <c r="Q50" s="189"/>
      <c r="R50" s="262" t="s">
        <v>170</v>
      </c>
      <c r="S50" s="25"/>
      <c r="T50" s="227"/>
      <c r="U50" s="228"/>
    </row>
    <row r="51" spans="1:26" ht="39" customHeight="1" thickBot="1">
      <c r="A51" s="22"/>
      <c r="B51" s="55"/>
      <c r="C51" s="55"/>
      <c r="D51" s="980"/>
      <c r="E51" s="988"/>
      <c r="F51" s="69"/>
      <c r="G51" s="84"/>
      <c r="H51" s="80"/>
      <c r="I51" s="177"/>
      <c r="J51" s="178"/>
      <c r="K51" s="179"/>
      <c r="L51" s="180"/>
      <c r="M51" s="191" t="s">
        <v>251</v>
      </c>
      <c r="N51" s="155"/>
      <c r="O51" s="192">
        <v>45202</v>
      </c>
      <c r="P51" s="759"/>
      <c r="Q51" s="263">
        <f>O51-E2</f>
        <v>6</v>
      </c>
      <c r="R51" s="12"/>
      <c r="S51" s="25"/>
      <c r="T51" s="227"/>
      <c r="U51" s="228"/>
    </row>
    <row r="52" spans="1:26" ht="21.75" thickTop="1" thickBot="1">
      <c r="A52" s="22"/>
      <c r="B52" s="55"/>
      <c r="C52" s="55"/>
      <c r="D52" s="980"/>
      <c r="E52" s="988"/>
      <c r="F52" s="69"/>
      <c r="G52" s="85"/>
      <c r="H52" s="80"/>
      <c r="I52" s="177"/>
      <c r="J52" s="178"/>
      <c r="K52" s="179"/>
      <c r="L52" s="180"/>
      <c r="M52" s="181" t="s">
        <v>172</v>
      </c>
      <c r="N52" s="962" t="s">
        <v>173</v>
      </c>
      <c r="O52" s="963"/>
      <c r="P52" s="964" t="s">
        <v>174</v>
      </c>
      <c r="Q52" s="965"/>
      <c r="R52" s="251" t="s">
        <v>175</v>
      </c>
      <c r="S52" s="25"/>
      <c r="T52" s="227"/>
      <c r="U52" s="228"/>
    </row>
    <row r="53" spans="1:26" ht="30.75" customHeight="1" thickTop="1">
      <c r="A53" s="22"/>
      <c r="B53" s="62"/>
      <c r="C53" s="55"/>
      <c r="D53" s="980"/>
      <c r="E53" s="988"/>
      <c r="F53" s="45"/>
      <c r="G53" s="86"/>
      <c r="H53" s="80"/>
      <c r="I53" s="182"/>
      <c r="J53" s="178"/>
      <c r="K53" s="179"/>
      <c r="L53" s="180"/>
      <c r="M53" s="127" t="s">
        <v>263</v>
      </c>
      <c r="N53" s="190">
        <v>4855.5</v>
      </c>
      <c r="O53" s="345"/>
      <c r="P53" s="185">
        <f>N53-D12</f>
        <v>56.699999999999818</v>
      </c>
      <c r="Q53" s="344"/>
      <c r="R53" s="265">
        <v>5393</v>
      </c>
      <c r="S53" s="25"/>
      <c r="T53" s="227"/>
      <c r="U53" s="228"/>
    </row>
    <row r="54" spans="1:26" ht="26.25" customHeight="1">
      <c r="A54" s="22"/>
      <c r="B54" s="62"/>
      <c r="C54" s="44"/>
      <c r="D54" s="980"/>
      <c r="E54" s="988"/>
      <c r="F54" s="50"/>
      <c r="G54" s="82"/>
      <c r="H54" s="87"/>
      <c r="I54" s="182"/>
      <c r="J54" s="178"/>
      <c r="K54" s="179"/>
      <c r="L54" s="180"/>
      <c r="M54" s="195" t="s">
        <v>274</v>
      </c>
      <c r="N54" s="801">
        <v>5420</v>
      </c>
      <c r="O54" s="189"/>
      <c r="P54" s="802">
        <f>N54-R53</f>
        <v>27</v>
      </c>
      <c r="Q54" s="264"/>
      <c r="R54" s="267" t="s">
        <v>176</v>
      </c>
      <c r="S54" s="25"/>
      <c r="T54" s="227"/>
      <c r="U54" s="228"/>
    </row>
    <row r="55" spans="1:26" ht="21" customHeight="1">
      <c r="A55" s="22"/>
      <c r="B55" s="55"/>
      <c r="D55" s="980"/>
      <c r="E55" s="988"/>
      <c r="F55" s="45"/>
      <c r="G55" s="82"/>
      <c r="H55" s="47"/>
      <c r="I55" s="177"/>
      <c r="J55" s="178"/>
      <c r="K55" s="179"/>
      <c r="L55" s="180"/>
      <c r="M55" s="195" t="s">
        <v>265</v>
      </c>
      <c r="N55" s="155"/>
      <c r="O55" s="795">
        <v>45286</v>
      </c>
      <c r="P55" s="759"/>
      <c r="Q55" s="796">
        <f>O55-E2</f>
        <v>90</v>
      </c>
      <c r="R55" s="268">
        <v>1226</v>
      </c>
      <c r="S55" s="25"/>
      <c r="T55" s="227"/>
      <c r="U55" s="228"/>
      <c r="Z55" s="280"/>
    </row>
    <row r="56" spans="1:26" ht="9.9499999999999993" customHeight="1">
      <c r="A56" s="22"/>
      <c r="B56" s="88"/>
      <c r="C56" s="88"/>
      <c r="D56" s="89" t="s">
        <v>177</v>
      </c>
      <c r="E56" s="90"/>
      <c r="F56" s="91"/>
      <c r="G56" s="92"/>
      <c r="H56" s="91"/>
      <c r="I56" s="197"/>
      <c r="J56" s="198"/>
      <c r="K56" s="198"/>
      <c r="L56" s="198"/>
      <c r="M56" s="199"/>
      <c r="N56" s="200"/>
      <c r="O56" s="201"/>
      <c r="P56" s="200"/>
      <c r="Q56" s="269"/>
      <c r="R56" s="270"/>
      <c r="S56" s="25"/>
    </row>
    <row r="57" spans="1:26" ht="18" customHeight="1">
      <c r="A57" s="93"/>
      <c r="B57" s="94"/>
      <c r="C57" s="94"/>
      <c r="D57" s="981">
        <f>4500.2+2.8</f>
        <v>4503</v>
      </c>
      <c r="E57" s="989" t="s">
        <v>275</v>
      </c>
      <c r="F57" s="95"/>
      <c r="G57" s="96"/>
      <c r="H57" s="97"/>
      <c r="I57" s="202"/>
      <c r="J57" s="203"/>
      <c r="K57" s="204"/>
      <c r="L57" s="205"/>
      <c r="M57" s="996" t="s">
        <v>121</v>
      </c>
      <c r="N57" s="997"/>
      <c r="O57" s="997"/>
      <c r="P57" s="997"/>
      <c r="Q57" s="998"/>
      <c r="R57" s="254"/>
      <c r="S57" s="25"/>
      <c r="T57" s="271" t="e">
        <f ca="1">IF(#REF!="","",(#REF!-TODAY()))</f>
        <v>#REF!</v>
      </c>
      <c r="V57" s="272"/>
    </row>
    <row r="58" spans="1:26" ht="18" customHeight="1">
      <c r="A58" s="22"/>
      <c r="B58" s="55"/>
      <c r="C58" s="55"/>
      <c r="D58" s="980"/>
      <c r="E58" s="990"/>
      <c r="F58" s="98"/>
      <c r="G58" s="99"/>
      <c r="H58" s="100"/>
      <c r="I58" s="206"/>
      <c r="J58" s="207"/>
      <c r="K58" s="179"/>
      <c r="L58" s="208"/>
      <c r="M58" s="209"/>
      <c r="N58" s="210"/>
      <c r="O58" s="211"/>
      <c r="P58" s="210"/>
      <c r="Q58" s="273"/>
      <c r="R58" s="60" t="s">
        <v>123</v>
      </c>
      <c r="S58" s="25"/>
      <c r="T58" s="271"/>
      <c r="V58" s="272"/>
    </row>
    <row r="59" spans="1:26" ht="18" customHeight="1">
      <c r="A59" s="22"/>
      <c r="B59" s="55"/>
      <c r="C59" s="55"/>
      <c r="D59" s="980"/>
      <c r="E59" s="990"/>
      <c r="F59" s="98"/>
      <c r="G59" s="99"/>
      <c r="H59" s="100"/>
      <c r="I59" s="206"/>
      <c r="J59" s="207"/>
      <c r="K59" s="179"/>
      <c r="L59" s="208"/>
      <c r="M59" s="212" t="s">
        <v>179</v>
      </c>
      <c r="N59" s="213">
        <f>4490.1+25</f>
        <v>4515.1000000000004</v>
      </c>
      <c r="O59" s="214"/>
      <c r="P59" s="215">
        <f>N59-D57</f>
        <v>12.100000000000364</v>
      </c>
      <c r="Q59" s="274"/>
      <c r="R59" s="231" t="s">
        <v>125</v>
      </c>
      <c r="S59" s="25"/>
      <c r="T59" s="271"/>
      <c r="V59" s="272"/>
    </row>
    <row r="60" spans="1:26" ht="18" customHeight="1">
      <c r="A60" s="22"/>
      <c r="B60" s="62"/>
      <c r="C60" s="62"/>
      <c r="D60" s="980"/>
      <c r="E60" s="990"/>
      <c r="F60" s="98"/>
      <c r="G60" s="99"/>
      <c r="H60" s="100"/>
      <c r="I60" s="206"/>
      <c r="J60" s="207"/>
      <c r="K60" s="179"/>
      <c r="L60" s="208"/>
      <c r="M60" s="127" t="s">
        <v>124</v>
      </c>
      <c r="N60" s="128">
        <v>4549.6000000000004</v>
      </c>
      <c r="O60" s="129"/>
      <c r="P60" s="213">
        <f>N60-D57</f>
        <v>46.600000000000364</v>
      </c>
      <c r="Q60" s="230"/>
      <c r="R60" s="275" t="s">
        <v>127</v>
      </c>
      <c r="S60" s="25"/>
      <c r="T60" s="271"/>
      <c r="V60" s="272"/>
    </row>
    <row r="61" spans="1:26" ht="18" customHeight="1">
      <c r="A61" s="22"/>
      <c r="B61" s="62"/>
      <c r="C61" s="62"/>
      <c r="D61" s="980"/>
      <c r="E61" s="990"/>
      <c r="F61" s="98"/>
      <c r="G61" s="101"/>
      <c r="H61" s="100"/>
      <c r="I61" s="206"/>
      <c r="J61" s="207"/>
      <c r="K61" s="179"/>
      <c r="L61" s="208"/>
      <c r="M61" s="127" t="s">
        <v>126</v>
      </c>
      <c r="N61" s="128">
        <v>4599.6000000000004</v>
      </c>
      <c r="O61" s="129"/>
      <c r="P61" s="131">
        <f>N61-D57</f>
        <v>96.600000000000364</v>
      </c>
      <c r="Q61" s="232"/>
      <c r="R61" s="236" t="s">
        <v>130</v>
      </c>
      <c r="S61" s="25"/>
      <c r="T61" s="271"/>
      <c r="V61" s="272"/>
    </row>
    <row r="62" spans="1:26" ht="18" customHeight="1">
      <c r="A62" s="22"/>
      <c r="B62" s="62"/>
      <c r="C62" s="62"/>
      <c r="D62" s="980"/>
      <c r="E62" s="990"/>
      <c r="F62" s="98"/>
      <c r="G62" s="102"/>
      <c r="H62" s="100"/>
      <c r="I62" s="206"/>
      <c r="J62" s="207"/>
      <c r="K62" s="179"/>
      <c r="L62" s="208"/>
      <c r="M62" s="127" t="s">
        <v>128</v>
      </c>
      <c r="N62" s="128">
        <f>4478.2+150</f>
        <v>4628.2</v>
      </c>
      <c r="O62" s="129"/>
      <c r="P62" s="131">
        <f>N62-D57</f>
        <v>125.19999999999982</v>
      </c>
      <c r="Q62" s="232"/>
      <c r="R62" s="233" t="s">
        <v>155</v>
      </c>
      <c r="S62" s="25"/>
      <c r="T62" s="271"/>
      <c r="V62" s="272"/>
    </row>
    <row r="63" spans="1:26" ht="18" customHeight="1">
      <c r="A63" s="22"/>
      <c r="B63" s="62"/>
      <c r="C63" s="62"/>
      <c r="D63" s="980"/>
      <c r="E63" s="990"/>
      <c r="F63" s="98"/>
      <c r="G63" s="102"/>
      <c r="H63" s="100"/>
      <c r="I63" s="206"/>
      <c r="J63" s="207"/>
      <c r="K63" s="179"/>
      <c r="L63" s="208"/>
      <c r="M63" s="142" t="s">
        <v>180</v>
      </c>
      <c r="N63" s="174"/>
      <c r="O63" s="216">
        <v>45221</v>
      </c>
      <c r="P63" s="174"/>
      <c r="Q63" s="276">
        <f>O63-E2</f>
        <v>25</v>
      </c>
      <c r="R63" s="277" t="s">
        <v>181</v>
      </c>
      <c r="S63" s="25"/>
      <c r="T63" s="271"/>
      <c r="V63" s="272"/>
    </row>
    <row r="64" spans="1:26" ht="18" customHeight="1">
      <c r="A64" s="22"/>
      <c r="B64" s="62"/>
      <c r="C64" s="62"/>
      <c r="D64" s="980"/>
      <c r="E64" s="990"/>
      <c r="F64" s="98"/>
      <c r="G64" s="102"/>
      <c r="H64" s="100"/>
      <c r="I64" s="206"/>
      <c r="J64" s="207"/>
      <c r="K64" s="179"/>
      <c r="L64" s="208"/>
      <c r="M64" s="142" t="s">
        <v>182</v>
      </c>
      <c r="N64" s="174"/>
      <c r="O64" s="316">
        <v>45282</v>
      </c>
      <c r="P64" s="174"/>
      <c r="Q64" s="266">
        <f>O64-E2</f>
        <v>86</v>
      </c>
      <c r="R64" s="277" t="s">
        <v>183</v>
      </c>
      <c r="S64" s="25"/>
      <c r="T64" s="271"/>
      <c r="V64" s="272"/>
    </row>
    <row r="65" spans="1:56" ht="19.5" customHeight="1">
      <c r="A65" s="22"/>
      <c r="B65" s="62"/>
      <c r="C65" s="62"/>
      <c r="D65" s="980"/>
      <c r="E65" s="990"/>
      <c r="F65" s="98"/>
      <c r="G65" s="102"/>
      <c r="H65" s="100"/>
      <c r="I65" s="206"/>
      <c r="J65" s="207"/>
      <c r="K65" s="179"/>
      <c r="L65" s="208"/>
      <c r="M65" s="151" t="s">
        <v>184</v>
      </c>
      <c r="N65" s="153"/>
      <c r="O65" s="144">
        <v>45323</v>
      </c>
      <c r="P65" s="317"/>
      <c r="Q65" s="250">
        <f>O65-E2</f>
        <v>127</v>
      </c>
      <c r="R65" s="386" t="s">
        <v>185</v>
      </c>
      <c r="S65" s="25"/>
      <c r="T65" s="271"/>
      <c r="V65" s="272"/>
    </row>
    <row r="66" spans="1:56" ht="21" customHeight="1">
      <c r="A66" s="22"/>
      <c r="B66" s="62"/>
      <c r="C66" s="62"/>
      <c r="D66" s="980"/>
      <c r="E66" s="990"/>
      <c r="F66" s="98"/>
      <c r="G66" s="102"/>
      <c r="H66" s="100"/>
      <c r="I66" s="206"/>
      <c r="J66" s="207"/>
      <c r="K66" s="179"/>
      <c r="L66" s="208"/>
      <c r="M66" s="142" t="s">
        <v>186</v>
      </c>
      <c r="N66" s="143"/>
      <c r="O66" s="144">
        <v>45220</v>
      </c>
      <c r="P66" s="143"/>
      <c r="Q66" s="257">
        <f>O66-E2</f>
        <v>24</v>
      </c>
      <c r="R66" s="240"/>
      <c r="S66" s="25"/>
      <c r="T66" s="271"/>
      <c r="V66" s="272"/>
    </row>
    <row r="67" spans="1:56" ht="18" customHeight="1">
      <c r="A67" s="22"/>
      <c r="B67" s="62"/>
      <c r="C67" s="62"/>
      <c r="D67" s="980"/>
      <c r="E67" s="990"/>
      <c r="F67" s="98"/>
      <c r="G67" s="281"/>
      <c r="H67" s="100"/>
      <c r="I67" s="206"/>
      <c r="J67" s="179"/>
      <c r="K67" s="179"/>
      <c r="L67" s="208"/>
      <c r="M67" s="127" t="s">
        <v>134</v>
      </c>
      <c r="N67" s="318"/>
      <c r="O67" s="216">
        <v>45221</v>
      </c>
      <c r="P67" s="318"/>
      <c r="Q67" s="387">
        <f>O67-E2</f>
        <v>25</v>
      </c>
      <c r="R67" s="249"/>
      <c r="S67" s="25"/>
      <c r="T67" s="227">
        <f ca="1">IF(O65="","",(O65-TODAY()))</f>
        <v>128</v>
      </c>
      <c r="U67" s="388"/>
      <c r="V67" s="272"/>
      <c r="Z67" s="419"/>
    </row>
    <row r="68" spans="1:56" s="2" customFormat="1" ht="18" customHeight="1">
      <c r="A68" s="22"/>
      <c r="B68" s="62"/>
      <c r="C68" s="62"/>
      <c r="D68" s="980"/>
      <c r="E68" s="990"/>
      <c r="F68" s="98"/>
      <c r="G68" s="282"/>
      <c r="H68" s="100"/>
      <c r="I68" s="206"/>
      <c r="J68" s="179"/>
      <c r="K68" s="179"/>
      <c r="L68" s="208"/>
      <c r="M68" s="319"/>
      <c r="N68" s="143"/>
      <c r="O68" s="143"/>
      <c r="P68" s="143"/>
      <c r="Q68" s="389"/>
      <c r="R68" s="312"/>
      <c r="S68" s="25"/>
      <c r="T68" s="390"/>
      <c r="U68" s="12"/>
      <c r="V68" s="272"/>
      <c r="Z68" s="420"/>
      <c r="AW68" s="12"/>
      <c r="AX68" s="12"/>
      <c r="AY68" s="12"/>
      <c r="AZ68" s="12"/>
      <c r="BA68" s="12"/>
      <c r="BB68" s="12"/>
      <c r="BC68" s="12"/>
      <c r="BD68" s="12"/>
    </row>
    <row r="69" spans="1:56" ht="18" customHeight="1">
      <c r="A69" s="22"/>
      <c r="B69" s="55"/>
      <c r="C69" s="62"/>
      <c r="D69" s="980"/>
      <c r="E69" s="990"/>
      <c r="F69" s="98"/>
      <c r="G69" s="282"/>
      <c r="H69" s="100"/>
      <c r="I69" s="320"/>
      <c r="J69" s="179"/>
      <c r="K69" s="179"/>
      <c r="L69" s="208" t="s">
        <v>187</v>
      </c>
      <c r="M69" s="321" t="s">
        <v>188</v>
      </c>
      <c r="N69" s="322">
        <v>4549.6000000000004</v>
      </c>
      <c r="O69" s="323">
        <v>45252</v>
      </c>
      <c r="P69" s="324">
        <f>N69-D57</f>
        <v>46.600000000000364</v>
      </c>
      <c r="Q69" s="391">
        <f>O69-E2</f>
        <v>56</v>
      </c>
      <c r="R69" s="249"/>
      <c r="S69" s="25"/>
      <c r="T69" s="227"/>
      <c r="U69" s="388"/>
      <c r="V69" s="272"/>
      <c r="Z69" s="278"/>
    </row>
    <row r="70" spans="1:56" ht="18" customHeight="1">
      <c r="A70" s="22"/>
      <c r="B70" s="55"/>
      <c r="C70" s="62"/>
      <c r="D70" s="980"/>
      <c r="E70" s="990"/>
      <c r="F70" s="67"/>
      <c r="G70" s="282"/>
      <c r="H70" s="67"/>
      <c r="I70" s="206"/>
      <c r="J70" s="179"/>
      <c r="K70" s="179"/>
      <c r="L70" s="208"/>
      <c r="M70" s="136" t="s">
        <v>143</v>
      </c>
      <c r="N70" s="152"/>
      <c r="O70" s="148">
        <v>45239</v>
      </c>
      <c r="P70" s="152"/>
      <c r="Q70" s="239">
        <f>O70-E2</f>
        <v>43</v>
      </c>
      <c r="R70" s="251" t="s">
        <v>144</v>
      </c>
      <c r="S70" s="25"/>
      <c r="T70" s="227"/>
      <c r="U70" s="388"/>
      <c r="V70" s="272"/>
    </row>
    <row r="71" spans="1:56" ht="18" customHeight="1">
      <c r="A71" s="22"/>
      <c r="B71" s="283" t="s">
        <v>189</v>
      </c>
      <c r="C71" s="62"/>
      <c r="D71" s="980"/>
      <c r="E71" s="990"/>
      <c r="F71" s="67"/>
      <c r="G71" s="282"/>
      <c r="H71" s="67"/>
      <c r="I71" s="206"/>
      <c r="J71" s="754"/>
      <c r="K71" s="179"/>
      <c r="L71" s="208"/>
      <c r="M71" s="136" t="s">
        <v>142</v>
      </c>
      <c r="N71" s="152"/>
      <c r="O71" s="148">
        <v>45241</v>
      </c>
      <c r="P71" s="152"/>
      <c r="Q71" s="239">
        <f>O71-E2</f>
        <v>45</v>
      </c>
      <c r="R71" s="63" t="s">
        <v>127</v>
      </c>
      <c r="S71" s="25"/>
      <c r="T71" s="227"/>
      <c r="V71" s="272"/>
      <c r="Z71" s="278"/>
    </row>
    <row r="72" spans="1:56" ht="18" customHeight="1">
      <c r="A72" s="22"/>
      <c r="B72" s="283">
        <v>31315</v>
      </c>
      <c r="C72" s="62"/>
      <c r="D72" s="980"/>
      <c r="E72" s="990"/>
      <c r="F72" s="98"/>
      <c r="G72" s="282"/>
      <c r="H72" s="65"/>
      <c r="I72" s="206"/>
      <c r="J72" s="179"/>
      <c r="K72" s="179"/>
      <c r="L72" s="208"/>
      <c r="M72" s="151" t="s">
        <v>247</v>
      </c>
      <c r="N72" s="137"/>
      <c r="O72" s="148">
        <v>45323</v>
      </c>
      <c r="P72" s="152"/>
      <c r="Q72" s="239">
        <f>O72-E2</f>
        <v>127</v>
      </c>
      <c r="R72" s="265" t="s">
        <v>190</v>
      </c>
      <c r="S72" s="25"/>
      <c r="T72" s="227"/>
      <c r="V72" s="272"/>
      <c r="Z72" s="278"/>
    </row>
    <row r="73" spans="1:56" ht="18" customHeight="1">
      <c r="A73" s="22"/>
      <c r="B73" s="55"/>
      <c r="C73" s="55"/>
      <c r="D73" s="980"/>
      <c r="E73" s="990"/>
      <c r="F73" s="98"/>
      <c r="G73" s="282"/>
      <c r="H73" s="100"/>
      <c r="I73" s="325"/>
      <c r="J73" s="326"/>
      <c r="K73" s="326"/>
      <c r="L73" s="208"/>
      <c r="M73" s="151" t="s">
        <v>246</v>
      </c>
      <c r="N73" s="153"/>
      <c r="O73" s="148">
        <v>45323</v>
      </c>
      <c r="P73" s="152"/>
      <c r="Q73" s="239">
        <f>O73-E2</f>
        <v>127</v>
      </c>
      <c r="R73" s="798" t="s">
        <v>256</v>
      </c>
      <c r="S73" s="25"/>
      <c r="T73" s="227"/>
      <c r="V73" s="272"/>
      <c r="X73" s="392"/>
    </row>
    <row r="74" spans="1:56" ht="21" customHeight="1">
      <c r="A74" s="22"/>
      <c r="B74" s="55"/>
      <c r="C74" s="55"/>
      <c r="D74" s="980"/>
      <c r="E74" s="990"/>
      <c r="F74" s="98"/>
      <c r="H74" s="100"/>
      <c r="I74" s="120"/>
      <c r="J74" s="179"/>
      <c r="K74" s="179"/>
      <c r="L74" s="208"/>
      <c r="M74" s="136" t="s">
        <v>191</v>
      </c>
      <c r="N74" s="128">
        <f>4480.5+50</f>
        <v>4530.5</v>
      </c>
      <c r="O74" s="327"/>
      <c r="P74" s="328">
        <f>N74-D57</f>
        <v>27.5</v>
      </c>
      <c r="Q74" s="345"/>
      <c r="R74" s="798" t="s">
        <v>192</v>
      </c>
      <c r="S74" s="25"/>
      <c r="T74" s="227"/>
      <c r="V74" s="272"/>
      <c r="X74" s="392"/>
    </row>
    <row r="75" spans="1:56" ht="21" customHeight="1">
      <c r="A75" s="22"/>
      <c r="B75" s="62" t="s">
        <v>146</v>
      </c>
      <c r="C75" s="81" t="s">
        <v>146</v>
      </c>
      <c r="D75" s="980"/>
      <c r="E75" s="990"/>
      <c r="F75" s="61"/>
      <c r="G75" s="284"/>
      <c r="H75" s="100"/>
      <c r="I75" s="120"/>
      <c r="J75" s="179"/>
      <c r="K75" s="179"/>
      <c r="L75" s="208"/>
      <c r="M75" s="329" t="s">
        <v>145</v>
      </c>
      <c r="N75" s="149">
        <f>4478.2+150</f>
        <v>4628.2</v>
      </c>
      <c r="O75" s="148">
        <v>45395</v>
      </c>
      <c r="P75" s="742">
        <f>N75-D57</f>
        <v>125.19999999999982</v>
      </c>
      <c r="Q75" s="239">
        <f>O75-E2</f>
        <v>199</v>
      </c>
      <c r="R75" s="277" t="s">
        <v>193</v>
      </c>
      <c r="S75" s="25"/>
      <c r="T75" s="227"/>
      <c r="V75" s="272"/>
      <c r="X75" s="392"/>
    </row>
    <row r="76" spans="1:56" ht="21" customHeight="1">
      <c r="A76" s="22"/>
      <c r="B76" s="62"/>
      <c r="C76" s="68">
        <f>D57</f>
        <v>4503</v>
      </c>
      <c r="D76" s="980"/>
      <c r="E76" s="990"/>
      <c r="F76" s="61"/>
      <c r="G76" s="284"/>
      <c r="H76" s="100"/>
      <c r="I76" s="120"/>
      <c r="J76" s="179"/>
      <c r="K76" s="179"/>
      <c r="L76" s="208"/>
      <c r="M76" s="329" t="s">
        <v>151</v>
      </c>
      <c r="N76" s="149">
        <v>4699.6000000000004</v>
      </c>
      <c r="O76" s="330"/>
      <c r="P76" s="149">
        <f>N76-D57</f>
        <v>196.60000000000036</v>
      </c>
      <c r="Q76" s="239"/>
      <c r="R76" s="12"/>
      <c r="S76" s="25"/>
      <c r="T76" s="227"/>
      <c r="V76" s="272"/>
      <c r="X76" s="392"/>
    </row>
    <row r="77" spans="1:56" ht="21" customHeight="1">
      <c r="A77" s="22"/>
      <c r="B77" s="81" t="s">
        <v>148</v>
      </c>
      <c r="C77" s="81"/>
      <c r="D77" s="980"/>
      <c r="E77" s="990"/>
      <c r="F77" s="61"/>
      <c r="G77" s="284"/>
      <c r="H77" s="100"/>
      <c r="I77" s="120"/>
      <c r="J77" s="179"/>
      <c r="K77" s="179"/>
      <c r="L77" s="208"/>
      <c r="M77" s="329" t="s">
        <v>147</v>
      </c>
      <c r="N77" s="149">
        <v>4799.6000000000004</v>
      </c>
      <c r="O77" s="330"/>
      <c r="P77" s="149">
        <f>N77-D57</f>
        <v>296.60000000000036</v>
      </c>
      <c r="Q77" s="252"/>
      <c r="R77" s="265"/>
      <c r="S77" s="25"/>
      <c r="T77" s="227"/>
      <c r="V77" s="272"/>
      <c r="X77" s="392"/>
    </row>
    <row r="78" spans="1:56" ht="21" customHeight="1">
      <c r="A78" s="22"/>
      <c r="B78" s="81"/>
      <c r="C78" s="81"/>
      <c r="D78" s="980"/>
      <c r="E78" s="990"/>
      <c r="F78" s="61"/>
      <c r="G78" s="284"/>
      <c r="H78" s="100"/>
      <c r="I78" s="120"/>
      <c r="J78" s="179"/>
      <c r="K78" s="179"/>
      <c r="L78" s="208"/>
      <c r="M78" s="329" t="s">
        <v>270</v>
      </c>
      <c r="N78" s="799">
        <v>4504.6000000000004</v>
      </c>
      <c r="O78" s="759"/>
      <c r="P78" s="149">
        <f>N78-D57</f>
        <v>1.6000000000003638</v>
      </c>
      <c r="Q78" s="763"/>
      <c r="R78" s="245"/>
      <c r="S78" s="25"/>
      <c r="T78" s="227"/>
      <c r="V78" s="272"/>
      <c r="X78" s="392"/>
    </row>
    <row r="79" spans="1:56">
      <c r="A79" s="22"/>
      <c r="B79" s="62" t="s">
        <v>194</v>
      </c>
      <c r="C79" s="81"/>
      <c r="D79" s="980"/>
      <c r="E79" s="990"/>
      <c r="F79" s="47"/>
      <c r="G79" s="284"/>
      <c r="H79" s="65"/>
      <c r="I79" s="120"/>
      <c r="J79" s="331"/>
      <c r="K79" s="179"/>
      <c r="L79" s="208"/>
      <c r="M79" s="329" t="s">
        <v>271</v>
      </c>
      <c r="N79" s="799">
        <v>4504.6000000000004</v>
      </c>
      <c r="O79" s="764"/>
      <c r="P79" s="799">
        <f>N79-D57</f>
        <v>1.6000000000003638</v>
      </c>
      <c r="Q79" s="765"/>
      <c r="R79" s="245"/>
      <c r="S79" s="25"/>
      <c r="T79" s="227"/>
      <c r="V79" s="272"/>
      <c r="X79" s="392"/>
    </row>
    <row r="80" spans="1:56">
      <c r="A80" s="22"/>
      <c r="B80" s="62"/>
      <c r="C80" s="285"/>
      <c r="D80" s="980"/>
      <c r="E80" s="990"/>
      <c r="F80" s="47"/>
      <c r="G80" s="284"/>
      <c r="H80" s="65"/>
      <c r="I80" s="120"/>
      <c r="J80" s="332"/>
      <c r="K80" s="179"/>
      <c r="L80" s="208"/>
      <c r="M80" s="337" t="s">
        <v>272</v>
      </c>
      <c r="N80" s="799">
        <v>4504.6000000000004</v>
      </c>
      <c r="O80" s="767"/>
      <c r="P80" s="799">
        <f>N80-D57</f>
        <v>1.6000000000003638</v>
      </c>
      <c r="Q80" s="768"/>
      <c r="R80" s="12"/>
      <c r="S80" s="25"/>
      <c r="T80" s="227"/>
      <c r="V80" s="272"/>
      <c r="X80" s="392"/>
    </row>
    <row r="81" spans="1:24" ht="18" customHeight="1">
      <c r="A81" s="22"/>
      <c r="B81" s="55"/>
      <c r="D81" s="980"/>
      <c r="E81" s="990"/>
      <c r="F81" s="286"/>
      <c r="G81" s="808" t="s">
        <v>280</v>
      </c>
      <c r="H81" s="287"/>
      <c r="I81" s="156"/>
      <c r="J81" s="157"/>
      <c r="K81" s="64"/>
      <c r="L81" s="333"/>
      <c r="M81" s="337" t="s">
        <v>273</v>
      </c>
      <c r="N81" s="799">
        <v>4529.6000000000004</v>
      </c>
      <c r="O81" s="764"/>
      <c r="P81" s="799">
        <f>N81-D57</f>
        <v>26.600000000000364</v>
      </c>
      <c r="Q81" s="769"/>
      <c r="R81" s="265"/>
      <c r="S81" s="25"/>
      <c r="T81" s="227"/>
      <c r="V81" s="272"/>
      <c r="X81" s="392"/>
    </row>
    <row r="82" spans="1:24" ht="17.25" customHeight="1">
      <c r="A82" s="22"/>
      <c r="B82" s="55"/>
      <c r="C82" s="81"/>
      <c r="D82" s="980"/>
      <c r="E82" s="990"/>
      <c r="F82" s="67"/>
      <c r="G82" s="808" t="s">
        <v>281</v>
      </c>
      <c r="H82" s="80"/>
      <c r="I82" s="165"/>
      <c r="J82" s="64"/>
      <c r="K82" s="64"/>
      <c r="L82" s="208"/>
      <c r="M82" s="797"/>
      <c r="N82" s="766"/>
      <c r="O82" s="767"/>
      <c r="P82" s="766"/>
      <c r="Q82" s="252"/>
      <c r="R82" s="251" t="s">
        <v>153</v>
      </c>
      <c r="S82" s="25"/>
      <c r="T82" s="227"/>
      <c r="V82" s="272"/>
      <c r="X82" s="392"/>
    </row>
    <row r="83" spans="1:24" ht="17.45" customHeight="1">
      <c r="A83" s="22"/>
      <c r="B83" s="55"/>
      <c r="C83" s="55"/>
      <c r="D83" s="980"/>
      <c r="E83" s="990"/>
      <c r="F83" s="744"/>
      <c r="G83" s="282"/>
      <c r="H83" s="288"/>
      <c r="I83" s="334"/>
      <c r="J83" s="87"/>
      <c r="K83" s="335"/>
      <c r="L83" s="336"/>
      <c r="M83" s="797"/>
      <c r="N83" s="766"/>
      <c r="O83" s="767"/>
      <c r="P83" s="766"/>
      <c r="Q83" s="252"/>
      <c r="R83" s="255" t="s">
        <v>155</v>
      </c>
      <c r="S83" s="25"/>
      <c r="T83" s="227"/>
      <c r="V83" s="272"/>
      <c r="X83" s="392"/>
    </row>
    <row r="84" spans="1:24" ht="17.45" customHeight="1">
      <c r="A84" s="22"/>
      <c r="B84" s="55"/>
      <c r="C84" s="55"/>
      <c r="D84" s="980"/>
      <c r="E84" s="990"/>
      <c r="F84" s="743"/>
      <c r="G84" s="808" t="s">
        <v>268</v>
      </c>
      <c r="H84" s="288"/>
      <c r="I84" s="810" t="s">
        <v>284</v>
      </c>
      <c r="J84" s="811" t="s">
        <v>278</v>
      </c>
      <c r="K84" s="335"/>
      <c r="L84" s="339"/>
      <c r="M84" s="797"/>
      <c r="N84" s="766"/>
      <c r="O84" s="767"/>
      <c r="P84" s="766"/>
      <c r="Q84" s="252"/>
      <c r="R84" s="255"/>
      <c r="S84" s="25"/>
      <c r="T84" s="227"/>
      <c r="V84" s="272"/>
      <c r="X84" s="392"/>
    </row>
    <row r="85" spans="1:24" ht="17.45" customHeight="1">
      <c r="A85" s="22"/>
      <c r="B85" s="55"/>
      <c r="C85" s="55"/>
      <c r="D85" s="980"/>
      <c r="E85" s="990"/>
      <c r="F85" s="59"/>
      <c r="G85" s="808" t="s">
        <v>269</v>
      </c>
      <c r="H85" s="80"/>
      <c r="I85" s="334"/>
      <c r="J85" s="338"/>
      <c r="K85" s="335"/>
      <c r="L85" s="806"/>
      <c r="M85" s="797"/>
      <c r="N85" s="766"/>
      <c r="O85" s="767"/>
      <c r="P85" s="766"/>
      <c r="Q85" s="252"/>
      <c r="S85" s="25"/>
      <c r="T85" s="227"/>
      <c r="V85" s="272"/>
      <c r="X85" s="392"/>
    </row>
    <row r="86" spans="1:24" ht="17.45" customHeight="1">
      <c r="A86" s="22"/>
      <c r="B86" s="55"/>
      <c r="C86" s="55"/>
      <c r="D86" s="980"/>
      <c r="E86" s="990"/>
      <c r="F86" s="59"/>
      <c r="G86" s="808"/>
      <c r="H86" s="809">
        <v>45196</v>
      </c>
      <c r="I86" s="334"/>
      <c r="J86" s="338"/>
      <c r="K86" s="335"/>
      <c r="L86" s="339"/>
      <c r="M86" s="797"/>
      <c r="N86" s="766"/>
      <c r="O86" s="767"/>
      <c r="P86" s="766"/>
      <c r="Q86" s="252"/>
      <c r="R86" s="251" t="s">
        <v>158</v>
      </c>
      <c r="S86" s="25"/>
      <c r="T86" s="227"/>
      <c r="V86" s="272"/>
      <c r="X86" s="392"/>
    </row>
    <row r="87" spans="1:24" ht="17.45" customHeight="1">
      <c r="A87" s="22"/>
      <c r="B87" s="55"/>
      <c r="C87" s="55"/>
      <c r="D87" s="980"/>
      <c r="E87" s="990"/>
      <c r="F87" s="59"/>
      <c r="G87" s="808" t="s">
        <v>286</v>
      </c>
      <c r="H87" s="289"/>
      <c r="I87" s="334"/>
      <c r="J87" s="338"/>
      <c r="K87" s="335"/>
      <c r="L87" s="339"/>
      <c r="M87" s="797"/>
      <c r="N87" s="766"/>
      <c r="O87" s="767"/>
      <c r="P87" s="766"/>
      <c r="Q87" s="252"/>
      <c r="R87" s="63" t="s">
        <v>127</v>
      </c>
      <c r="S87" s="25"/>
      <c r="T87" s="227"/>
      <c r="V87" s="272"/>
      <c r="X87" s="392"/>
    </row>
    <row r="88" spans="1:24" ht="17.45" customHeight="1">
      <c r="A88" s="22"/>
      <c r="B88" s="55"/>
      <c r="C88" s="55"/>
      <c r="D88" s="980"/>
      <c r="E88" s="990"/>
      <c r="F88" s="59"/>
      <c r="G88" s="282"/>
      <c r="H88" s="288"/>
      <c r="I88" s="334"/>
      <c r="J88" s="338"/>
      <c r="K88" s="335"/>
      <c r="L88" s="339"/>
      <c r="M88" s="337"/>
      <c r="N88" s="766"/>
      <c r="O88" s="767"/>
      <c r="P88" s="766"/>
      <c r="Q88" s="769"/>
      <c r="R88" s="258" t="s">
        <v>196</v>
      </c>
      <c r="S88" s="25"/>
      <c r="T88" s="227"/>
      <c r="V88" s="272"/>
      <c r="X88" s="392"/>
    </row>
    <row r="89" spans="1:24" ht="21.75" customHeight="1" thickBot="1">
      <c r="A89" s="22"/>
      <c r="B89" s="62" t="s">
        <v>162</v>
      </c>
      <c r="C89" s="62" t="s">
        <v>162</v>
      </c>
      <c r="D89" s="980"/>
      <c r="E89" s="990"/>
      <c r="F89" s="98"/>
      <c r="G89" s="290"/>
      <c r="H89" s="61"/>
      <c r="I89" s="120"/>
      <c r="J89" s="807"/>
      <c r="K89" s="179"/>
      <c r="L89" s="208"/>
      <c r="M89" s="967" t="s">
        <v>154</v>
      </c>
      <c r="N89" s="968"/>
      <c r="O89" s="968"/>
      <c r="P89" s="968"/>
      <c r="Q89" s="969"/>
      <c r="R89" s="265" t="s">
        <v>267</v>
      </c>
      <c r="S89" s="25"/>
      <c r="T89" s="227"/>
      <c r="V89" s="272"/>
      <c r="W89" s="392"/>
      <c r="X89" s="280"/>
    </row>
    <row r="90" spans="1:24" ht="18" customHeight="1" thickTop="1">
      <c r="A90" s="22"/>
      <c r="B90" s="81" t="s">
        <v>197</v>
      </c>
      <c r="C90" s="68">
        <f>D57</f>
        <v>4503</v>
      </c>
      <c r="D90" s="980"/>
      <c r="E90" s="990"/>
      <c r="F90" s="98"/>
      <c r="G90" s="291"/>
      <c r="H90" s="67"/>
      <c r="I90" s="206"/>
      <c r="J90" s="179"/>
      <c r="K90" s="179"/>
      <c r="L90" s="208"/>
      <c r="M90" s="123" t="s">
        <v>156</v>
      </c>
      <c r="N90" s="135"/>
      <c r="O90" s="141">
        <v>45199</v>
      </c>
      <c r="P90" s="169"/>
      <c r="Q90" s="393">
        <f>O90-E2</f>
        <v>3</v>
      </c>
      <c r="R90" s="12"/>
      <c r="S90" s="25"/>
      <c r="T90" s="227"/>
      <c r="V90" s="272"/>
      <c r="W90" s="394"/>
      <c r="X90" s="395"/>
    </row>
    <row r="91" spans="1:24" ht="24" customHeight="1">
      <c r="A91" s="22"/>
      <c r="B91" s="62" t="s">
        <v>198</v>
      </c>
      <c r="C91" s="55"/>
      <c r="D91" s="980"/>
      <c r="E91" s="990"/>
      <c r="F91" s="98"/>
      <c r="G91" s="292"/>
      <c r="H91" s="67"/>
      <c r="I91" s="206"/>
      <c r="J91" s="179"/>
      <c r="K91" s="179"/>
      <c r="L91" s="208"/>
      <c r="M91" s="136" t="s">
        <v>157</v>
      </c>
      <c r="N91" s="137"/>
      <c r="O91" s="141">
        <v>45221</v>
      </c>
      <c r="P91" s="137"/>
      <c r="Q91" s="239">
        <f>O91-E2</f>
        <v>25</v>
      </c>
      <c r="R91" s="12"/>
      <c r="S91" s="25"/>
      <c r="T91" s="227"/>
      <c r="V91" s="272"/>
      <c r="W91" s="394"/>
      <c r="X91" s="395"/>
    </row>
    <row r="92" spans="1:24" ht="18" customHeight="1">
      <c r="A92" s="22"/>
      <c r="B92" s="62"/>
      <c r="C92" s="62"/>
      <c r="D92" s="980"/>
      <c r="E92" s="990"/>
      <c r="F92" s="98"/>
      <c r="G92" s="290"/>
      <c r="H92" s="293"/>
      <c r="I92" s="206"/>
      <c r="J92" s="179"/>
      <c r="K92" s="179"/>
      <c r="L92" s="208"/>
      <c r="M92" s="136" t="s">
        <v>159</v>
      </c>
      <c r="N92" s="137"/>
      <c r="O92" s="138">
        <v>45210</v>
      </c>
      <c r="P92" s="137"/>
      <c r="Q92" s="239">
        <f>O92-E2</f>
        <v>14</v>
      </c>
      <c r="R92" s="12"/>
      <c r="S92" s="25"/>
      <c r="T92" s="227"/>
      <c r="V92" s="272"/>
      <c r="X92" s="392"/>
    </row>
    <row r="93" spans="1:24" ht="18" customHeight="1">
      <c r="A93" s="22"/>
      <c r="B93" s="12"/>
      <c r="C93" s="12"/>
      <c r="D93" s="980"/>
      <c r="E93" s="990"/>
      <c r="F93" s="98"/>
      <c r="G93" s="294"/>
      <c r="H93" s="286"/>
      <c r="I93" s="206"/>
      <c r="J93" s="179"/>
      <c r="K93" s="179"/>
      <c r="L93" s="208"/>
      <c r="M93" s="142" t="s">
        <v>160</v>
      </c>
      <c r="N93" s="174"/>
      <c r="O93" s="144">
        <v>45323</v>
      </c>
      <c r="P93" s="175"/>
      <c r="Q93" s="266">
        <f>O93-E2</f>
        <v>127</v>
      </c>
      <c r="R93" s="251" t="s">
        <v>166</v>
      </c>
      <c r="S93" s="25"/>
      <c r="T93" s="227"/>
      <c r="V93" s="272"/>
      <c r="X93" s="392"/>
    </row>
    <row r="94" spans="1:24" ht="33.75" customHeight="1">
      <c r="A94" s="22"/>
      <c r="B94" s="55"/>
      <c r="C94" s="55"/>
      <c r="D94" s="980"/>
      <c r="E94" s="990"/>
      <c r="F94" s="98"/>
      <c r="G94" s="295"/>
      <c r="H94" s="67"/>
      <c r="I94" s="206"/>
      <c r="J94" s="179"/>
      <c r="K94" s="179"/>
      <c r="L94" s="208"/>
      <c r="M94" s="964" t="s">
        <v>163</v>
      </c>
      <c r="N94" s="966"/>
      <c r="O94" s="966"/>
      <c r="P94" s="966"/>
      <c r="Q94" s="965"/>
      <c r="R94" s="63" t="s">
        <v>127</v>
      </c>
      <c r="S94" s="25"/>
      <c r="T94" s="227"/>
      <c r="V94" s="272"/>
      <c r="W94" s="395"/>
    </row>
    <row r="95" spans="1:24" ht="33.75" customHeight="1">
      <c r="A95" s="22"/>
      <c r="B95" s="55"/>
      <c r="C95" s="55"/>
      <c r="D95" s="980"/>
      <c r="E95" s="990"/>
      <c r="F95" s="98"/>
      <c r="G95" s="295"/>
      <c r="H95" s="67"/>
      <c r="I95" s="206"/>
      <c r="J95" s="179"/>
      <c r="K95" s="179"/>
      <c r="L95" s="208"/>
      <c r="M95" s="191" t="s">
        <v>165</v>
      </c>
      <c r="N95" s="149">
        <v>4549.6000000000004</v>
      </c>
      <c r="O95" s="155"/>
      <c r="P95" s="340">
        <f>N95-D57</f>
        <v>46.600000000000364</v>
      </c>
      <c r="Q95" s="252"/>
      <c r="R95" s="258" t="s">
        <v>199</v>
      </c>
      <c r="S95" s="25"/>
      <c r="T95" s="227"/>
      <c r="V95" s="272"/>
      <c r="W95" s="395"/>
    </row>
    <row r="96" spans="1:24" ht="36.75" customHeight="1">
      <c r="A96" s="22"/>
      <c r="B96" s="55"/>
      <c r="C96" s="62"/>
      <c r="D96" s="980"/>
      <c r="E96" s="990"/>
      <c r="F96" s="98"/>
      <c r="G96" s="295"/>
      <c r="H96" s="286"/>
      <c r="I96" s="206"/>
      <c r="J96" s="179"/>
      <c r="K96" s="179"/>
      <c r="L96" s="208"/>
      <c r="M96" s="142" t="s">
        <v>167</v>
      </c>
      <c r="N96" s="187">
        <v>4549.6000000000004</v>
      </c>
      <c r="O96" s="192">
        <v>45373</v>
      </c>
      <c r="P96" s="341">
        <f>N96-D57</f>
        <v>46.600000000000364</v>
      </c>
      <c r="Q96" s="263">
        <f>O96-E2</f>
        <v>177</v>
      </c>
      <c r="R96" s="396" t="s">
        <v>200</v>
      </c>
      <c r="S96" s="25"/>
      <c r="T96" s="227"/>
      <c r="U96" s="388"/>
      <c r="V96" s="272"/>
      <c r="W96" s="392"/>
    </row>
    <row r="97" spans="1:23" ht="36" customHeight="1">
      <c r="A97" s="22"/>
      <c r="B97" s="55"/>
      <c r="C97" s="62"/>
      <c r="D97" s="980"/>
      <c r="E97" s="990"/>
      <c r="F97" s="98"/>
      <c r="G97" s="295"/>
      <c r="H97" s="286"/>
      <c r="I97" s="206"/>
      <c r="J97" s="179"/>
      <c r="K97" s="179"/>
      <c r="L97" s="208"/>
      <c r="M97" s="142" t="s">
        <v>168</v>
      </c>
      <c r="N97" s="190">
        <v>4549.6000000000004</v>
      </c>
      <c r="O97" s="189"/>
      <c r="P97" s="190">
        <f>N97-D57</f>
        <v>46.600000000000364</v>
      </c>
      <c r="Q97" s="397"/>
      <c r="R97" s="246" t="s">
        <v>140</v>
      </c>
      <c r="S97" s="25"/>
      <c r="T97" s="227"/>
      <c r="U97" s="388"/>
      <c r="V97" s="272"/>
      <c r="W97" s="392"/>
    </row>
    <row r="98" spans="1:23" ht="21.75" customHeight="1">
      <c r="A98" s="22"/>
      <c r="B98" s="55"/>
      <c r="C98" s="62"/>
      <c r="D98" s="980"/>
      <c r="E98" s="990"/>
      <c r="F98" s="98"/>
      <c r="G98" s="295"/>
      <c r="H98" s="286"/>
      <c r="I98" s="206"/>
      <c r="J98" s="179"/>
      <c r="K98" s="179"/>
      <c r="L98" s="208"/>
      <c r="M98" s="142"/>
      <c r="N98" s="800"/>
      <c r="O98" s="803"/>
      <c r="P98" s="800"/>
      <c r="Q98" s="397"/>
      <c r="R98" s="246"/>
      <c r="S98" s="25"/>
      <c r="T98" s="227"/>
      <c r="U98" s="388"/>
      <c r="V98" s="272"/>
      <c r="W98" s="392"/>
    </row>
    <row r="99" spans="1:23" ht="33.75" customHeight="1">
      <c r="A99" s="22"/>
      <c r="B99" s="55"/>
      <c r="C99" s="62"/>
      <c r="D99" s="980"/>
      <c r="E99" s="990"/>
      <c r="F99" s="98"/>
      <c r="G99" s="295"/>
      <c r="H99" s="286"/>
      <c r="I99" s="206"/>
      <c r="J99" s="179"/>
      <c r="K99" s="179"/>
      <c r="L99" s="208"/>
      <c r="M99" s="191" t="s">
        <v>171</v>
      </c>
      <c r="N99" s="155"/>
      <c r="O99" s="192">
        <v>45373</v>
      </c>
      <c r="P99" s="759"/>
      <c r="Q99" s="263">
        <f>O99-E2</f>
        <v>177</v>
      </c>
      <c r="R99" s="246"/>
      <c r="S99" s="25"/>
      <c r="T99" s="227"/>
      <c r="U99" s="388"/>
      <c r="V99" s="272"/>
      <c r="W99" s="392"/>
    </row>
    <row r="100" spans="1:23" ht="21.75" customHeight="1" thickBot="1">
      <c r="A100" s="22"/>
      <c r="B100" s="55"/>
      <c r="C100" s="62"/>
      <c r="D100" s="980"/>
      <c r="E100" s="990"/>
      <c r="F100" s="98"/>
      <c r="G100" s="295"/>
      <c r="H100" s="286"/>
      <c r="I100" s="206"/>
      <c r="J100" s="179"/>
      <c r="K100" s="179"/>
      <c r="L100" s="208"/>
      <c r="M100" s="191"/>
      <c r="N100" s="155"/>
      <c r="O100" s="804"/>
      <c r="P100" s="759"/>
      <c r="Q100" s="805"/>
      <c r="R100" s="63" t="s">
        <v>201</v>
      </c>
      <c r="S100" s="25"/>
      <c r="T100" s="227"/>
      <c r="U100" s="388"/>
      <c r="V100" s="272"/>
      <c r="W100" s="392"/>
    </row>
    <row r="101" spans="1:23" ht="22.5" customHeight="1" thickTop="1" thickBot="1">
      <c r="A101" s="22"/>
      <c r="B101" s="55"/>
      <c r="C101" s="62"/>
      <c r="D101" s="980"/>
      <c r="E101" s="990"/>
      <c r="F101" s="98"/>
      <c r="G101" s="296"/>
      <c r="H101" s="100"/>
      <c r="I101" s="206"/>
      <c r="J101" s="179"/>
      <c r="K101" s="179"/>
      <c r="L101" s="208"/>
      <c r="M101" s="181" t="s">
        <v>172</v>
      </c>
      <c r="N101" s="962" t="s">
        <v>173</v>
      </c>
      <c r="O101" s="963"/>
      <c r="P101" s="964" t="s">
        <v>174</v>
      </c>
      <c r="Q101" s="965"/>
      <c r="R101" s="251" t="s">
        <v>175</v>
      </c>
      <c r="S101" s="25"/>
      <c r="T101" s="227"/>
      <c r="U101" s="388"/>
      <c r="V101" s="272"/>
      <c r="W101" s="392"/>
    </row>
    <row r="102" spans="1:23" ht="21.75" customHeight="1" thickTop="1">
      <c r="A102" s="22"/>
      <c r="B102" s="55"/>
      <c r="C102" s="62"/>
      <c r="D102" s="980"/>
      <c r="E102" s="990"/>
      <c r="F102" s="98"/>
      <c r="G102" s="294"/>
      <c r="H102" s="67"/>
      <c r="I102" s="206"/>
      <c r="J102" s="179"/>
      <c r="K102" s="179"/>
      <c r="L102" s="208"/>
      <c r="M102" s="342" t="s">
        <v>202</v>
      </c>
      <c r="N102" s="133"/>
      <c r="O102" s="343">
        <v>45374</v>
      </c>
      <c r="P102" s="344"/>
      <c r="Q102" s="398">
        <f>O102-E2</f>
        <v>178</v>
      </c>
      <c r="R102" s="399">
        <v>5063</v>
      </c>
      <c r="S102" s="25"/>
      <c r="T102" s="227"/>
      <c r="U102" s="388"/>
      <c r="V102" s="272"/>
    </row>
    <row r="103" spans="1:23" ht="18" customHeight="1">
      <c r="A103" s="22"/>
      <c r="B103" s="55"/>
      <c r="C103" s="62"/>
      <c r="D103" s="980"/>
      <c r="E103" s="990"/>
      <c r="F103" s="98"/>
      <c r="G103" s="294"/>
      <c r="H103" s="67"/>
      <c r="I103" s="206"/>
      <c r="J103" s="179"/>
      <c r="K103" s="179"/>
      <c r="L103" s="208"/>
      <c r="M103" s="342"/>
      <c r="N103" s="152"/>
      <c r="O103" s="770"/>
      <c r="P103" s="771"/>
      <c r="Q103" s="772"/>
      <c r="R103" s="400" t="s">
        <v>176</v>
      </c>
      <c r="S103" s="25"/>
      <c r="T103" s="227"/>
      <c r="U103" s="388"/>
      <c r="V103" s="272"/>
    </row>
    <row r="104" spans="1:23" ht="18" customHeight="1">
      <c r="A104" s="22"/>
      <c r="B104" s="55"/>
      <c r="C104" s="62"/>
      <c r="D104" s="980"/>
      <c r="E104" s="990"/>
      <c r="F104" s="98"/>
      <c r="G104" s="294"/>
      <c r="H104" s="67"/>
      <c r="I104" s="206"/>
      <c r="J104" s="179"/>
      <c r="K104" s="179"/>
      <c r="L104" s="208"/>
      <c r="M104" s="342"/>
      <c r="N104" s="152"/>
      <c r="O104" s="770"/>
      <c r="P104" s="771"/>
      <c r="Q104" s="772"/>
      <c r="R104" s="285">
        <v>1036</v>
      </c>
      <c r="S104" s="25"/>
      <c r="T104" s="227"/>
      <c r="U104" s="388"/>
      <c r="V104" s="272"/>
    </row>
    <row r="105" spans="1:23" ht="18" customHeight="1">
      <c r="A105" s="22"/>
      <c r="B105" s="55"/>
      <c r="C105" s="62"/>
      <c r="D105" s="980"/>
      <c r="E105" s="990"/>
      <c r="F105" s="98"/>
      <c r="G105" s="294"/>
      <c r="H105" s="67"/>
      <c r="I105" s="206"/>
      <c r="J105" s="179"/>
      <c r="K105" s="179"/>
      <c r="L105" s="208"/>
      <c r="M105" s="342"/>
      <c r="N105" s="152"/>
      <c r="O105" s="770"/>
      <c r="P105" s="771"/>
      <c r="Q105" s="772"/>
      <c r="S105" s="25"/>
      <c r="T105" s="227"/>
      <c r="U105" s="388"/>
      <c r="V105" s="272"/>
    </row>
    <row r="106" spans="1:23" ht="18" customHeight="1">
      <c r="A106" s="22"/>
      <c r="B106" s="55"/>
      <c r="C106" s="62"/>
      <c r="D106" s="980"/>
      <c r="E106" s="990"/>
      <c r="F106" s="98"/>
      <c r="G106" s="294"/>
      <c r="H106" s="67"/>
      <c r="I106" s="206"/>
      <c r="J106" s="179"/>
      <c r="K106" s="179"/>
      <c r="L106" s="208"/>
      <c r="M106" s="342"/>
      <c r="N106" s="196"/>
      <c r="O106" s="773"/>
      <c r="P106" s="774"/>
      <c r="Q106" s="758"/>
      <c r="R106" s="285"/>
      <c r="S106" s="25"/>
      <c r="T106" s="227"/>
      <c r="U106" s="388"/>
      <c r="V106" s="272"/>
    </row>
    <row r="107" spans="1:23" ht="9.9499999999999993" customHeight="1">
      <c r="A107" s="297"/>
      <c r="B107" s="298"/>
      <c r="C107" s="298"/>
      <c r="D107" s="299" t="s">
        <v>203</v>
      </c>
      <c r="E107" s="300"/>
      <c r="F107" s="301"/>
      <c r="G107" s="302"/>
      <c r="H107" s="303"/>
      <c r="I107" s="348"/>
      <c r="J107" s="349"/>
      <c r="K107" s="349"/>
      <c r="L107" s="349"/>
      <c r="M107" s="349"/>
      <c r="N107" s="349"/>
      <c r="O107" s="349"/>
      <c r="P107" s="349"/>
      <c r="Q107" s="349"/>
      <c r="R107" s="401" t="s">
        <v>23</v>
      </c>
      <c r="S107" s="25"/>
    </row>
    <row r="108" spans="1:23" ht="18" customHeight="1" thickBot="1">
      <c r="A108" s="304"/>
      <c r="B108" s="94"/>
      <c r="C108" s="94"/>
      <c r="D108" s="982">
        <f>2802.5+1.3</f>
        <v>2803.8</v>
      </c>
      <c r="E108" s="991" t="s">
        <v>204</v>
      </c>
      <c r="F108" s="305"/>
      <c r="G108" s="306"/>
      <c r="H108" s="307" t="s">
        <v>205</v>
      </c>
      <c r="I108" s="350"/>
      <c r="J108" s="351"/>
      <c r="K108" s="351"/>
      <c r="L108" s="352"/>
      <c r="M108" s="971" t="s">
        <v>121</v>
      </c>
      <c r="N108" s="972"/>
      <c r="O108" s="972"/>
      <c r="P108" s="972"/>
      <c r="Q108" s="973"/>
      <c r="R108" s="402"/>
      <c r="S108" s="403"/>
      <c r="T108" s="227" t="e">
        <f ca="1">IF(#REF!="","",(#REF!-TODAY()))</f>
        <v>#REF!</v>
      </c>
      <c r="U108" s="404"/>
    </row>
    <row r="109" spans="1:23" ht="18" customHeight="1" thickTop="1">
      <c r="A109" s="22"/>
      <c r="B109" s="55"/>
      <c r="C109" s="55"/>
      <c r="D109" s="983"/>
      <c r="E109" s="992"/>
      <c r="F109" s="308"/>
      <c r="G109" s="99"/>
      <c r="H109" s="309"/>
      <c r="I109" s="353"/>
      <c r="J109" s="354"/>
      <c r="K109" s="354"/>
      <c r="L109" s="355"/>
      <c r="M109" s="356"/>
      <c r="N109" s="357"/>
      <c r="O109" s="358"/>
      <c r="P109" s="359"/>
      <c r="Q109" s="405"/>
      <c r="R109" s="406" t="s">
        <v>123</v>
      </c>
      <c r="S109" s="407"/>
      <c r="T109" s="227"/>
      <c r="U109" s="404"/>
    </row>
    <row r="110" spans="1:23" ht="18" customHeight="1">
      <c r="A110" s="22"/>
      <c r="B110" s="55"/>
      <c r="C110" s="55"/>
      <c r="D110" s="983"/>
      <c r="E110" s="992"/>
      <c r="F110" s="308"/>
      <c r="G110" s="99"/>
      <c r="H110" s="309"/>
      <c r="I110" s="353"/>
      <c r="J110" s="354"/>
      <c r="K110" s="354"/>
      <c r="L110" s="355"/>
      <c r="M110" s="136" t="s">
        <v>122</v>
      </c>
      <c r="N110" s="149">
        <f>2800.5+25</f>
        <v>2825.5</v>
      </c>
      <c r="O110" s="264"/>
      <c r="P110" s="360">
        <f>N110-D108</f>
        <v>21.699999999999818</v>
      </c>
      <c r="Q110" s="408"/>
      <c r="R110" s="231" t="s">
        <v>125</v>
      </c>
      <c r="S110" s="407"/>
      <c r="T110" s="227"/>
      <c r="U110" s="404"/>
    </row>
    <row r="111" spans="1:23" ht="18" customHeight="1">
      <c r="A111" s="22"/>
      <c r="B111" s="81"/>
      <c r="C111" s="81"/>
      <c r="D111" s="983"/>
      <c r="E111" s="992"/>
      <c r="F111" s="64"/>
      <c r="G111" s="99"/>
      <c r="H111" s="309"/>
      <c r="I111" s="353"/>
      <c r="J111" s="207"/>
      <c r="K111" s="207"/>
      <c r="L111" s="355"/>
      <c r="M111" s="136" t="s">
        <v>124</v>
      </c>
      <c r="N111" s="149">
        <f>2765.9+50</f>
        <v>2815.9</v>
      </c>
      <c r="O111" s="155"/>
      <c r="P111" s="361">
        <f>N111-D108</f>
        <v>12.099999999999909</v>
      </c>
      <c r="Q111" s="252"/>
      <c r="R111" s="409" t="s">
        <v>127</v>
      </c>
      <c r="S111" s="407"/>
      <c r="T111" s="227" t="e">
        <f ca="1">IF(#REF!="","",(#REF!-TODAY()))</f>
        <v>#REF!</v>
      </c>
      <c r="U111" s="404"/>
    </row>
    <row r="112" spans="1:23" s="2" customFormat="1" ht="18" customHeight="1">
      <c r="A112" s="22"/>
      <c r="B112" s="81"/>
      <c r="C112" s="81"/>
      <c r="D112" s="983"/>
      <c r="E112" s="992"/>
      <c r="F112" s="64"/>
      <c r="G112" s="102"/>
      <c r="H112" s="310"/>
      <c r="I112" s="362"/>
      <c r="J112" s="363"/>
      <c r="K112" s="354"/>
      <c r="L112" s="364"/>
      <c r="M112" s="136" t="s">
        <v>126</v>
      </c>
      <c r="N112" s="149">
        <f>2736.2+100</f>
        <v>2836.2</v>
      </c>
      <c r="O112" s="155"/>
      <c r="P112" s="360">
        <f>N112-D108</f>
        <v>32.399999999999636</v>
      </c>
      <c r="Q112" s="252"/>
      <c r="R112" s="410"/>
      <c r="S112" s="407"/>
      <c r="T112" s="390"/>
      <c r="U112" s="404"/>
    </row>
    <row r="113" spans="1:26" s="2" customFormat="1" ht="18" customHeight="1">
      <c r="A113" s="22"/>
      <c r="B113" s="81"/>
      <c r="C113" s="81"/>
      <c r="D113" s="983"/>
      <c r="E113" s="992"/>
      <c r="F113" s="64"/>
      <c r="G113" s="102"/>
      <c r="H113" s="310"/>
      <c r="I113" s="362"/>
      <c r="J113" s="363"/>
      <c r="K113" s="354"/>
      <c r="L113" s="364"/>
      <c r="M113" s="136" t="s">
        <v>206</v>
      </c>
      <c r="N113" s="149">
        <f>2699.1+150</f>
        <v>2849.1</v>
      </c>
      <c r="O113" s="155"/>
      <c r="P113" s="360">
        <f>N113-D108</f>
        <v>45.299999999999727</v>
      </c>
      <c r="Q113" s="397"/>
      <c r="R113" s="236" t="s">
        <v>130</v>
      </c>
      <c r="S113" s="407"/>
      <c r="T113" s="390"/>
      <c r="U113" s="404"/>
    </row>
    <row r="114" spans="1:26" s="2" customFormat="1" ht="18" customHeight="1">
      <c r="A114" s="22"/>
      <c r="B114" s="81"/>
      <c r="C114" s="81"/>
      <c r="D114" s="983"/>
      <c r="E114" s="992"/>
      <c r="F114" s="64"/>
      <c r="G114" s="102"/>
      <c r="H114" s="310"/>
      <c r="I114" s="362"/>
      <c r="J114" s="363"/>
      <c r="K114" s="354"/>
      <c r="L114" s="364"/>
      <c r="M114" s="132" t="s">
        <v>207</v>
      </c>
      <c r="N114" s="344"/>
      <c r="O114" s="141">
        <v>44849</v>
      </c>
      <c r="P114" s="365"/>
      <c r="Q114" s="411">
        <f>O114-E2</f>
        <v>-347</v>
      </c>
      <c r="R114" s="255" t="s">
        <v>155</v>
      </c>
      <c r="S114" s="407"/>
      <c r="T114" s="390"/>
      <c r="U114" s="404"/>
    </row>
    <row r="115" spans="1:26" s="2" customFormat="1" ht="18" customHeight="1">
      <c r="A115" s="22"/>
      <c r="B115" s="81"/>
      <c r="C115" s="81"/>
      <c r="D115" s="983"/>
      <c r="E115" s="992"/>
      <c r="F115" s="64"/>
      <c r="G115" s="102"/>
      <c r="H115" s="310"/>
      <c r="I115" s="362"/>
      <c r="J115" s="363"/>
      <c r="K115" s="354"/>
      <c r="L115" s="364"/>
      <c r="M115" s="136" t="s">
        <v>131</v>
      </c>
      <c r="N115" s="137"/>
      <c r="O115" s="138">
        <v>44849</v>
      </c>
      <c r="P115" s="139"/>
      <c r="Q115" s="412">
        <f>O115-E2</f>
        <v>-347</v>
      </c>
      <c r="R115" s="413" t="s">
        <v>208</v>
      </c>
      <c r="S115" s="407"/>
      <c r="T115" s="390"/>
      <c r="U115" s="404"/>
    </row>
    <row r="116" spans="1:26" s="2" customFormat="1" ht="18" customHeight="1">
      <c r="A116" s="22"/>
      <c r="B116" s="81"/>
      <c r="C116" s="81"/>
      <c r="D116" s="983"/>
      <c r="E116" s="992"/>
      <c r="F116" s="64"/>
      <c r="G116" s="102"/>
      <c r="H116" s="310"/>
      <c r="I116" s="362"/>
      <c r="J116" s="363"/>
      <c r="K116" s="354"/>
      <c r="L116" s="364"/>
      <c r="M116" s="136" t="s">
        <v>209</v>
      </c>
      <c r="N116" s="137"/>
      <c r="O116" s="138">
        <v>44862</v>
      </c>
      <c r="P116" s="137"/>
      <c r="Q116" s="239">
        <f>O116-E2</f>
        <v>-334</v>
      </c>
      <c r="R116" s="413" t="s">
        <v>210</v>
      </c>
      <c r="S116" s="407"/>
      <c r="T116" s="390"/>
      <c r="U116" s="404"/>
    </row>
    <row r="117" spans="1:26" s="2" customFormat="1" ht="18" customHeight="1">
      <c r="A117" s="22"/>
      <c r="B117" s="54" t="s">
        <v>211</v>
      </c>
      <c r="C117" s="81"/>
      <c r="D117" s="983"/>
      <c r="E117" s="992"/>
      <c r="F117" s="64"/>
      <c r="G117" s="281" t="s">
        <v>23</v>
      </c>
      <c r="H117" s="310"/>
      <c r="I117" s="362"/>
      <c r="J117" s="363"/>
      <c r="K117" s="354"/>
      <c r="L117" s="364"/>
      <c r="M117" s="136" t="s">
        <v>186</v>
      </c>
      <c r="N117" s="318"/>
      <c r="O117" s="144">
        <v>44867</v>
      </c>
      <c r="P117" s="318"/>
      <c r="Q117" s="253">
        <f>O117-E2</f>
        <v>-329</v>
      </c>
      <c r="R117" s="243"/>
      <c r="S117" s="407"/>
      <c r="T117" s="390"/>
      <c r="U117" s="404"/>
    </row>
    <row r="118" spans="1:26" s="2" customFormat="1" ht="18" customHeight="1">
      <c r="A118" s="22"/>
      <c r="B118" s="54">
        <v>31316</v>
      </c>
      <c r="C118" s="81"/>
      <c r="D118" s="983"/>
      <c r="E118" s="992"/>
      <c r="F118" s="64"/>
      <c r="G118" s="102"/>
      <c r="H118" s="310"/>
      <c r="I118" s="362"/>
      <c r="J118" s="363"/>
      <c r="K118" s="354"/>
      <c r="L118" s="364"/>
      <c r="M118" s="127" t="s">
        <v>134</v>
      </c>
      <c r="N118" s="318"/>
      <c r="O118" s="138" t="s">
        <v>212</v>
      </c>
      <c r="P118" s="318"/>
      <c r="Q118" s="253" t="s">
        <v>212</v>
      </c>
      <c r="R118" s="251" t="s">
        <v>144</v>
      </c>
      <c r="S118" s="407"/>
      <c r="T118" s="390"/>
      <c r="U118" s="404"/>
    </row>
    <row r="119" spans="1:26" ht="18" customHeight="1">
      <c r="A119" s="22"/>
      <c r="B119" s="81"/>
      <c r="C119" s="81"/>
      <c r="D119" s="983"/>
      <c r="E119" s="992"/>
      <c r="F119" s="64"/>
      <c r="G119" s="311" t="s">
        <v>213</v>
      </c>
      <c r="H119" s="310"/>
      <c r="I119" s="362"/>
      <c r="J119" s="366"/>
      <c r="K119" s="367"/>
      <c r="L119" s="364"/>
      <c r="M119" s="368"/>
      <c r="N119" s="369"/>
      <c r="O119" s="370"/>
      <c r="P119" s="371"/>
      <c r="Q119" s="414"/>
      <c r="R119" s="255" t="s">
        <v>155</v>
      </c>
      <c r="S119" s="407"/>
      <c r="T119" s="227">
        <f ca="1">IF(O114="","",(O114-TODAY()))</f>
        <v>-346</v>
      </c>
      <c r="U119" s="404"/>
      <c r="Z119" s="420"/>
    </row>
    <row r="120" spans="1:26" ht="18" customHeight="1" thickBot="1">
      <c r="A120" s="22"/>
      <c r="B120" s="312"/>
      <c r="C120" s="81"/>
      <c r="D120" s="983"/>
      <c r="E120" s="992"/>
      <c r="F120" s="64"/>
      <c r="G120" s="313"/>
      <c r="H120" s="310"/>
      <c r="I120" s="362"/>
      <c r="J120" s="366"/>
      <c r="K120" s="367"/>
      <c r="L120" s="364"/>
      <c r="M120" s="372"/>
      <c r="N120" s="152"/>
      <c r="O120" s="373"/>
      <c r="P120" s="152"/>
      <c r="Q120" s="415"/>
      <c r="R120" s="416" t="s">
        <v>214</v>
      </c>
      <c r="S120" s="407"/>
      <c r="T120" s="227"/>
      <c r="U120" s="404"/>
      <c r="Z120" s="262"/>
    </row>
    <row r="121" spans="1:26" ht="18" customHeight="1">
      <c r="A121" s="22"/>
      <c r="B121" s="312"/>
      <c r="C121" s="81"/>
      <c r="D121" s="983"/>
      <c r="E121" s="992"/>
      <c r="F121" s="64"/>
      <c r="G121" s="314"/>
      <c r="H121" s="100"/>
      <c r="I121" s="362"/>
      <c r="J121" s="366"/>
      <c r="K121" s="367"/>
      <c r="L121" s="364"/>
      <c r="M121" s="374" t="s">
        <v>188</v>
      </c>
      <c r="N121" s="375">
        <f>2835-0.3</f>
        <v>2834.7</v>
      </c>
      <c r="O121" s="323">
        <v>44873</v>
      </c>
      <c r="P121" s="376">
        <f>N121-D108</f>
        <v>30.899999999999636</v>
      </c>
      <c r="Q121" s="391">
        <f>O121-E2</f>
        <v>-323</v>
      </c>
      <c r="R121" s="416" t="s">
        <v>215</v>
      </c>
      <c r="S121" s="407"/>
      <c r="T121" s="227"/>
      <c r="U121" s="404"/>
      <c r="Z121" s="278"/>
    </row>
    <row r="122" spans="1:26" ht="18" customHeight="1">
      <c r="A122" s="22"/>
      <c r="B122" s="81"/>
      <c r="C122" s="81"/>
      <c r="D122" s="983"/>
      <c r="E122" s="992"/>
      <c r="F122" s="64"/>
      <c r="H122" s="100"/>
      <c r="I122" s="362"/>
      <c r="J122" s="179"/>
      <c r="K122" s="179"/>
      <c r="L122" s="377"/>
      <c r="M122" s="329" t="s">
        <v>143</v>
      </c>
      <c r="N122" s="150"/>
      <c r="O122" s="148">
        <v>44905</v>
      </c>
      <c r="P122" s="150"/>
      <c r="Q122" s="239">
        <f>O122-E2</f>
        <v>-291</v>
      </c>
      <c r="R122" s="416" t="s">
        <v>216</v>
      </c>
      <c r="S122" s="407"/>
      <c r="T122" s="227"/>
      <c r="U122" s="404"/>
      <c r="Z122" s="278"/>
    </row>
    <row r="123" spans="1:26" s="2" customFormat="1" ht="21" customHeight="1">
      <c r="A123" s="22"/>
      <c r="B123" s="81"/>
      <c r="C123" s="81"/>
      <c r="D123" s="983"/>
      <c r="E123" s="992"/>
      <c r="F123" s="64"/>
      <c r="G123" s="85"/>
      <c r="H123" s="310"/>
      <c r="I123" s="179"/>
      <c r="J123" s="179"/>
      <c r="K123" s="178"/>
      <c r="L123" s="377"/>
      <c r="M123" s="136" t="s">
        <v>142</v>
      </c>
      <c r="N123" s="378"/>
      <c r="O123" s="379">
        <v>44862</v>
      </c>
      <c r="P123" s="378"/>
      <c r="Q123" s="253">
        <f>O123-E2</f>
        <v>-334</v>
      </c>
      <c r="R123" s="416"/>
      <c r="S123" s="407"/>
      <c r="T123" s="390"/>
      <c r="U123" s="404"/>
      <c r="Z123" s="278"/>
    </row>
    <row r="124" spans="1:26" s="2" customFormat="1" ht="21" customHeight="1">
      <c r="A124" s="22"/>
      <c r="B124" s="81"/>
      <c r="C124" s="81"/>
      <c r="D124" s="983"/>
      <c r="E124" s="992"/>
      <c r="F124" s="157"/>
      <c r="G124" s="315"/>
      <c r="H124" s="310"/>
      <c r="I124" s="380"/>
      <c r="J124" s="381"/>
      <c r="K124" s="382"/>
      <c r="L124" s="377"/>
      <c r="M124" s="383" t="s">
        <v>195</v>
      </c>
      <c r="N124" s="190">
        <f>2736.2+100</f>
        <v>2836.2</v>
      </c>
      <c r="O124" s="189"/>
      <c r="P124" s="384">
        <f>N124-D108</f>
        <v>32.399999999999636</v>
      </c>
      <c r="Q124" s="417"/>
      <c r="R124" s="418" t="s">
        <v>217</v>
      </c>
      <c r="S124" s="407"/>
      <c r="T124" s="390"/>
      <c r="U124" s="404"/>
    </row>
    <row r="125" spans="1:26" s="2" customFormat="1" ht="21" customHeight="1">
      <c r="A125" s="22"/>
      <c r="B125" s="62" t="s">
        <v>146</v>
      </c>
      <c r="C125" s="246" t="s">
        <v>146</v>
      </c>
      <c r="D125" s="983"/>
      <c r="E125" s="992"/>
      <c r="F125" s="157"/>
      <c r="G125" s="57"/>
      <c r="H125" s="310"/>
      <c r="I125" s="380"/>
      <c r="J125" s="381"/>
      <c r="K125" s="385"/>
      <c r="L125" s="377"/>
      <c r="M125" s="136" t="s">
        <v>218</v>
      </c>
      <c r="N125" s="143"/>
      <c r="O125" s="144">
        <v>44856</v>
      </c>
      <c r="P125" s="143"/>
      <c r="Q125" s="250">
        <f>O125-E2</f>
        <v>-340</v>
      </c>
      <c r="S125" s="407"/>
      <c r="T125" s="390"/>
      <c r="U125" s="404"/>
    </row>
    <row r="126" spans="1:26" s="2" customFormat="1" ht="21" customHeight="1">
      <c r="A126" s="22"/>
      <c r="B126" s="62"/>
      <c r="C126" s="246"/>
      <c r="D126" s="983"/>
      <c r="E126" s="992"/>
      <c r="F126" s="162"/>
      <c r="G126" s="421"/>
      <c r="H126" s="422"/>
      <c r="I126" s="380"/>
      <c r="J126" s="381"/>
      <c r="K126" s="453"/>
      <c r="L126" s="377"/>
      <c r="M126" s="151" t="s">
        <v>219</v>
      </c>
      <c r="N126" s="143"/>
      <c r="O126" s="144">
        <v>44856</v>
      </c>
      <c r="P126" s="143"/>
      <c r="Q126" s="250">
        <f>O126-E2</f>
        <v>-340</v>
      </c>
      <c r="R126" s="511" t="s">
        <v>140</v>
      </c>
      <c r="S126" s="407"/>
      <c r="T126" s="390"/>
      <c r="U126" s="404"/>
    </row>
    <row r="127" spans="1:26" s="2" customFormat="1" ht="19.5" customHeight="1">
      <c r="A127" s="22"/>
      <c r="B127" s="62" t="s">
        <v>201</v>
      </c>
      <c r="C127" s="732" t="s">
        <v>201</v>
      </c>
      <c r="D127" s="983"/>
      <c r="E127" s="992"/>
      <c r="F127" s="157"/>
      <c r="G127" s="5"/>
      <c r="H127" s="310"/>
      <c r="I127" s="380"/>
      <c r="J127" s="381"/>
      <c r="K127" s="385"/>
      <c r="L127" s="333"/>
      <c r="M127" s="454" t="s">
        <v>152</v>
      </c>
      <c r="N127" s="360">
        <v>2869.6</v>
      </c>
      <c r="O127" s="155"/>
      <c r="P127" s="360">
        <f>N127-D108</f>
        <v>65.799999999999727</v>
      </c>
      <c r="Q127" s="252"/>
      <c r="R127" s="409" t="s">
        <v>127</v>
      </c>
      <c r="S127" s="407"/>
      <c r="T127" s="390"/>
      <c r="U127" s="404"/>
    </row>
    <row r="128" spans="1:26" s="2" customFormat="1" ht="21.75" customHeight="1">
      <c r="A128" s="22"/>
      <c r="B128" s="62"/>
      <c r="C128" s="81"/>
      <c r="D128" s="983"/>
      <c r="E128" s="992"/>
      <c r="F128" s="162"/>
      <c r="G128" s="57"/>
      <c r="H128" s="422"/>
      <c r="I128" s="455"/>
      <c r="J128" s="381"/>
      <c r="K128" s="453"/>
      <c r="L128" s="377"/>
      <c r="M128" s="136" t="s">
        <v>55</v>
      </c>
      <c r="N128" s="149">
        <f>2830.5</f>
        <v>2830.5</v>
      </c>
      <c r="O128" s="196"/>
      <c r="P128" s="360">
        <f>N128-D108</f>
        <v>26.699999999999818</v>
      </c>
      <c r="Q128" s="196"/>
      <c r="R128" s="248"/>
      <c r="S128" s="407"/>
      <c r="T128" s="390"/>
      <c r="U128" s="404"/>
    </row>
    <row r="129" spans="1:21" s="2" customFormat="1" ht="20.25" customHeight="1">
      <c r="A129" s="22"/>
      <c r="B129" s="62"/>
      <c r="C129" s="81"/>
      <c r="D129" s="983"/>
      <c r="E129" s="992"/>
      <c r="F129" s="58"/>
      <c r="G129" s="423"/>
      <c r="H129" s="58"/>
      <c r="I129" s="380"/>
      <c r="J129" s="381"/>
      <c r="K129" s="385"/>
      <c r="L129" s="333"/>
      <c r="M129" s="454" t="s">
        <v>151</v>
      </c>
      <c r="N129" s="360">
        <v>2848.6</v>
      </c>
      <c r="O129" s="456"/>
      <c r="P129" s="360">
        <f>N129-D108</f>
        <v>44.799999999999727</v>
      </c>
      <c r="Q129" s="456"/>
      <c r="R129" s="248"/>
      <c r="S129" s="407"/>
      <c r="T129" s="390"/>
      <c r="U129" s="404"/>
    </row>
    <row r="130" spans="1:21" s="2" customFormat="1" ht="21" customHeight="1">
      <c r="A130" s="22"/>
      <c r="B130" s="81"/>
      <c r="C130" s="81"/>
      <c r="D130" s="983"/>
      <c r="E130" s="992"/>
      <c r="F130" s="424"/>
      <c r="G130" s="57"/>
      <c r="H130" s="425"/>
      <c r="I130" s="156"/>
      <c r="J130" s="308"/>
      <c r="K130" s="157"/>
      <c r="L130" s="377"/>
      <c r="M130" s="457" t="s">
        <v>220</v>
      </c>
      <c r="N130" s="360">
        <v>2857.8</v>
      </c>
      <c r="O130" s="137"/>
      <c r="P130" s="360">
        <f>N130-D108</f>
        <v>54</v>
      </c>
      <c r="Q130" s="137"/>
      <c r="R130" s="251" t="s">
        <v>153</v>
      </c>
      <c r="S130" s="407"/>
      <c r="T130" s="390"/>
      <c r="U130" s="404"/>
    </row>
    <row r="131" spans="1:21" s="2" customFormat="1" ht="21" customHeight="1">
      <c r="A131" s="22"/>
      <c r="B131" s="81"/>
      <c r="C131" s="81"/>
      <c r="D131" s="983"/>
      <c r="E131" s="992"/>
      <c r="F131" s="424"/>
      <c r="G131" s="57"/>
      <c r="H131" s="425"/>
      <c r="I131" s="156"/>
      <c r="J131" s="308"/>
      <c r="K131" s="157"/>
      <c r="L131" s="377"/>
      <c r="M131" s="457" t="s">
        <v>221</v>
      </c>
      <c r="N131" s="360">
        <v>2857.8</v>
      </c>
      <c r="O131" s="137"/>
      <c r="P131" s="458" t="e">
        <f>N131-C127</f>
        <v>#VALUE!</v>
      </c>
      <c r="Q131" s="137"/>
      <c r="R131" s="60"/>
      <c r="S131" s="407"/>
      <c r="T131" s="390"/>
      <c r="U131" s="404"/>
    </row>
    <row r="132" spans="1:21" s="2" customFormat="1" ht="21" customHeight="1">
      <c r="A132" s="22"/>
      <c r="B132" s="81"/>
      <c r="C132" s="81"/>
      <c r="D132" s="983"/>
      <c r="E132" s="992"/>
      <c r="F132" s="58">
        <v>44846</v>
      </c>
      <c r="G132" s="426" t="s">
        <v>222</v>
      </c>
      <c r="H132" s="58"/>
      <c r="I132" s="120"/>
      <c r="J132" s="308"/>
      <c r="K132" s="64"/>
      <c r="L132" s="333"/>
      <c r="M132" s="457" t="s">
        <v>223</v>
      </c>
      <c r="N132" s="196"/>
      <c r="O132" s="148">
        <v>44854</v>
      </c>
      <c r="P132" s="196"/>
      <c r="Q132" s="490">
        <f>O132-E2</f>
        <v>-342</v>
      </c>
      <c r="R132" s="512" t="s">
        <v>155</v>
      </c>
      <c r="S132" s="407"/>
      <c r="T132" s="390"/>
      <c r="U132" s="404"/>
    </row>
    <row r="133" spans="1:21" s="2" customFormat="1" ht="18" customHeight="1">
      <c r="A133" s="22"/>
      <c r="B133" s="81"/>
      <c r="C133" s="427"/>
      <c r="D133" s="983"/>
      <c r="E133" s="992"/>
      <c r="F133" s="424"/>
      <c r="G133" s="79"/>
      <c r="H133" s="58"/>
      <c r="I133" s="381"/>
      <c r="J133" s="381"/>
      <c r="K133" s="459"/>
      <c r="L133" s="208"/>
      <c r="M133" s="329" t="s">
        <v>145</v>
      </c>
      <c r="N133" s="149">
        <v>2886.2</v>
      </c>
      <c r="O133" s="346">
        <v>45084</v>
      </c>
      <c r="P133" s="149">
        <f>N133-D108</f>
        <v>82.399999999999636</v>
      </c>
      <c r="Q133" s="239">
        <f>O133-E2</f>
        <v>-112</v>
      </c>
      <c r="R133" s="258"/>
      <c r="S133" s="407"/>
      <c r="T133" s="390"/>
      <c r="U133" s="404"/>
    </row>
    <row r="134" spans="1:21" s="2" customFormat="1" ht="18" customHeight="1">
      <c r="A134" s="22"/>
      <c r="B134" s="81"/>
      <c r="D134" s="983"/>
      <c r="E134" s="992"/>
      <c r="F134" s="98"/>
      <c r="G134" s="59" t="s">
        <v>59</v>
      </c>
      <c r="H134" s="422">
        <v>45104</v>
      </c>
      <c r="I134" s="460"/>
      <c r="J134" s="87"/>
      <c r="K134" s="335"/>
      <c r="L134" s="208"/>
      <c r="M134" s="461" t="s">
        <v>224</v>
      </c>
      <c r="N134" s="190">
        <v>3007</v>
      </c>
      <c r="O134" s="462">
        <v>44862</v>
      </c>
      <c r="P134" s="190">
        <f>N134-D108</f>
        <v>203.19999999999982</v>
      </c>
      <c r="Q134" s="513">
        <f>O134-E2</f>
        <v>-334</v>
      </c>
      <c r="R134" s="258" t="s">
        <v>225</v>
      </c>
      <c r="S134" s="407"/>
      <c r="T134" s="390"/>
      <c r="U134" s="404"/>
    </row>
    <row r="135" spans="1:21" s="2" customFormat="1" ht="18" customHeight="1">
      <c r="A135" s="22"/>
      <c r="B135" s="312"/>
      <c r="D135" s="983"/>
      <c r="E135" s="992"/>
      <c r="F135" s="64"/>
      <c r="G135" s="296" t="s">
        <v>226</v>
      </c>
      <c r="H135" s="310"/>
      <c r="I135" s="308"/>
      <c r="J135" s="308"/>
      <c r="K135" s="463"/>
      <c r="L135" s="208"/>
      <c r="M135" s="461" t="s">
        <v>227</v>
      </c>
      <c r="N135" s="347">
        <v>4450</v>
      </c>
      <c r="O135" s="464"/>
      <c r="P135" s="347">
        <f>N135-R151</f>
        <v>104</v>
      </c>
      <c r="Q135" s="483"/>
      <c r="R135" s="258" t="s">
        <v>228</v>
      </c>
      <c r="S135" s="407"/>
      <c r="T135" s="390"/>
      <c r="U135" s="404"/>
    </row>
    <row r="136" spans="1:21" s="2" customFormat="1" ht="18" customHeight="1">
      <c r="A136" s="22"/>
      <c r="B136" s="312"/>
      <c r="D136" s="983"/>
      <c r="E136" s="992"/>
      <c r="F136" s="64"/>
      <c r="G136" s="296" t="s">
        <v>229</v>
      </c>
      <c r="H136" s="422" t="s">
        <v>230</v>
      </c>
      <c r="I136" s="308"/>
      <c r="J136" s="179"/>
      <c r="K136" s="178"/>
      <c r="L136" s="208"/>
      <c r="M136" s="465"/>
      <c r="N136" s="465"/>
      <c r="O136" s="465"/>
      <c r="P136" s="465"/>
      <c r="Q136" s="465"/>
      <c r="R136" s="258"/>
      <c r="S136" s="407"/>
      <c r="T136" s="390"/>
      <c r="U136" s="404"/>
    </row>
    <row r="137" spans="1:21" s="2" customFormat="1" ht="18" customHeight="1" thickBot="1">
      <c r="A137" s="22"/>
      <c r="B137" s="312"/>
      <c r="D137" s="983"/>
      <c r="E137" s="992"/>
      <c r="F137" s="64"/>
      <c r="G137" s="296"/>
      <c r="H137" s="422" t="s">
        <v>231</v>
      </c>
      <c r="I137" s="466"/>
      <c r="J137" s="467"/>
      <c r="K137" s="468"/>
      <c r="L137" s="208"/>
      <c r="M137" s="469"/>
      <c r="N137" s="469"/>
      <c r="O137" s="469"/>
      <c r="P137" s="469"/>
      <c r="Q137" s="469"/>
      <c r="R137" s="258"/>
      <c r="S137" s="407"/>
      <c r="T137" s="390"/>
      <c r="U137" s="404"/>
    </row>
    <row r="138" spans="1:21" s="2" customFormat="1" ht="18" customHeight="1" thickTop="1" thickBot="1">
      <c r="A138" s="22"/>
      <c r="B138" s="312"/>
      <c r="D138" s="983"/>
      <c r="E138" s="992"/>
      <c r="F138" s="64"/>
      <c r="G138" s="428" t="s">
        <v>232</v>
      </c>
      <c r="H138" s="422">
        <v>45494</v>
      </c>
      <c r="I138" s="308"/>
      <c r="J138" s="308"/>
      <c r="K138" s="178"/>
      <c r="L138" s="208"/>
      <c r="M138" s="974" t="s">
        <v>154</v>
      </c>
      <c r="N138" s="975"/>
      <c r="O138" s="975"/>
      <c r="P138" s="975"/>
      <c r="Q138" s="976"/>
      <c r="R138" s="258"/>
      <c r="S138" s="407"/>
      <c r="T138" s="390"/>
      <c r="U138" s="404"/>
    </row>
    <row r="139" spans="1:21" s="2" customFormat="1" ht="18" customHeight="1" thickTop="1">
      <c r="A139" s="22"/>
      <c r="B139" s="312"/>
      <c r="D139" s="983"/>
      <c r="E139" s="992"/>
      <c r="F139" s="163"/>
      <c r="G139" s="429" t="s">
        <v>233</v>
      </c>
      <c r="H139" s="310"/>
      <c r="I139" s="308"/>
      <c r="J139" s="179"/>
      <c r="K139" s="178"/>
      <c r="L139" s="208"/>
      <c r="M139" s="374" t="s">
        <v>234</v>
      </c>
      <c r="N139" s="344"/>
      <c r="O139" s="141">
        <v>44847</v>
      </c>
      <c r="P139" s="169"/>
      <c r="Q139" s="514">
        <f>O139-E2</f>
        <v>-349</v>
      </c>
      <c r="R139" s="312"/>
      <c r="S139" s="407"/>
      <c r="T139" s="390"/>
      <c r="U139" s="404"/>
    </row>
    <row r="140" spans="1:21" s="2" customFormat="1" ht="18" customHeight="1">
      <c r="A140" s="22"/>
      <c r="B140" s="312"/>
      <c r="D140" s="983"/>
      <c r="E140" s="992"/>
      <c r="F140" s="163"/>
      <c r="G140" s="79"/>
      <c r="H140" s="422"/>
      <c r="I140" s="64"/>
      <c r="J140" s="64"/>
      <c r="K140" s="310"/>
      <c r="L140" s="208"/>
      <c r="M140" s="136" t="s">
        <v>157</v>
      </c>
      <c r="N140" s="137"/>
      <c r="O140" s="138">
        <v>44872</v>
      </c>
      <c r="P140" s="137"/>
      <c r="Q140" s="235">
        <f>O140-E2</f>
        <v>-324</v>
      </c>
      <c r="R140" s="515" t="s">
        <v>158</v>
      </c>
      <c r="S140" s="407"/>
      <c r="T140" s="390"/>
      <c r="U140" s="404"/>
    </row>
    <row r="141" spans="1:21" s="2" customFormat="1" ht="21" customHeight="1">
      <c r="A141" s="22"/>
      <c r="B141" s="62"/>
      <c r="C141" s="81"/>
      <c r="D141" s="983"/>
      <c r="E141" s="992"/>
      <c r="F141" s="64"/>
      <c r="G141" s="79"/>
      <c r="H141" s="310"/>
      <c r="I141" s="179"/>
      <c r="J141" s="179"/>
      <c r="K141" s="178"/>
      <c r="L141" s="208"/>
      <c r="M141" s="136" t="s">
        <v>159</v>
      </c>
      <c r="N141" s="137"/>
      <c r="O141" s="138">
        <v>44862</v>
      </c>
      <c r="P141" s="137"/>
      <c r="Q141" s="235">
        <f>O141-E2</f>
        <v>-334</v>
      </c>
      <c r="R141" s="409" t="s">
        <v>127</v>
      </c>
      <c r="S141" s="407"/>
      <c r="T141" s="390"/>
      <c r="U141" s="404"/>
    </row>
    <row r="142" spans="1:21" s="2" customFormat="1" ht="16.5" customHeight="1">
      <c r="A142" s="22"/>
      <c r="B142" s="312"/>
      <c r="C142" s="81"/>
      <c r="D142" s="983"/>
      <c r="E142" s="992"/>
      <c r="F142" s="163"/>
      <c r="G142" s="430" t="s">
        <v>235</v>
      </c>
      <c r="H142" s="310"/>
      <c r="I142" s="179"/>
      <c r="J142" s="179"/>
      <c r="K142" s="178"/>
      <c r="L142" s="208"/>
      <c r="M142" s="136" t="s">
        <v>160</v>
      </c>
      <c r="N142" s="137"/>
      <c r="O142" s="138">
        <v>44862</v>
      </c>
      <c r="P142" s="470"/>
      <c r="Q142" s="235">
        <f>O142-E2</f>
        <v>-334</v>
      </c>
      <c r="R142" s="258"/>
      <c r="S142" s="407"/>
      <c r="T142" s="390"/>
      <c r="U142" s="404"/>
    </row>
    <row r="143" spans="1:21" s="2" customFormat="1" ht="16.5" customHeight="1">
      <c r="A143" s="22"/>
      <c r="B143" s="81" t="s">
        <v>162</v>
      </c>
      <c r="C143" s="312"/>
      <c r="D143" s="983"/>
      <c r="E143" s="992"/>
      <c r="F143" s="431"/>
      <c r="G143" s="82" t="s">
        <v>236</v>
      </c>
      <c r="H143" s="422"/>
      <c r="I143" s="308"/>
      <c r="J143" s="308"/>
      <c r="K143" s="471"/>
      <c r="L143" s="472"/>
      <c r="M143" s="319"/>
      <c r="N143" s="137"/>
      <c r="O143" s="473"/>
      <c r="P143" s="470"/>
      <c r="Q143" s="345"/>
      <c r="R143" s="516"/>
      <c r="S143" s="407"/>
      <c r="T143" s="390"/>
      <c r="U143" s="404"/>
    </row>
    <row r="144" spans="1:21" s="2" customFormat="1" ht="22.5" customHeight="1" thickBot="1">
      <c r="A144" s="22"/>
      <c r="B144" s="81" t="s">
        <v>201</v>
      </c>
      <c r="C144" s="246" t="s">
        <v>162</v>
      </c>
      <c r="D144" s="983"/>
      <c r="E144" s="992"/>
      <c r="F144" s="64"/>
      <c r="G144" s="430"/>
      <c r="H144" s="310"/>
      <c r="I144" s="308"/>
      <c r="J144" s="308"/>
      <c r="K144" s="471"/>
      <c r="L144" s="472"/>
      <c r="M144" s="474"/>
      <c r="N144" s="153"/>
      <c r="O144" s="475"/>
      <c r="P144" s="153"/>
      <c r="Q144" s="397"/>
      <c r="R144" s="517"/>
      <c r="S144" s="407"/>
      <c r="T144" s="390"/>
      <c r="U144" s="404"/>
    </row>
    <row r="145" spans="1:21" s="2" customFormat="1" ht="18" customHeight="1" thickTop="1" thickBot="1">
      <c r="A145" s="22"/>
      <c r="B145" s="81"/>
      <c r="C145" s="68" t="s">
        <v>201</v>
      </c>
      <c r="D145" s="983"/>
      <c r="E145" s="992"/>
      <c r="F145" s="64" t="s">
        <v>23</v>
      </c>
      <c r="G145" s="79"/>
      <c r="H145" s="432"/>
      <c r="J145" s="308"/>
      <c r="K145" s="476"/>
      <c r="L145" s="472"/>
      <c r="M145" s="964" t="s">
        <v>163</v>
      </c>
      <c r="N145" s="966"/>
      <c r="O145" s="966"/>
      <c r="P145" s="966"/>
      <c r="Q145" s="965"/>
      <c r="R145" s="518"/>
      <c r="S145" s="407"/>
      <c r="T145" s="390"/>
      <c r="U145" s="404"/>
    </row>
    <row r="146" spans="1:21" s="2" customFormat="1" ht="32.25" customHeight="1" thickTop="1">
      <c r="A146" s="22"/>
      <c r="B146" s="433"/>
      <c r="C146" s="312"/>
      <c r="D146" s="983"/>
      <c r="E146" s="992"/>
      <c r="F146" s="64"/>
      <c r="G146" s="79"/>
      <c r="H146" s="422"/>
      <c r="I146" s="179"/>
      <c r="J146" s="179"/>
      <c r="K146" s="476"/>
      <c r="L146" s="472"/>
      <c r="M146" s="191" t="s">
        <v>165</v>
      </c>
      <c r="N146" s="477">
        <f>2774+50</f>
        <v>2824</v>
      </c>
      <c r="O146" s="478"/>
      <c r="P146" s="477">
        <f>N146-D108</f>
        <v>20.199999999999818</v>
      </c>
      <c r="Q146" s="397"/>
      <c r="R146" s="515" t="s">
        <v>166</v>
      </c>
      <c r="S146" s="407"/>
      <c r="T146" s="390"/>
      <c r="U146" s="404"/>
    </row>
    <row r="147" spans="1:21" s="2" customFormat="1" ht="19.5" customHeight="1">
      <c r="A147" s="22"/>
      <c r="B147" s="433"/>
      <c r="D147" s="983"/>
      <c r="E147" s="992"/>
      <c r="F147" s="163"/>
      <c r="G147" s="434"/>
      <c r="H147" s="310"/>
      <c r="I147" s="179"/>
      <c r="J147" s="179"/>
      <c r="K147" s="479"/>
      <c r="L147" s="472"/>
      <c r="M147" s="151" t="s">
        <v>237</v>
      </c>
      <c r="N147" s="153"/>
      <c r="O147" s="138">
        <v>44915</v>
      </c>
      <c r="P147" s="480"/>
      <c r="Q147" s="263">
        <f>O147-E2</f>
        <v>-281</v>
      </c>
      <c r="R147" s="255" t="s">
        <v>155</v>
      </c>
      <c r="S147" s="407"/>
      <c r="T147" s="390"/>
      <c r="U147" s="404"/>
    </row>
    <row r="148" spans="1:21" s="2" customFormat="1" ht="30" customHeight="1">
      <c r="A148" s="22"/>
      <c r="B148" s="312"/>
      <c r="D148" s="983"/>
      <c r="E148" s="992"/>
      <c r="F148" s="64"/>
      <c r="G148" s="435"/>
      <c r="H148" s="310"/>
      <c r="I148" s="179"/>
      <c r="J148" s="179"/>
      <c r="K148" s="178"/>
      <c r="L148" s="472"/>
      <c r="M148" s="142" t="s">
        <v>238</v>
      </c>
      <c r="N148" s="477">
        <f>2842.1</f>
        <v>2842.1</v>
      </c>
      <c r="O148" s="379">
        <v>44884</v>
      </c>
      <c r="P148" s="369">
        <f>N148-D108</f>
        <v>38.299999999999727</v>
      </c>
      <c r="Q148" s="253">
        <f>O148-E2</f>
        <v>-312</v>
      </c>
      <c r="R148" s="396" t="s">
        <v>239</v>
      </c>
      <c r="S148" s="407"/>
      <c r="T148" s="390"/>
      <c r="U148" s="404"/>
    </row>
    <row r="149" spans="1:21" s="2" customFormat="1" ht="21" customHeight="1">
      <c r="A149" s="22"/>
      <c r="B149" s="312"/>
      <c r="D149" s="983"/>
      <c r="E149" s="992"/>
      <c r="F149" s="163"/>
      <c r="G149" s="435"/>
      <c r="H149" s="310"/>
      <c r="I149" s="179"/>
      <c r="J149" s="179"/>
      <c r="K149" s="178"/>
      <c r="L149" s="472"/>
      <c r="M149" s="474"/>
      <c r="N149" s="481"/>
      <c r="O149" s="196"/>
      <c r="P149" s="481"/>
      <c r="Q149" s="196"/>
      <c r="R149" s="406" t="s">
        <v>175</v>
      </c>
      <c r="S149" s="407"/>
      <c r="T149" s="390"/>
      <c r="U149" s="404"/>
    </row>
    <row r="150" spans="1:21" s="2" customFormat="1" ht="21" customHeight="1">
      <c r="A150" s="22"/>
      <c r="B150" s="312"/>
      <c r="D150" s="983"/>
      <c r="E150" s="992"/>
      <c r="F150" s="163"/>
      <c r="G150" s="435"/>
      <c r="H150" s="310"/>
      <c r="I150" s="179"/>
      <c r="J150" s="179"/>
      <c r="K150" s="178"/>
      <c r="L150" s="472"/>
      <c r="M150" s="474"/>
      <c r="N150" s="482"/>
      <c r="O150" s="483"/>
      <c r="P150" s="482"/>
      <c r="Q150" s="483"/>
      <c r="R150" s="406"/>
      <c r="S150" s="407"/>
      <c r="T150" s="390"/>
      <c r="U150" s="404"/>
    </row>
    <row r="151" spans="1:21" s="2" customFormat="1" ht="22.5" customHeight="1" thickBot="1">
      <c r="A151" s="22"/>
      <c r="B151" s="312"/>
      <c r="D151" s="983"/>
      <c r="E151" s="992"/>
      <c r="F151" s="431"/>
      <c r="G151" s="436"/>
      <c r="H151" s="422"/>
      <c r="I151" s="179"/>
      <c r="J151" s="179"/>
      <c r="K151" s="178"/>
      <c r="L151" s="472"/>
      <c r="M151" s="484" t="s">
        <v>240</v>
      </c>
      <c r="N151" s="485">
        <v>2853.8</v>
      </c>
      <c r="O151" s="486">
        <v>44906</v>
      </c>
      <c r="P151" s="485">
        <f>N151-D108</f>
        <v>50</v>
      </c>
      <c r="Q151" s="519">
        <f>O151-E2</f>
        <v>-290</v>
      </c>
      <c r="R151" s="265">
        <v>4346</v>
      </c>
      <c r="S151" s="407"/>
      <c r="T151" s="390"/>
      <c r="U151" s="404"/>
    </row>
    <row r="152" spans="1:21" s="2" customFormat="1" ht="22.5" customHeight="1" thickTop="1" thickBot="1">
      <c r="A152" s="22"/>
      <c r="B152" s="55"/>
      <c r="D152" s="983"/>
      <c r="E152" s="992"/>
      <c r="F152" s="64"/>
      <c r="G152" s="102"/>
      <c r="H152" s="310" t="s">
        <v>23</v>
      </c>
      <c r="I152" s="179"/>
      <c r="J152" s="179"/>
      <c r="K152" s="178"/>
      <c r="L152" s="487"/>
      <c r="M152" s="488" t="s">
        <v>172</v>
      </c>
      <c r="N152" s="962" t="s">
        <v>173</v>
      </c>
      <c r="O152" s="963"/>
      <c r="P152" s="193" t="s">
        <v>174</v>
      </c>
      <c r="Q152" s="194"/>
      <c r="R152" s="312"/>
      <c r="S152" s="407"/>
      <c r="T152" s="390"/>
      <c r="U152" s="404"/>
    </row>
    <row r="153" spans="1:21" s="2" customFormat="1" ht="22.5" customHeight="1" thickTop="1">
      <c r="A153" s="22"/>
      <c r="B153" s="55"/>
      <c r="D153" s="983"/>
      <c r="E153" s="992"/>
      <c r="F153" s="64"/>
      <c r="G153" s="102"/>
      <c r="H153" s="310"/>
      <c r="I153" s="179"/>
      <c r="J153" s="179"/>
      <c r="K153" s="178"/>
      <c r="L153" s="472"/>
      <c r="M153" s="136" t="s">
        <v>241</v>
      </c>
      <c r="N153" s="148">
        <v>44895</v>
      </c>
      <c r="O153" s="239"/>
      <c r="P153" s="489"/>
      <c r="Q153" s="520"/>
      <c r="R153" s="312"/>
      <c r="S153" s="407"/>
      <c r="T153" s="390"/>
      <c r="U153" s="404"/>
    </row>
    <row r="154" spans="1:21" ht="21" customHeight="1">
      <c r="A154" s="22"/>
      <c r="B154" s="55"/>
      <c r="C154" s="437"/>
      <c r="D154" s="983"/>
      <c r="E154" s="992"/>
      <c r="F154" s="64"/>
      <c r="G154" s="311" t="s">
        <v>213</v>
      </c>
      <c r="H154" s="438"/>
      <c r="I154" s="179"/>
      <c r="J154" s="179"/>
      <c r="K154" s="179"/>
      <c r="L154" s="472" t="s">
        <v>23</v>
      </c>
      <c r="M154" s="136" t="s">
        <v>242</v>
      </c>
      <c r="N154" s="148">
        <v>44895</v>
      </c>
      <c r="O154" s="490">
        <f>N154-E2</f>
        <v>-301</v>
      </c>
      <c r="P154" s="152"/>
      <c r="Q154" s="415"/>
      <c r="R154" s="267" t="s">
        <v>176</v>
      </c>
      <c r="S154" s="407"/>
      <c r="T154" s="227"/>
      <c r="U154" s="404"/>
    </row>
    <row r="155" spans="1:21" ht="32.25" customHeight="1">
      <c r="A155" s="22"/>
      <c r="B155" s="439"/>
      <c r="C155" s="440"/>
      <c r="D155" s="984"/>
      <c r="E155" s="993"/>
      <c r="F155" s="441"/>
      <c r="G155" s="442"/>
      <c r="H155" s="441"/>
      <c r="I155" s="491"/>
      <c r="J155" s="491"/>
      <c r="K155" s="491"/>
      <c r="L155" s="492"/>
      <c r="M155" s="127" t="s">
        <v>243</v>
      </c>
      <c r="N155" s="152"/>
      <c r="O155" s="373"/>
      <c r="P155" s="148">
        <v>44894</v>
      </c>
      <c r="Q155" s="490">
        <f>P155-E2</f>
        <v>-302</v>
      </c>
      <c r="R155" s="396"/>
      <c r="S155" s="407"/>
      <c r="T155" s="227"/>
      <c r="U155" s="404"/>
    </row>
    <row r="156" spans="1:21" ht="7.5" customHeight="1">
      <c r="A156" s="24"/>
      <c r="B156" s="285"/>
      <c r="C156" s="285"/>
      <c r="D156" s="443"/>
      <c r="E156" s="444"/>
      <c r="F156" s="445"/>
      <c r="G156" s="446"/>
      <c r="H156" s="447"/>
      <c r="I156" s="493"/>
      <c r="J156" s="494"/>
      <c r="K156" s="494"/>
      <c r="L156" s="495"/>
      <c r="M156" s="12"/>
      <c r="N156" s="12"/>
      <c r="O156" s="12"/>
      <c r="P156" s="12"/>
      <c r="Q156" s="12"/>
      <c r="R156" s="12"/>
      <c r="S156" s="407"/>
      <c r="U156" s="388"/>
    </row>
    <row r="157" spans="1:21" ht="7.5" customHeight="1">
      <c r="A157" s="24"/>
      <c r="B157" s="285"/>
      <c r="C157" s="285"/>
      <c r="D157" s="443"/>
      <c r="E157" s="444"/>
      <c r="F157" s="445"/>
      <c r="G157" s="448"/>
      <c r="H157" s="447"/>
      <c r="I157" s="493"/>
      <c r="J157" s="494"/>
      <c r="K157" s="494"/>
      <c r="L157" s="495"/>
      <c r="M157" s="496"/>
      <c r="N157" s="497"/>
      <c r="P157" s="497"/>
      <c r="Q157" s="521"/>
      <c r="R157" s="12"/>
      <c r="S157" s="407"/>
      <c r="U157" s="388"/>
    </row>
    <row r="158" spans="1:21" ht="7.5" customHeight="1">
      <c r="A158" s="24"/>
      <c r="B158" s="285"/>
      <c r="C158" s="285"/>
      <c r="D158" s="443"/>
      <c r="E158" s="444"/>
      <c r="F158" s="445"/>
      <c r="G158" s="448"/>
      <c r="H158" s="447"/>
      <c r="I158" s="493"/>
      <c r="J158" s="494"/>
      <c r="K158" s="494"/>
      <c r="L158" s="495"/>
      <c r="R158" s="12"/>
      <c r="S158" s="407"/>
      <c r="U158" s="388"/>
    </row>
    <row r="159" spans="1:21" ht="7.5" customHeight="1">
      <c r="A159" s="24"/>
      <c r="B159" s="285"/>
      <c r="C159" s="285"/>
      <c r="D159" s="443"/>
      <c r="E159" s="444"/>
      <c r="F159" s="445"/>
      <c r="G159" s="449"/>
      <c r="H159" s="447"/>
      <c r="I159" s="493"/>
      <c r="J159" s="494"/>
      <c r="K159" s="494"/>
      <c r="L159" s="495"/>
      <c r="R159" s="12"/>
      <c r="S159" s="407"/>
      <c r="U159" s="388"/>
    </row>
    <row r="160" spans="1:21" ht="7.5" customHeight="1">
      <c r="A160" s="24"/>
      <c r="B160" s="285"/>
      <c r="C160" s="285"/>
      <c r="D160" s="443"/>
      <c r="E160" s="444"/>
      <c r="F160" s="445"/>
      <c r="G160" s="449"/>
      <c r="H160" s="447"/>
      <c r="I160" s="493"/>
      <c r="J160" s="494"/>
      <c r="K160" s="494"/>
      <c r="L160" s="495"/>
      <c r="M160" s="498"/>
      <c r="P160" s="499"/>
      <c r="R160" s="12"/>
      <c r="S160" s="407"/>
      <c r="U160" s="388"/>
    </row>
    <row r="161" spans="1:18" ht="7.5" customHeight="1">
      <c r="A161" s="450"/>
      <c r="B161" s="451"/>
      <c r="C161" s="451"/>
      <c r="D161" s="450"/>
      <c r="E161" s="450"/>
      <c r="F161" s="450"/>
      <c r="G161" s="450"/>
      <c r="H161" s="450"/>
      <c r="I161" s="450"/>
      <c r="J161" s="450"/>
      <c r="K161" s="450"/>
      <c r="L161" s="450"/>
      <c r="M161" s="500"/>
      <c r="O161" s="201"/>
      <c r="P161" s="501"/>
      <c r="R161" s="450"/>
    </row>
    <row r="162" spans="1:18" ht="7.5" customHeight="1">
      <c r="D162" s="3" t="s">
        <v>244</v>
      </c>
      <c r="M162" s="502"/>
      <c r="N162" s="200"/>
      <c r="P162" s="503"/>
      <c r="Q162" s="269"/>
    </row>
    <row r="163" spans="1:18" ht="11.25" customHeight="1">
      <c r="M163" s="395"/>
      <c r="P163" s="504"/>
      <c r="R163" s="12"/>
    </row>
    <row r="164" spans="1:18" ht="11.25" customHeight="1">
      <c r="M164" s="392"/>
      <c r="P164" s="505"/>
      <c r="R164" s="278"/>
    </row>
    <row r="165" spans="1:18" ht="11.25" customHeight="1">
      <c r="G165" s="452"/>
      <c r="M165" s="392"/>
      <c r="P165" s="505"/>
      <c r="R165" s="522"/>
    </row>
    <row r="166" spans="1:18" ht="11.25" customHeight="1">
      <c r="M166" s="392"/>
      <c r="P166" s="505"/>
      <c r="R166" s="395"/>
    </row>
    <row r="167" spans="1:18" ht="11.25" customHeight="1">
      <c r="M167" s="395"/>
      <c r="P167" s="506"/>
      <c r="R167" s="395"/>
    </row>
    <row r="168" spans="1:18" ht="11.25" customHeight="1">
      <c r="M168" s="507"/>
      <c r="P168" s="508"/>
      <c r="R168" s="392"/>
    </row>
    <row r="169" spans="1:18" ht="11.25" customHeight="1">
      <c r="R169" s="392"/>
    </row>
    <row r="170" spans="1:18" ht="11.25" customHeight="1">
      <c r="R170" s="392"/>
    </row>
    <row r="171" spans="1:18" ht="11.25" customHeight="1">
      <c r="R171" s="394"/>
    </row>
    <row r="172" spans="1:18" ht="11.25" customHeight="1"/>
    <row r="173" spans="1:18" ht="11.25" customHeight="1"/>
    <row r="174" spans="1:18" ht="11.25" customHeight="1"/>
    <row r="175" spans="1:18" ht="11.25" customHeight="1"/>
    <row r="176" spans="1:18" ht="11.25" customHeight="1"/>
    <row r="177" spans="4:10" ht="11.25" customHeight="1"/>
    <row r="178" spans="4:10" ht="11.25" customHeight="1"/>
    <row r="179" spans="4:10" ht="11.25" customHeight="1"/>
    <row r="180" spans="4:10" ht="11.25" customHeight="1"/>
    <row r="181" spans="4:10" ht="11.25" customHeight="1">
      <c r="D181" s="3" t="s">
        <v>23</v>
      </c>
    </row>
    <row r="182" spans="4:10" ht="11.25" customHeight="1"/>
    <row r="186" spans="4:10" ht="18" customHeight="1">
      <c r="I186" s="509"/>
      <c r="J186" s="510"/>
    </row>
    <row r="1214" spans="18:18" ht="18" customHeight="1">
      <c r="R1214" s="5" t="s">
        <v>244</v>
      </c>
    </row>
    <row r="1224" spans="18:18" ht="18" customHeight="1">
      <c r="R1224" s="5">
        <v>30</v>
      </c>
    </row>
  </sheetData>
  <protectedRanges>
    <protectedRange sqref="R47 R166:R170 R164 P160 P163:P166 M163:M168 M160 X90:X93 R149:R150 Z13 R101 R15 R111 R107:R109 R56:R58 R86 R13 R93 R143:R146 R130:R131 R127 Z121:Z123 Z67 Z69 Z71:Z72 R82 R113 Z44:Z48 R22 W89 R52 G29 R27 G130:G131 R115:R118 G125 G128 R120:R124 R70 R60 R140:R141 R66 G34:G35 R42:R43 R18 W94:W101 G40:G43 X73:X88 R78:R79 R73:R75 R34:R38" name="remarks_1_1"/>
    <protectedRange sqref="E2" name="date_1_1"/>
    <protectedRange sqref="J108:L111 F60:F66 O144 H12 F154 H15:H17 M41:P41 Q14 O42:O43 M90:P90 Q60 M94:O94 M93:P93 Q111 M152:O152 M139:P139 M117:M118 M89:N89 G148:G150 J148:K155 L149:L155 M12:O16 M121:O121 M20:M22 I57:L68 J145:J147 M101:O101 M69:O69 M47:O47 M66:M68 I133:K133 F15:F33 O91:O92 M108:O113 Q66 Q68 O140:O141 J130:K131 G102:G106 G91 G93 I156:L160 O65:O67 G139 G145 O125:O126 I81:L81 I138:K139 N128 L125:L145 M142:P143 O18:O22 I29:K29 M145:O145 I123:L124 J132 I125:K129 O114:O118 M57:O64 O147 Q20:Q22 I135:K136 M52:O52 N23 I141:K144 I146:I155 M44:P46 E92:E95 M54:N54 M40:N40 I96:L101 D96:D101 N48:N50 M31:O31 M33 I47:L55 D12:E55 I34:L44 M55 O79 O81" name="ac01_1_6"/>
    <protectedRange sqref="D68 F68 I108:I111 F115:F118 F57:F59 G156 D159:H160 N52 K145:K147 H108:H118 M126 D108:F114 N152 H121 G118 I140:K140 I12:L28 H68 G141 G152:G153 N101 H146:H158 H81 D156:F158 H26 H28 F121:F153 D115:E155 H123:H144 L29 I30:L32 F155:G155 J33:L33 F70:F82 E96:E106 E57:E91 M72:M73 M26:M27" name="ac3_1_1"/>
    <protectedRange sqref="H19 H41:H43 H33:H39" name="ac01_1_3_1"/>
    <protectedRange sqref="H18 H20:H25 H27 H29:H32" name="ac3_1_3_1"/>
    <protectedRange sqref="F12:G12 G15:G17 F48 G53 H44:H47 F54:F55 H49:H55 F34:F43" name="ac3_1_4_1"/>
    <protectedRange sqref="I122:L122 J112:K121" name="ac01_1_5_1"/>
    <protectedRange sqref="L112:L121 I112:I121" name="ac3_1_5_1"/>
    <protectedRange sqref="I45:L46" name="ac01_1_6_1"/>
    <protectedRange sqref="R61:R65 R17 R19:R21" name="remarks_1_1_2_1"/>
    <protectedRange sqref="N74" name="ac01_1_6_2"/>
    <protectedRange sqref="N32:O32 N35:O35 N36:N37 N39 N38:O38" name="ac01_1_6_3"/>
    <protectedRange sqref="R30:R32" name="remarks_1_1_1"/>
  </protectedRanges>
  <mergeCells count="28">
    <mergeCell ref="M108:Q108"/>
    <mergeCell ref="M138:Q138"/>
    <mergeCell ref="M145:Q145"/>
    <mergeCell ref="N152:O152"/>
    <mergeCell ref="C2:C3"/>
    <mergeCell ref="D12:D55"/>
    <mergeCell ref="D57:D106"/>
    <mergeCell ref="D108:D155"/>
    <mergeCell ref="E2:E3"/>
    <mergeCell ref="E12:E55"/>
    <mergeCell ref="E57:E106"/>
    <mergeCell ref="E108:E155"/>
    <mergeCell ref="F44:F48"/>
    <mergeCell ref="M57:Q57"/>
    <mergeCell ref="M89:Q89"/>
    <mergeCell ref="M94:Q94"/>
    <mergeCell ref="N101:O101"/>
    <mergeCell ref="P101:Q101"/>
    <mergeCell ref="M12:Q12"/>
    <mergeCell ref="M40:Q40"/>
    <mergeCell ref="M47:Q47"/>
    <mergeCell ref="N52:O52"/>
    <mergeCell ref="P52:Q52"/>
    <mergeCell ref="E9:H9"/>
    <mergeCell ref="I9:L9"/>
    <mergeCell ref="M9:Q9"/>
    <mergeCell ref="N10:O10"/>
    <mergeCell ref="P10:Q10"/>
  </mergeCells>
  <conditionalFormatting sqref="E56">
    <cfRule type="expression" dxfId="155" priority="898" stopIfTrue="1">
      <formula>E56="Serviceable"</formula>
    </cfRule>
    <cfRule type="expression" dxfId="154" priority="899" stopIfTrue="1">
      <formula>E56="Maint."</formula>
    </cfRule>
  </conditionalFormatting>
  <conditionalFormatting sqref="E107">
    <cfRule type="expression" dxfId="153" priority="1027" stopIfTrue="1">
      <formula>E107="Serviceable"</formula>
    </cfRule>
    <cfRule type="expression" dxfId="152" priority="1028" stopIfTrue="1">
      <formula>E107="Maint."</formula>
    </cfRule>
  </conditionalFormatting>
  <conditionalFormatting sqref="N41">
    <cfRule type="cellIs" dxfId="151" priority="1012" stopIfTrue="1" operator="between">
      <formula>#REF!</formula>
      <formula>0</formula>
    </cfRule>
    <cfRule type="cellIs" dxfId="150" priority="1013" stopIfTrue="1" operator="lessThan">
      <formula>0</formula>
    </cfRule>
    <cfRule type="cellIs" dxfId="149" priority="1011" stopIfTrue="1" operator="between">
      <formula>#REF!</formula>
      <formula>#REF!</formula>
    </cfRule>
  </conditionalFormatting>
  <conditionalFormatting sqref="N60:N64 S67:S107 N69">
    <cfRule type="cellIs" dxfId="148" priority="994" stopIfTrue="1" operator="between">
      <formula>#REF!</formula>
      <formula>#REF!</formula>
    </cfRule>
    <cfRule type="cellIs" dxfId="147" priority="995" stopIfTrue="1" operator="between">
      <formula>#REF!</formula>
      <formula>0</formula>
    </cfRule>
    <cfRule type="cellIs" dxfId="146" priority="996" stopIfTrue="1" operator="lessThan">
      <formula>0</formula>
    </cfRule>
  </conditionalFormatting>
  <conditionalFormatting sqref="N74">
    <cfRule type="cellIs" dxfId="145" priority="44" stopIfTrue="1" operator="lessThan">
      <formula>0</formula>
    </cfRule>
    <cfRule type="cellIs" dxfId="144" priority="42" stopIfTrue="1" operator="between">
      <formula>#REF!</formula>
      <formula>#REF!</formula>
    </cfRule>
    <cfRule type="cellIs" dxfId="143" priority="43" stopIfTrue="1" operator="between">
      <formula>#REF!</formula>
      <formula>0</formula>
    </cfRule>
  </conditionalFormatting>
  <conditionalFormatting sqref="N90">
    <cfRule type="cellIs" dxfId="142" priority="991" stopIfTrue="1" operator="lessThan">
      <formula>0</formula>
    </cfRule>
    <cfRule type="cellIs" dxfId="141" priority="989" stopIfTrue="1" operator="between">
      <formula>#REF!</formula>
      <formula>#REF!</formula>
    </cfRule>
    <cfRule type="cellIs" dxfId="140" priority="990" stopIfTrue="1" operator="between">
      <formula>#REF!</formula>
      <formula>0</formula>
    </cfRule>
  </conditionalFormatting>
  <conditionalFormatting sqref="N111:N113">
    <cfRule type="cellIs" dxfId="139" priority="523" stopIfTrue="1" operator="between">
      <formula>#REF!</formula>
      <formula>#REF!</formula>
    </cfRule>
    <cfRule type="cellIs" dxfId="138" priority="525" stopIfTrue="1" operator="lessThan">
      <formula>0</formula>
    </cfRule>
    <cfRule type="cellIs" dxfId="137" priority="524" stopIfTrue="1" operator="between">
      <formula>#REF!</formula>
      <formula>0</formula>
    </cfRule>
  </conditionalFormatting>
  <conditionalFormatting sqref="N121">
    <cfRule type="cellIs" dxfId="136" priority="976" stopIfTrue="1" operator="between">
      <formula>#REF!</formula>
      <formula>0</formula>
    </cfRule>
    <cfRule type="cellIs" dxfId="135" priority="975" stopIfTrue="1" operator="between">
      <formula>#REF!</formula>
      <formula>#REF!</formula>
    </cfRule>
    <cfRule type="cellIs" dxfId="134" priority="977" stopIfTrue="1" operator="lessThan">
      <formula>0</formula>
    </cfRule>
  </conditionalFormatting>
  <conditionalFormatting sqref="N128">
    <cfRule type="cellIs" dxfId="133" priority="302" stopIfTrue="1" operator="between">
      <formula>#REF!</formula>
      <formula>#REF!</formula>
    </cfRule>
    <cfRule type="cellIs" dxfId="132" priority="304" stopIfTrue="1" operator="lessThan">
      <formula>0</formula>
    </cfRule>
    <cfRule type="cellIs" dxfId="131" priority="303" stopIfTrue="1" operator="between">
      <formula>#REF!</formula>
      <formula>0</formula>
    </cfRule>
  </conditionalFormatting>
  <conditionalFormatting sqref="N139">
    <cfRule type="cellIs" dxfId="130" priority="498" stopIfTrue="1" operator="between">
      <formula>#REF!</formula>
      <formula>#REF!</formula>
    </cfRule>
    <cfRule type="cellIs" dxfId="129" priority="500" stopIfTrue="1" operator="lessThan">
      <formula>0</formula>
    </cfRule>
    <cfRule type="cellIs" dxfId="128" priority="499" stopIfTrue="1" operator="between">
      <formula>#REF!</formula>
      <formula>0</formula>
    </cfRule>
  </conditionalFormatting>
  <conditionalFormatting sqref="O153">
    <cfRule type="cellIs" dxfId="127" priority="216" operator="lessThan">
      <formula>30</formula>
    </cfRule>
    <cfRule type="cellIs" dxfId="126" priority="215" operator="lessThan">
      <formula>0</formula>
    </cfRule>
  </conditionalFormatting>
  <conditionalFormatting sqref="P13">
    <cfRule type="cellIs" dxfId="125" priority="412" operator="lessThan">
      <formula>0</formula>
    </cfRule>
    <cfRule type="cellIs" dxfId="124" priority="413" operator="lessThan">
      <formula>15</formula>
    </cfRule>
  </conditionalFormatting>
  <conditionalFormatting sqref="P14">
    <cfRule type="cellIs" dxfId="123" priority="1008" operator="lessThanOrEqual">
      <formula>15</formula>
    </cfRule>
    <cfRule type="cellIs" dxfId="122" priority="1009" operator="lessThan">
      <formula>0</formula>
    </cfRule>
  </conditionalFormatting>
  <conditionalFormatting sqref="P15">
    <cfRule type="cellIs" dxfId="121" priority="95" operator="lessThan">
      <formula>20</formula>
    </cfRule>
  </conditionalFormatting>
  <conditionalFormatting sqref="P15:P16">
    <cfRule type="cellIs" dxfId="120" priority="51" operator="lessThan">
      <formula>0</formula>
    </cfRule>
  </conditionalFormatting>
  <conditionalFormatting sqref="P16">
    <cfRule type="cellIs" dxfId="119" priority="52" operator="lessThan">
      <formula>15</formula>
    </cfRule>
  </conditionalFormatting>
  <conditionalFormatting sqref="P23 Q51">
    <cfRule type="cellIs" dxfId="118" priority="881" operator="lessThan">
      <formula>15</formula>
    </cfRule>
  </conditionalFormatting>
  <conditionalFormatting sqref="P28">
    <cfRule type="cellIs" dxfId="117" priority="48" operator="lessThan">
      <formula>20</formula>
    </cfRule>
  </conditionalFormatting>
  <conditionalFormatting sqref="P28:P29">
    <cfRule type="cellIs" dxfId="116" priority="47" operator="lessThan">
      <formula>0</formula>
    </cfRule>
  </conditionalFormatting>
  <conditionalFormatting sqref="P29">
    <cfRule type="cellIs" dxfId="115" priority="50" operator="lessThan">
      <formula>15</formula>
    </cfRule>
  </conditionalFormatting>
  <conditionalFormatting sqref="P31:P32">
    <cfRule type="cellIs" dxfId="114" priority="34" operator="lessThanOrEqual">
      <formula>50</formula>
    </cfRule>
    <cfRule type="cellIs" dxfId="113" priority="35" operator="lessThan">
      <formula>0</formula>
    </cfRule>
  </conditionalFormatting>
  <conditionalFormatting sqref="P35">
    <cfRule type="cellIs" dxfId="112" priority="19" operator="lessThan">
      <formula>0</formula>
    </cfRule>
    <cfRule type="cellIs" dxfId="111" priority="18" operator="lessThanOrEqual">
      <formula>50</formula>
    </cfRule>
  </conditionalFormatting>
  <conditionalFormatting sqref="P38">
    <cfRule type="cellIs" dxfId="110" priority="7" operator="lessThan">
      <formula>0</formula>
    </cfRule>
    <cfRule type="cellIs" dxfId="109" priority="6" operator="lessThanOrEqual">
      <formula>50</formula>
    </cfRule>
  </conditionalFormatting>
  <conditionalFormatting sqref="P48">
    <cfRule type="cellIs" dxfId="108" priority="767" operator="lessThan">
      <formula>10</formula>
    </cfRule>
    <cfRule type="cellIs" dxfId="107" priority="766" operator="lessThan">
      <formula>0</formula>
    </cfRule>
    <cfRule type="cellIs" dxfId="106" priority="734" operator="lessThan">
      <formula>15</formula>
    </cfRule>
    <cfRule type="cellIs" dxfId="105" priority="733" operator="lessThan">
      <formula>0</formula>
    </cfRule>
  </conditionalFormatting>
  <conditionalFormatting sqref="P50">
    <cfRule type="cellIs" dxfId="104" priority="212" operator="lessThan">
      <formula>0</formula>
    </cfRule>
    <cfRule type="cellIs" dxfId="103" priority="213" operator="lessThan">
      <formula>26</formula>
    </cfRule>
  </conditionalFormatting>
  <conditionalFormatting sqref="P53:P54">
    <cfRule type="cellIs" dxfId="102" priority="14" operator="lessThanOrEqual">
      <formula>50</formula>
    </cfRule>
  </conditionalFormatting>
  <conditionalFormatting sqref="P57 P59:P60">
    <cfRule type="cellIs" dxfId="101" priority="987" operator="lessThan">
      <formula>0</formula>
    </cfRule>
    <cfRule type="cellIs" dxfId="100" priority="986" operator="lessThanOrEqual">
      <formula>15</formula>
    </cfRule>
  </conditionalFormatting>
  <conditionalFormatting sqref="P62">
    <cfRule type="cellIs" dxfId="99" priority="267" operator="lessThan">
      <formula>30</formula>
    </cfRule>
  </conditionalFormatting>
  <conditionalFormatting sqref="P69">
    <cfRule type="cellIs" dxfId="98" priority="362" operator="lessThanOrEqual">
      <formula>15</formula>
    </cfRule>
  </conditionalFormatting>
  <conditionalFormatting sqref="P74">
    <cfRule type="cellIs" dxfId="97" priority="306" operator="lessThan">
      <formula>0</formula>
    </cfRule>
    <cfRule type="cellIs" dxfId="96" priority="307" operator="lessThanOrEqual">
      <formula>15</formula>
    </cfRule>
    <cfRule type="cellIs" dxfId="95" priority="305" operator="lessThanOrEqual">
      <formula>20</formula>
    </cfRule>
    <cfRule type="cellIs" dxfId="94" priority="308" operator="lessThan">
      <formula>0</formula>
    </cfRule>
  </conditionalFormatting>
  <conditionalFormatting sqref="P76:P77 Q93">
    <cfRule type="cellIs" dxfId="93" priority="822" operator="lessThan">
      <formula>30</formula>
    </cfRule>
  </conditionalFormatting>
  <conditionalFormatting sqref="P76:P77">
    <cfRule type="cellIs" dxfId="92" priority="821" operator="lessThan">
      <formula>0</formula>
    </cfRule>
  </conditionalFormatting>
  <conditionalFormatting sqref="P78:P80">
    <cfRule type="cellIs" dxfId="91" priority="1" operator="lessThanOrEqual">
      <formula>5</formula>
    </cfRule>
  </conditionalFormatting>
  <conditionalFormatting sqref="P81">
    <cfRule type="cellIs" dxfId="90" priority="2" operator="lessThanOrEqual">
      <formula>15</formula>
    </cfRule>
  </conditionalFormatting>
  <conditionalFormatting sqref="P95">
    <cfRule type="cellIs" dxfId="89" priority="661" operator="lessThan">
      <formula>0</formula>
    </cfRule>
    <cfRule type="cellIs" dxfId="88" priority="662" operator="lessThan">
      <formula>15</formula>
    </cfRule>
  </conditionalFormatting>
  <conditionalFormatting sqref="P97">
    <cfRule type="cellIs" dxfId="87" priority="209" operator="lessThan">
      <formula>15</formula>
    </cfRule>
    <cfRule type="cellIs" dxfId="86" priority="208" operator="lessThan">
      <formula>0</formula>
    </cfRule>
  </conditionalFormatting>
  <conditionalFormatting sqref="P110:P111">
    <cfRule type="cellIs" dxfId="85" priority="963" operator="lessThanOrEqual">
      <formula>15</formula>
    </cfRule>
    <cfRule type="cellIs" dxfId="84" priority="964" operator="lessThan">
      <formula>0</formula>
    </cfRule>
  </conditionalFormatting>
  <conditionalFormatting sqref="P113">
    <cfRule type="cellIs" dxfId="83" priority="526" operator="lessThanOrEqual">
      <formula>15</formula>
    </cfRule>
    <cfRule type="cellIs" dxfId="82" priority="527" operator="lessThan">
      <formula>0</formula>
    </cfRule>
  </conditionalFormatting>
  <conditionalFormatting sqref="P121">
    <cfRule type="cellIs" dxfId="81" priority="974" operator="lessThan">
      <formula>15</formula>
    </cfRule>
    <cfRule type="cellIs" dxfId="80" priority="973" operator="lessThan">
      <formula>0</formula>
    </cfRule>
  </conditionalFormatting>
  <conditionalFormatting sqref="P124">
    <cfRule type="cellIs" dxfId="79" priority="566" operator="lessThan">
      <formula>0</formula>
    </cfRule>
    <cfRule type="cellIs" dxfId="78" priority="567" operator="lessThan">
      <formula>15</formula>
    </cfRule>
  </conditionalFormatting>
  <conditionalFormatting sqref="P127">
    <cfRule type="cellIs" dxfId="77" priority="270" operator="lessThan">
      <formula>20</formula>
    </cfRule>
  </conditionalFormatting>
  <conditionalFormatting sqref="P127:P128">
    <cfRule type="cellIs" dxfId="76" priority="269" operator="lessThan">
      <formula>0</formula>
    </cfRule>
  </conditionalFormatting>
  <conditionalFormatting sqref="P128">
    <cfRule type="cellIs" dxfId="75" priority="301" operator="lessThan">
      <formula>15</formula>
    </cfRule>
  </conditionalFormatting>
  <conditionalFormatting sqref="P130:P131">
    <cfRule type="cellIs" dxfId="74" priority="290" operator="lessThan">
      <formula>0</formula>
    </cfRule>
    <cfRule type="cellIs" dxfId="73" priority="291" operator="lessThan">
      <formula>30</formula>
    </cfRule>
  </conditionalFormatting>
  <conditionalFormatting sqref="P146">
    <cfRule type="cellIs" dxfId="72" priority="770" operator="lessThan">
      <formula>0</formula>
    </cfRule>
    <cfRule type="cellIs" dxfId="71" priority="771" operator="lessThan">
      <formula>15</formula>
    </cfRule>
  </conditionalFormatting>
  <conditionalFormatting sqref="P23:Q23">
    <cfRule type="cellIs" dxfId="70" priority="883" operator="lessThan">
      <formula>0</formula>
    </cfRule>
  </conditionalFormatting>
  <conditionalFormatting sqref="P49:Q49">
    <cfRule type="cellIs" dxfId="69" priority="222" operator="lessThan">
      <formula>15</formula>
    </cfRule>
  </conditionalFormatting>
  <conditionalFormatting sqref="P69:Q69">
    <cfRule type="cellIs" dxfId="68" priority="363" operator="lessThan">
      <formula>0</formula>
    </cfRule>
  </conditionalFormatting>
  <conditionalFormatting sqref="P96:Q96">
    <cfRule type="cellIs" dxfId="67" priority="220" operator="lessThan">
      <formula>15</formula>
    </cfRule>
  </conditionalFormatting>
  <conditionalFormatting sqref="P133:Q133">
    <cfRule type="cellIs" dxfId="66" priority="247" operator="lessThan">
      <formula>20</formula>
    </cfRule>
    <cfRule type="cellIs" dxfId="65" priority="246" operator="lessThan">
      <formula>0</formula>
    </cfRule>
  </conditionalFormatting>
  <conditionalFormatting sqref="P148:Q148">
    <cfRule type="cellIs" dxfId="64" priority="218" operator="lessThan">
      <formula>15</formula>
    </cfRule>
  </conditionalFormatting>
  <conditionalFormatting sqref="Q17">
    <cfRule type="cellIs" dxfId="63" priority="826" operator="lessThan">
      <formula>0</formula>
    </cfRule>
    <cfRule type="cellIs" dxfId="62" priority="1003" operator="lessThan">
      <formula>14</formula>
    </cfRule>
  </conditionalFormatting>
  <conditionalFormatting sqref="Q18">
    <cfRule type="cellIs" dxfId="61" priority="160" operator="lessThan">
      <formula>0</formula>
    </cfRule>
    <cfRule type="cellIs" dxfId="60" priority="184" operator="lessThan">
      <formula>5</formula>
    </cfRule>
  </conditionalFormatting>
  <conditionalFormatting sqref="Q19:Q20">
    <cfRule type="cellIs" dxfId="59" priority="199" operator="lessThan">
      <formula>0</formula>
    </cfRule>
    <cfRule type="cellIs" dxfId="58" priority="200" operator="lessThan">
      <formula>14</formula>
    </cfRule>
  </conditionalFormatting>
  <conditionalFormatting sqref="Q21">
    <cfRule type="cellIs" dxfId="57" priority="894" operator="lessThan">
      <formula>7</formula>
    </cfRule>
    <cfRule type="cellIs" dxfId="56" priority="998" operator="lessThan">
      <formula>0</formula>
    </cfRule>
  </conditionalFormatting>
  <conditionalFormatting sqref="Q23:Q27">
    <cfRule type="cellIs" dxfId="55" priority="9" operator="lessThan">
      <formula>14</formula>
    </cfRule>
  </conditionalFormatting>
  <conditionalFormatting sqref="Q26:Q27">
    <cfRule type="cellIs" dxfId="54" priority="8" operator="lessThan">
      <formula>0</formula>
    </cfRule>
  </conditionalFormatting>
  <conditionalFormatting sqref="Q30">
    <cfRule type="cellIs" dxfId="53" priority="146" operator="lessThan">
      <formula>0</formula>
    </cfRule>
    <cfRule type="cellIs" dxfId="52" priority="147" operator="lessThan">
      <formula>10</formula>
    </cfRule>
  </conditionalFormatting>
  <conditionalFormatting sqref="Q33:Q34 P151:Q151">
    <cfRule type="cellIs" dxfId="51" priority="203" operator="lessThan">
      <formula>10</formula>
    </cfRule>
    <cfRule type="cellIs" dxfId="50" priority="202" operator="lessThan">
      <formula>0</formula>
    </cfRule>
  </conditionalFormatting>
  <conditionalFormatting sqref="Q36:Q37 Q39">
    <cfRule type="cellIs" dxfId="49" priority="10" operator="lessThan">
      <formula>0</formula>
    </cfRule>
    <cfRule type="cellIs" dxfId="48" priority="11" operator="lessThan">
      <formula>10</formula>
    </cfRule>
  </conditionalFormatting>
  <conditionalFormatting sqref="Q41">
    <cfRule type="cellIs" dxfId="47" priority="1010" operator="lessThan">
      <formula>7</formula>
    </cfRule>
  </conditionalFormatting>
  <conditionalFormatting sqref="Q41:Q44">
    <cfRule type="cellIs" dxfId="46" priority="99" operator="lessThan">
      <formula>0</formula>
    </cfRule>
  </conditionalFormatting>
  <conditionalFormatting sqref="Q42:Q43">
    <cfRule type="cellIs" dxfId="45" priority="100" operator="lessThan">
      <formula>14</formula>
    </cfRule>
  </conditionalFormatting>
  <conditionalFormatting sqref="Q44">
    <cfRule type="cellIs" dxfId="44" priority="1007" operator="lessThan">
      <formula>30</formula>
    </cfRule>
  </conditionalFormatting>
  <conditionalFormatting sqref="Q55">
    <cfRule type="cellIs" dxfId="43" priority="5" operator="lessThan">
      <formula>15</formula>
    </cfRule>
  </conditionalFormatting>
  <conditionalFormatting sqref="Q63">
    <cfRule type="cellIs" dxfId="42" priority="139" operator="lessThan">
      <formula>0</formula>
    </cfRule>
    <cfRule type="cellIs" dxfId="41" priority="181" operator="lessThan">
      <formula>10</formula>
    </cfRule>
  </conditionalFormatting>
  <conditionalFormatting sqref="Q64">
    <cfRule type="cellIs" dxfId="40" priority="514" operator="lessThan">
      <formula>10</formula>
    </cfRule>
  </conditionalFormatting>
  <conditionalFormatting sqref="Q64:Q66">
    <cfRule type="cellIs" dxfId="39" priority="513" operator="lessThan">
      <formula>0</formula>
    </cfRule>
  </conditionalFormatting>
  <conditionalFormatting sqref="Q65">
    <cfRule type="cellIs" dxfId="38" priority="522" operator="lessThan">
      <formula>14</formula>
    </cfRule>
  </conditionalFormatting>
  <conditionalFormatting sqref="Q66">
    <cfRule type="cellIs" dxfId="37" priority="521" operator="lessThan">
      <formula>7</formula>
    </cfRule>
  </conditionalFormatting>
  <conditionalFormatting sqref="Q67">
    <cfRule type="cellIs" dxfId="36" priority="180" operator="lessThan">
      <formula>10</formula>
    </cfRule>
  </conditionalFormatting>
  <conditionalFormatting sqref="Q69">
    <cfRule type="cellIs" dxfId="35" priority="559" operator="lessThan">
      <formula>7</formula>
    </cfRule>
  </conditionalFormatting>
  <conditionalFormatting sqref="Q70">
    <cfRule type="cellIs" dxfId="34" priority="182" operator="lessThan">
      <formula>0</formula>
    </cfRule>
  </conditionalFormatting>
  <conditionalFormatting sqref="Q70:Q71">
    <cfRule type="cellIs" dxfId="33" priority="183" operator="lessThan">
      <formula>10</formula>
    </cfRule>
  </conditionalFormatting>
  <conditionalFormatting sqref="Q72:Q73">
    <cfRule type="cellIs" dxfId="32" priority="39" operator="lessThan">
      <formula>10</formula>
    </cfRule>
    <cfRule type="cellIs" dxfId="31" priority="38" operator="lessThan">
      <formula>0</formula>
    </cfRule>
  </conditionalFormatting>
  <conditionalFormatting sqref="Q90">
    <cfRule type="cellIs" dxfId="30" priority="889" operator="lessThan">
      <formula>7</formula>
    </cfRule>
  </conditionalFormatting>
  <conditionalFormatting sqref="Q90:Q93">
    <cfRule type="cellIs" dxfId="29" priority="156" operator="lessThan">
      <formula>0</formula>
    </cfRule>
  </conditionalFormatting>
  <conditionalFormatting sqref="Q91">
    <cfRule type="cellIs" dxfId="28" priority="982" operator="lessThan">
      <formula>10</formula>
    </cfRule>
  </conditionalFormatting>
  <conditionalFormatting sqref="Q92">
    <cfRule type="cellIs" dxfId="27" priority="1005" operator="lessThan">
      <formula>14</formula>
    </cfRule>
  </conditionalFormatting>
  <conditionalFormatting sqref="Q99">
    <cfRule type="cellIs" dxfId="26" priority="15" operator="lessThan">
      <formula>15</formula>
    </cfRule>
  </conditionalFormatting>
  <conditionalFormatting sqref="Q102">
    <cfRule type="cellIs" dxfId="25" priority="228" operator="lessThan">
      <formula>0</formula>
    </cfRule>
    <cfRule type="cellIs" dxfId="24" priority="175" operator="lessThan">
      <formula>30</formula>
    </cfRule>
  </conditionalFormatting>
  <conditionalFormatting sqref="Q114">
    <cfRule type="cellIs" dxfId="23" priority="529" operator="lessThan">
      <formula>0</formula>
    </cfRule>
    <cfRule type="cellIs" dxfId="22" priority="530" operator="lessThan">
      <formula>10</formula>
    </cfRule>
  </conditionalFormatting>
  <conditionalFormatting sqref="Q115:Q116">
    <cfRule type="cellIs" dxfId="21" priority="528" operator="lessThan">
      <formula>14</formula>
    </cfRule>
  </conditionalFormatting>
  <conditionalFormatting sqref="Q115:Q117">
    <cfRule type="cellIs" dxfId="20" priority="197" operator="lessThan">
      <formula>0</formula>
    </cfRule>
  </conditionalFormatting>
  <conditionalFormatting sqref="Q117">
    <cfRule type="cellIs" dxfId="19" priority="716" operator="lessThan">
      <formula>7</formula>
    </cfRule>
  </conditionalFormatting>
  <conditionalFormatting sqref="Q118">
    <cfRule type="cellIs" dxfId="18" priority="241" operator="lessThan">
      <formula>10</formula>
    </cfRule>
    <cfRule type="cellIs" dxfId="17" priority="240" operator="lessThan">
      <formula>0</formula>
    </cfRule>
  </conditionalFormatting>
  <conditionalFormatting sqref="Q121">
    <cfRule type="cellIs" dxfId="16" priority="967" operator="lessThan">
      <formula>14</formula>
    </cfRule>
  </conditionalFormatting>
  <conditionalFormatting sqref="Q121:Q123">
    <cfRule type="cellIs" dxfId="15" priority="436" operator="lessThan">
      <formula>0</formula>
    </cfRule>
  </conditionalFormatting>
  <conditionalFormatting sqref="Q122:Q123">
    <cfRule type="cellIs" dxfId="14" priority="708" operator="lessThan">
      <formula>10</formula>
    </cfRule>
  </conditionalFormatting>
  <conditionalFormatting sqref="Q126">
    <cfRule type="cellIs" dxfId="13" priority="966" operator="lessThan">
      <formula>10</formula>
    </cfRule>
    <cfRule type="cellIs" dxfId="12" priority="965" operator="lessThan">
      <formula>0</formula>
    </cfRule>
  </conditionalFormatting>
  <conditionalFormatting sqref="Q132">
    <cfRule type="cellIs" dxfId="11" priority="238" operator="lessThan">
      <formula>60</formula>
    </cfRule>
    <cfRule type="cellIs" dxfId="10" priority="151" operator="lessThan">
      <formula>0</formula>
    </cfRule>
  </conditionalFormatting>
  <conditionalFormatting sqref="Q134">
    <cfRule type="cellIs" dxfId="9" priority="235" operator="lessThan">
      <formula>14</formula>
    </cfRule>
    <cfRule type="cellIs" dxfId="8" priority="150" operator="lessThan">
      <formula>0</formula>
    </cfRule>
  </conditionalFormatting>
  <conditionalFormatting sqref="Q139:Q142">
    <cfRule type="cellIs" dxfId="7" priority="497" operator="lessThan">
      <formula>15</formula>
    </cfRule>
    <cfRule type="cellIs" dxfId="6" priority="492" operator="lessThan">
      <formula>0</formula>
    </cfRule>
  </conditionalFormatting>
  <conditionalFormatting sqref="Q147">
    <cfRule type="cellIs" dxfId="5" priority="236" operator="lessThan">
      <formula>0</formula>
    </cfRule>
    <cfRule type="cellIs" dxfId="4" priority="237" operator="lessThan">
      <formula>20</formula>
    </cfRule>
  </conditionalFormatting>
  <conditionalFormatting sqref="Q148">
    <cfRule type="cellIs" dxfId="3" priority="153" operator="lessThan">
      <formula>0</formula>
    </cfRule>
  </conditionalFormatting>
  <conditionalFormatting sqref="S56">
    <cfRule type="cellIs" dxfId="2" priority="895" stopIfTrue="1" operator="between">
      <formula>#REF!</formula>
      <formula>#REF!</formula>
    </cfRule>
    <cfRule type="cellIs" dxfId="1" priority="897" stopIfTrue="1" operator="lessThan">
      <formula>0</formula>
    </cfRule>
    <cfRule type="cellIs" dxfId="0" priority="896" stopIfTrue="1" operator="between">
      <formula>#REF!</formula>
      <formula>0</formula>
    </cfRule>
  </conditionalFormatting>
  <dataValidations count="1">
    <dataValidation type="list" allowBlank="1" showInputMessage="1" showErrorMessage="1" sqref="E56 E107 JB65671 SX65671 ACT65671 AMP65671 AWL65671 BGH65671 BQD65671 BZZ65671 CJV65671 CTR65671 DDN65671 DNJ65671 DXF65671 EHB65671 EQX65671 FAT65671 FKP65671 FUL65671 GEH65671 GOD65671 GXZ65671 HHV65671 HRR65671 IBN65671 ILJ65671 IVF65671 JFB65671 JOX65671 JYT65671 KIP65671 KSL65671 LCH65671 LMD65671 LVZ65671 MFV65671 MPR65671 MZN65671 NJJ65671 NTF65671 ODB65671 OMX65671 OWT65671 PGP65671 PQL65671 QAH65671 QKD65671 QTZ65671 RDV65671 RNR65671 RXN65671 SHJ65671 SRF65671 TBB65671 TKX65671 TUT65671 UEP65671 UOL65671 UYH65671 VID65671 VRZ65671 WBV65671 WLR65671 WVN65671 E65674 JB131207 SX131207 ACT131207 AMP131207 AWL131207 BGH131207 BQD131207 BZZ131207 CJV131207 CTR131207 DDN131207 DNJ131207 DXF131207 EHB131207 EQX131207 FAT131207 FKP131207 FUL131207 GEH131207 GOD131207 GXZ131207 HHV131207 HRR131207 IBN131207 ILJ131207 IVF131207 JFB131207 JOX131207 JYT131207 KIP131207 KSL131207 LCH131207 LMD131207 LVZ131207 MFV131207 MPR131207 MZN131207 NJJ131207 NTF131207 ODB131207 OMX131207 OWT131207 PGP131207 PQL131207 QAH131207 QKD131207 QTZ131207 RDV131207 RNR131207 RXN131207 SHJ131207 SRF131207 TBB131207 TKX131207 TUT131207 UEP131207 UOL131207 UYH131207 VID131207 VRZ131207 WBV131207 WLR131207 WVN131207 E131210 JB196743 SX196743 ACT196743 AMP196743 AWL196743 BGH196743 BQD196743 BZZ196743 CJV196743 CTR196743 DDN196743 DNJ196743 DXF196743 EHB196743 EQX196743 FAT196743 FKP196743 FUL196743 GEH196743 GOD196743 GXZ196743 HHV196743 HRR196743 IBN196743 ILJ196743 IVF196743 JFB196743 JOX196743 JYT196743 KIP196743 KSL196743 LCH196743 LMD196743 LVZ196743 MFV196743 MPR196743 MZN196743 NJJ196743 NTF196743 ODB196743 OMX196743 OWT196743 PGP196743 PQL196743 QAH196743 QKD196743 QTZ196743 RDV196743 RNR196743 RXN196743 SHJ196743 SRF196743 TBB196743 TKX196743 TUT196743 UEP196743 UOL196743 UYH196743 VID196743 VRZ196743 WBV196743 WLR196743 WVN196743 E196746 JB262279 SX262279 ACT262279 AMP262279 AWL262279 BGH262279 BQD262279 BZZ262279 CJV262279 CTR262279 DDN262279 DNJ262279 DXF262279 EHB262279 EQX262279 FAT262279 FKP262279 FUL262279 GEH262279 GOD262279 GXZ262279 HHV262279 HRR262279 IBN262279 ILJ262279 IVF262279 JFB262279 JOX262279 JYT262279 KIP262279 KSL262279 LCH262279 LMD262279 LVZ262279 MFV262279 MPR262279 MZN262279 NJJ262279 NTF262279 ODB262279 OMX262279 OWT262279 PGP262279 PQL262279 QAH262279 QKD262279 QTZ262279 RDV262279 RNR262279 RXN262279 SHJ262279 SRF262279 TBB262279 TKX262279 TUT262279 UEP262279 UOL262279 UYH262279 VID262279 VRZ262279 WBV262279 WLR262279 WVN262279 E262282 JB327815 SX327815 ACT327815 AMP327815 AWL327815 BGH327815 BQD327815 BZZ327815 CJV327815 CTR327815 DDN327815 DNJ327815 DXF327815 EHB327815 EQX327815 FAT327815 FKP327815 FUL327815 GEH327815 GOD327815 GXZ327815 HHV327815 HRR327815 IBN327815 ILJ327815 IVF327815 JFB327815 JOX327815 JYT327815 KIP327815 KSL327815 LCH327815 LMD327815 LVZ327815 MFV327815 MPR327815 MZN327815 NJJ327815 NTF327815 ODB327815 OMX327815 OWT327815 PGP327815 PQL327815 QAH327815 QKD327815 QTZ327815 RDV327815 RNR327815 RXN327815 SHJ327815 SRF327815 TBB327815 TKX327815 TUT327815 UEP327815 UOL327815 UYH327815 VID327815 VRZ327815 WBV327815 WLR327815 WVN327815 E327818 JB393351 SX393351 ACT393351 AMP393351 AWL393351 BGH393351 BQD393351 BZZ393351 CJV393351 CTR393351 DDN393351 DNJ393351 DXF393351 EHB393351 EQX393351 FAT393351 FKP393351 FUL393351 GEH393351 GOD393351 GXZ393351 HHV393351 HRR393351 IBN393351 ILJ393351 IVF393351 JFB393351 JOX393351 JYT393351 KIP393351 KSL393351 LCH393351 LMD393351 LVZ393351 MFV393351 MPR393351 MZN393351 NJJ393351 NTF393351 ODB393351 OMX393351 OWT393351 PGP393351 PQL393351 QAH393351 QKD393351 QTZ393351 RDV393351 RNR393351 RXN393351 SHJ393351 SRF393351 TBB393351 TKX393351 TUT393351 UEP393351 UOL393351 UYH393351 VID393351 VRZ393351 WBV393351 WLR393351 WVN393351 E393354 JB458887 SX458887 ACT458887 AMP458887 AWL458887 BGH458887 BQD458887 BZZ458887 CJV458887 CTR458887 DDN458887 DNJ458887 DXF458887 EHB458887 EQX458887 FAT458887 FKP458887 FUL458887 GEH458887 GOD458887 GXZ458887 HHV458887 HRR458887 IBN458887 ILJ458887 IVF458887 JFB458887 JOX458887 JYT458887 KIP458887 KSL458887 LCH458887 LMD458887 LVZ458887 MFV458887 MPR458887 MZN458887 NJJ458887 NTF458887 ODB458887 OMX458887 OWT458887 PGP458887 PQL458887 QAH458887 QKD458887 QTZ458887 RDV458887 RNR458887 RXN458887 SHJ458887 SRF458887 TBB458887 TKX458887 TUT458887 UEP458887 UOL458887 UYH458887 VID458887 VRZ458887 WBV458887 WLR458887 WVN458887 E458890 JB524423 SX524423 ACT524423 AMP524423 AWL524423 BGH524423 BQD524423 BZZ524423 CJV524423 CTR524423 DDN524423 DNJ524423 DXF524423 EHB524423 EQX524423 FAT524423 FKP524423 FUL524423 GEH524423 GOD524423 GXZ524423 HHV524423 HRR524423 IBN524423 ILJ524423 IVF524423 JFB524423 JOX524423 JYT524423 KIP524423 KSL524423 LCH524423 LMD524423 LVZ524423 MFV524423 MPR524423 MZN524423 NJJ524423 NTF524423 ODB524423 OMX524423 OWT524423 PGP524423 PQL524423 QAH524423 QKD524423 QTZ524423 RDV524423 RNR524423 RXN524423 SHJ524423 SRF524423 TBB524423 TKX524423 TUT524423 UEP524423 UOL524423 UYH524423 VID524423 VRZ524423 WBV524423 WLR524423 WVN524423 E524426 JB589959 SX589959 ACT589959 AMP589959 AWL589959 BGH589959 BQD589959 BZZ589959 CJV589959 CTR589959 DDN589959 DNJ589959 DXF589959 EHB589959 EQX589959 FAT589959 FKP589959 FUL589959 GEH589959 GOD589959 GXZ589959 HHV589959 HRR589959 IBN589959 ILJ589959 IVF589959 JFB589959 JOX589959 JYT589959 KIP589959 KSL589959 LCH589959 LMD589959 LVZ589959 MFV589959 MPR589959 MZN589959 NJJ589959 NTF589959 ODB589959 OMX589959 OWT589959 PGP589959 PQL589959 QAH589959 QKD589959 QTZ589959 RDV589959 RNR589959 RXN589959 SHJ589959 SRF589959 TBB589959 TKX589959 TUT589959 UEP589959 UOL589959 UYH589959 VID589959 VRZ589959 WBV589959 WLR589959 WVN589959 E589962 JB655495 SX655495 ACT655495 AMP655495 AWL655495 BGH655495 BQD655495 BZZ655495 CJV655495 CTR655495 DDN655495 DNJ655495 DXF655495 EHB655495 EQX655495 FAT655495 FKP655495 FUL655495 GEH655495 GOD655495 GXZ655495 HHV655495 HRR655495 IBN655495 ILJ655495 IVF655495 JFB655495 JOX655495 JYT655495 KIP655495 KSL655495 LCH655495 LMD655495 LVZ655495 MFV655495 MPR655495 MZN655495 NJJ655495 NTF655495 ODB655495 OMX655495 OWT655495 PGP655495 PQL655495 QAH655495 QKD655495 QTZ655495 RDV655495 RNR655495 RXN655495 SHJ655495 SRF655495 TBB655495 TKX655495 TUT655495 UEP655495 UOL655495 UYH655495 VID655495 VRZ655495 WBV655495 WLR655495 WVN655495 E655498 JB721031 SX721031 ACT721031 AMP721031 AWL721031 BGH721031 BQD721031 BZZ721031 CJV721031 CTR721031 DDN721031 DNJ721031 DXF721031 EHB721031 EQX721031 FAT721031 FKP721031 FUL721031 GEH721031 GOD721031 GXZ721031 HHV721031 HRR721031 IBN721031 ILJ721031 IVF721031 JFB721031 JOX721031 JYT721031 KIP721031 KSL721031 LCH721031 LMD721031 LVZ721031 MFV721031 MPR721031 MZN721031 NJJ721031 NTF721031 ODB721031 OMX721031 OWT721031 PGP721031 PQL721031 QAH721031 QKD721031 QTZ721031 RDV721031 RNR721031 RXN721031 SHJ721031 SRF721031 TBB721031 TKX721031 TUT721031 UEP721031 UOL721031 UYH721031 VID721031 VRZ721031 WBV721031 WLR721031 WVN721031 E721034 JB786567 SX786567 ACT786567 AMP786567 AWL786567 BGH786567 BQD786567 BZZ786567 CJV786567 CTR786567 DDN786567 DNJ786567 DXF786567 EHB786567 EQX786567 FAT786567 FKP786567 FUL786567 GEH786567 GOD786567 GXZ786567 HHV786567 HRR786567 IBN786567 ILJ786567 IVF786567 JFB786567 JOX786567 JYT786567 KIP786567 KSL786567 LCH786567 LMD786567 LVZ786567 MFV786567 MPR786567 MZN786567 NJJ786567 NTF786567 ODB786567 OMX786567 OWT786567 PGP786567 PQL786567 QAH786567 QKD786567 QTZ786567 RDV786567 RNR786567 RXN786567 SHJ786567 SRF786567 TBB786567 TKX786567 TUT786567 UEP786567 UOL786567 UYH786567 VID786567 VRZ786567 WBV786567 WLR786567 WVN786567 E786570 JB852103 SX852103 ACT852103 AMP852103 AWL852103 BGH852103 BQD852103 BZZ852103 CJV852103 CTR852103 DDN852103 DNJ852103 DXF852103 EHB852103 EQX852103 FAT852103 FKP852103 FUL852103 GEH852103 GOD852103 GXZ852103 HHV852103 HRR852103 IBN852103 ILJ852103 IVF852103 JFB852103 JOX852103 JYT852103 KIP852103 KSL852103 LCH852103 LMD852103 LVZ852103 MFV852103 MPR852103 MZN852103 NJJ852103 NTF852103 ODB852103 OMX852103 OWT852103 PGP852103 PQL852103 QAH852103 QKD852103 QTZ852103 RDV852103 RNR852103 RXN852103 SHJ852103 SRF852103 TBB852103 TKX852103 TUT852103 UEP852103 UOL852103 UYH852103 VID852103 VRZ852103 WBV852103 WLR852103 WVN852103 E852106 JB917639 SX917639 ACT917639 AMP917639 AWL917639 BGH917639 BQD917639 BZZ917639 CJV917639 CTR917639 DDN917639 DNJ917639 DXF917639 EHB917639 EQX917639 FAT917639 FKP917639 FUL917639 GEH917639 GOD917639 GXZ917639 HHV917639 HRR917639 IBN917639 ILJ917639 IVF917639 JFB917639 JOX917639 JYT917639 KIP917639 KSL917639 LCH917639 LMD917639 LVZ917639 MFV917639 MPR917639 MZN917639 NJJ917639 NTF917639 ODB917639 OMX917639 OWT917639 PGP917639 PQL917639 QAH917639 QKD917639 QTZ917639 RDV917639 RNR917639 RXN917639 SHJ917639 SRF917639 TBB917639 TKX917639 TUT917639 UEP917639 UOL917639 UYH917639 VID917639 VRZ917639 WBV917639 WLR917639 WVN917639 E917642 JB983175 SX983175 ACT983175 AMP983175 AWL983175 BGH983175 BQD983175 BZZ983175 CJV983175 CTR983175 DDN983175 DNJ983175 DXF983175 EHB983175 EQX983175 FAT983175 FKP983175 FUL983175 GEH983175 GOD983175 GXZ983175 HHV983175 HRR983175 IBN983175 ILJ983175 IVF983175 JFB983175 JOX983175 JYT983175 KIP983175 KSL983175 LCH983175 LMD983175 LVZ983175 MFV983175 MPR983175 MZN983175 NJJ983175 NTF983175 ODB983175 OMX983175 OWT983175 PGP983175 PQL983175 QAH983175 QKD983175 QTZ983175 RDV983175 RNR983175 RXN983175 SHJ983175 SRF983175 TBB983175 TKX983175 TUT983175 UEP983175 UOL983175 UYH983175 VID983175 VRZ983175 WBV983175 WLR983175 WVN983175 E983178 E65681:E65682 E65689:E65695 E131217:E131218 E131225:E131231 E196753:E196754 E196761:E196767 E262289:E262290 E262297:E262303 E327825:E327826 E327833:E327839 E393361:E393362 E393369:E393375 E458897:E458898 E458905:E458911 E524433:E524434 E524441:E524447 E589969:E589970 E589977:E589983 E655505:E655506 E655513:E655519 E721041:E721042 E721049:E721055 E786577:E786578 E786585:E786591 E852113:E852114 E852121:E852127 E917649:E917650 E917657:E917663 E983185:E983186 E983193:E983199 IZ156:IZ160 JB12:JB17 JB56:JB68 JB107:JB155 JB65678:JB65679 JB65686:JB65692 JB131214:JB131215 JB131222:JB131228 JB196750:JB196751 JB196758:JB196764 JB262286:JB262287 JB262294:JB262300 JB327822:JB327823 JB327830:JB327836 JB393358:JB393359 JB393366:JB393372 JB458894:JB458895 JB458902:JB458908 JB524430:JB524431 JB524438:JB524444 JB589966:JB589967 JB589974:JB589980 JB655502:JB655503 JB655510:JB655516 JB721038:JB721039 JB721046:JB721052 JB786574:JB786575 JB786582:JB786588 JB852110:JB852111 JB852118:JB852124 JB917646:JB917647 JB917654:JB917660 JB983182:JB983183 JB983190:JB983196 SV156:SV160 SX12:SX17 SX56:SX68 SX107:SX155 SX65678:SX65679 SX65686:SX65692 SX131214:SX131215 SX131222:SX131228 SX196750:SX196751 SX196758:SX196764 SX262286:SX262287 SX262294:SX262300 SX327822:SX327823 SX327830:SX327836 SX393358:SX393359 SX393366:SX393372 SX458894:SX458895 SX458902:SX458908 SX524430:SX524431 SX524438:SX524444 SX589966:SX589967 SX589974:SX589980 SX655502:SX655503 SX655510:SX655516 SX721038:SX721039 SX721046:SX721052 SX786574:SX786575 SX786582:SX786588 SX852110:SX852111 SX852118:SX852124 SX917646:SX917647 SX917654:SX917660 SX983182:SX983183 SX983190:SX983196 ACR156:ACR160 ACT12:ACT17 ACT56:ACT68 ACT107:ACT155 ACT65678:ACT65679 ACT65686:ACT65692 ACT131214:ACT131215 ACT131222:ACT131228 ACT196750:ACT196751 ACT196758:ACT196764 ACT262286:ACT262287 ACT262294:ACT262300 ACT327822:ACT327823 ACT327830:ACT327836 ACT393358:ACT393359 ACT393366:ACT393372 ACT458894:ACT458895 ACT458902:ACT458908 ACT524430:ACT524431 ACT524438:ACT524444 ACT589966:ACT589967 ACT589974:ACT589980 ACT655502:ACT655503 ACT655510:ACT655516 ACT721038:ACT721039 ACT721046:ACT721052 ACT786574:ACT786575 ACT786582:ACT786588 ACT852110:ACT852111 ACT852118:ACT852124 ACT917646:ACT917647 ACT917654:ACT917660 ACT983182:ACT983183 ACT983190:ACT983196 AMN156:AMN160 AMP12:AMP17 AMP56:AMP68 AMP107:AMP155 AMP65678:AMP65679 AMP65686:AMP65692 AMP131214:AMP131215 AMP131222:AMP131228 AMP196750:AMP196751 AMP196758:AMP196764 AMP262286:AMP262287 AMP262294:AMP262300 AMP327822:AMP327823 AMP327830:AMP327836 AMP393358:AMP393359 AMP393366:AMP393372 AMP458894:AMP458895 AMP458902:AMP458908 AMP524430:AMP524431 AMP524438:AMP524444 AMP589966:AMP589967 AMP589974:AMP589980 AMP655502:AMP655503 AMP655510:AMP655516 AMP721038:AMP721039 AMP721046:AMP721052 AMP786574:AMP786575 AMP786582:AMP786588 AMP852110:AMP852111 AMP852118:AMP852124 AMP917646:AMP917647 AMP917654:AMP917660 AMP983182:AMP983183 AMP983190:AMP983196 AWJ156:AWJ160 AWL12:AWL17 AWL56:AWL68 AWL107:AWL155 AWL65678:AWL65679 AWL65686:AWL65692 AWL131214:AWL131215 AWL131222:AWL131228 AWL196750:AWL196751 AWL196758:AWL196764 AWL262286:AWL262287 AWL262294:AWL262300 AWL327822:AWL327823 AWL327830:AWL327836 AWL393358:AWL393359 AWL393366:AWL393372 AWL458894:AWL458895 AWL458902:AWL458908 AWL524430:AWL524431 AWL524438:AWL524444 AWL589966:AWL589967 AWL589974:AWL589980 AWL655502:AWL655503 AWL655510:AWL655516 AWL721038:AWL721039 AWL721046:AWL721052 AWL786574:AWL786575 AWL786582:AWL786588 AWL852110:AWL852111 AWL852118:AWL852124 AWL917646:AWL917647 AWL917654:AWL917660 AWL983182:AWL983183 AWL983190:AWL983196 BGF156:BGF160 BGH12:BGH17 BGH56:BGH68 BGH107:BGH155 BGH65678:BGH65679 BGH65686:BGH65692 BGH131214:BGH131215 BGH131222:BGH131228 BGH196750:BGH196751 BGH196758:BGH196764 BGH262286:BGH262287 BGH262294:BGH262300 BGH327822:BGH327823 BGH327830:BGH327836 BGH393358:BGH393359 BGH393366:BGH393372 BGH458894:BGH458895 BGH458902:BGH458908 BGH524430:BGH524431 BGH524438:BGH524444 BGH589966:BGH589967 BGH589974:BGH589980 BGH655502:BGH655503 BGH655510:BGH655516 BGH721038:BGH721039 BGH721046:BGH721052 BGH786574:BGH786575 BGH786582:BGH786588 BGH852110:BGH852111 BGH852118:BGH852124 BGH917646:BGH917647 BGH917654:BGH917660 BGH983182:BGH983183 BGH983190:BGH983196 BQB156:BQB160 BQD12:BQD17 BQD56:BQD68 BQD107:BQD155 BQD65678:BQD65679 BQD65686:BQD65692 BQD131214:BQD131215 BQD131222:BQD131228 BQD196750:BQD196751 BQD196758:BQD196764 BQD262286:BQD262287 BQD262294:BQD262300 BQD327822:BQD327823 BQD327830:BQD327836 BQD393358:BQD393359 BQD393366:BQD393372 BQD458894:BQD458895 BQD458902:BQD458908 BQD524430:BQD524431 BQD524438:BQD524444 BQD589966:BQD589967 BQD589974:BQD589980 BQD655502:BQD655503 BQD655510:BQD655516 BQD721038:BQD721039 BQD721046:BQD721052 BQD786574:BQD786575 BQD786582:BQD786588 BQD852110:BQD852111 BQD852118:BQD852124 BQD917646:BQD917647 BQD917654:BQD917660 BQD983182:BQD983183 BQD983190:BQD983196 BZX156:BZX160 BZZ12:BZZ17 BZZ56:BZZ68 BZZ107:BZZ155 BZZ65678:BZZ65679 BZZ65686:BZZ65692 BZZ131214:BZZ131215 BZZ131222:BZZ131228 BZZ196750:BZZ196751 BZZ196758:BZZ196764 BZZ262286:BZZ262287 BZZ262294:BZZ262300 BZZ327822:BZZ327823 BZZ327830:BZZ327836 BZZ393358:BZZ393359 BZZ393366:BZZ393372 BZZ458894:BZZ458895 BZZ458902:BZZ458908 BZZ524430:BZZ524431 BZZ524438:BZZ524444 BZZ589966:BZZ589967 BZZ589974:BZZ589980 BZZ655502:BZZ655503 BZZ655510:BZZ655516 BZZ721038:BZZ721039 BZZ721046:BZZ721052 BZZ786574:BZZ786575 BZZ786582:BZZ786588 BZZ852110:BZZ852111 BZZ852118:BZZ852124 BZZ917646:BZZ917647 BZZ917654:BZZ917660 BZZ983182:BZZ983183 BZZ983190:BZZ983196 CJT156:CJT160 CJV12:CJV17 CJV56:CJV68 CJV107:CJV155 CJV65678:CJV65679 CJV65686:CJV65692 CJV131214:CJV131215 CJV131222:CJV131228 CJV196750:CJV196751 CJV196758:CJV196764 CJV262286:CJV262287 CJV262294:CJV262300 CJV327822:CJV327823 CJV327830:CJV327836 CJV393358:CJV393359 CJV393366:CJV393372 CJV458894:CJV458895 CJV458902:CJV458908 CJV524430:CJV524431 CJV524438:CJV524444 CJV589966:CJV589967 CJV589974:CJV589980 CJV655502:CJV655503 CJV655510:CJV655516 CJV721038:CJV721039 CJV721046:CJV721052 CJV786574:CJV786575 CJV786582:CJV786588 CJV852110:CJV852111 CJV852118:CJV852124 CJV917646:CJV917647 CJV917654:CJV917660 CJV983182:CJV983183 CJV983190:CJV983196 CTP156:CTP160 CTR12:CTR17 CTR56:CTR68 CTR107:CTR155 CTR65678:CTR65679 CTR65686:CTR65692 CTR131214:CTR131215 CTR131222:CTR131228 CTR196750:CTR196751 CTR196758:CTR196764 CTR262286:CTR262287 CTR262294:CTR262300 CTR327822:CTR327823 CTR327830:CTR327836 CTR393358:CTR393359 CTR393366:CTR393372 CTR458894:CTR458895 CTR458902:CTR458908 CTR524430:CTR524431 CTR524438:CTR524444 CTR589966:CTR589967 CTR589974:CTR589980 CTR655502:CTR655503 CTR655510:CTR655516 CTR721038:CTR721039 CTR721046:CTR721052 CTR786574:CTR786575 CTR786582:CTR786588 CTR852110:CTR852111 CTR852118:CTR852124 CTR917646:CTR917647 CTR917654:CTR917660 CTR983182:CTR983183 CTR983190:CTR983196 DDL156:DDL160 DDN12:DDN17 DDN56:DDN68 DDN107:DDN155 DDN65678:DDN65679 DDN65686:DDN65692 DDN131214:DDN131215 DDN131222:DDN131228 DDN196750:DDN196751 DDN196758:DDN196764 DDN262286:DDN262287 DDN262294:DDN262300 DDN327822:DDN327823 DDN327830:DDN327836 DDN393358:DDN393359 DDN393366:DDN393372 DDN458894:DDN458895 DDN458902:DDN458908 DDN524430:DDN524431 DDN524438:DDN524444 DDN589966:DDN589967 DDN589974:DDN589980 DDN655502:DDN655503 DDN655510:DDN655516 DDN721038:DDN721039 DDN721046:DDN721052 DDN786574:DDN786575 DDN786582:DDN786588 DDN852110:DDN852111 DDN852118:DDN852124 DDN917646:DDN917647 DDN917654:DDN917660 DDN983182:DDN983183 DDN983190:DDN983196 DNH156:DNH160 DNJ12:DNJ17 DNJ56:DNJ68 DNJ107:DNJ155 DNJ65678:DNJ65679 DNJ65686:DNJ65692 DNJ131214:DNJ131215 DNJ131222:DNJ131228 DNJ196750:DNJ196751 DNJ196758:DNJ196764 DNJ262286:DNJ262287 DNJ262294:DNJ262300 DNJ327822:DNJ327823 DNJ327830:DNJ327836 DNJ393358:DNJ393359 DNJ393366:DNJ393372 DNJ458894:DNJ458895 DNJ458902:DNJ458908 DNJ524430:DNJ524431 DNJ524438:DNJ524444 DNJ589966:DNJ589967 DNJ589974:DNJ589980 DNJ655502:DNJ655503 DNJ655510:DNJ655516 DNJ721038:DNJ721039 DNJ721046:DNJ721052 DNJ786574:DNJ786575 DNJ786582:DNJ786588 DNJ852110:DNJ852111 DNJ852118:DNJ852124 DNJ917646:DNJ917647 DNJ917654:DNJ917660 DNJ983182:DNJ983183 DNJ983190:DNJ983196 DXD156:DXD160 DXF12:DXF17 DXF56:DXF68 DXF107:DXF155 DXF65678:DXF65679 DXF65686:DXF65692 DXF131214:DXF131215 DXF131222:DXF131228 DXF196750:DXF196751 DXF196758:DXF196764 DXF262286:DXF262287 DXF262294:DXF262300 DXF327822:DXF327823 DXF327830:DXF327836 DXF393358:DXF393359 DXF393366:DXF393372 DXF458894:DXF458895 DXF458902:DXF458908 DXF524430:DXF524431 DXF524438:DXF524444 DXF589966:DXF589967 DXF589974:DXF589980 DXF655502:DXF655503 DXF655510:DXF655516 DXF721038:DXF721039 DXF721046:DXF721052 DXF786574:DXF786575 DXF786582:DXF786588 DXF852110:DXF852111 DXF852118:DXF852124 DXF917646:DXF917647 DXF917654:DXF917660 DXF983182:DXF983183 DXF983190:DXF983196 EGZ156:EGZ160 EHB12:EHB17 EHB56:EHB68 EHB107:EHB155 EHB65678:EHB65679 EHB65686:EHB65692 EHB131214:EHB131215 EHB131222:EHB131228 EHB196750:EHB196751 EHB196758:EHB196764 EHB262286:EHB262287 EHB262294:EHB262300 EHB327822:EHB327823 EHB327830:EHB327836 EHB393358:EHB393359 EHB393366:EHB393372 EHB458894:EHB458895 EHB458902:EHB458908 EHB524430:EHB524431 EHB524438:EHB524444 EHB589966:EHB589967 EHB589974:EHB589980 EHB655502:EHB655503 EHB655510:EHB655516 EHB721038:EHB721039 EHB721046:EHB721052 EHB786574:EHB786575 EHB786582:EHB786588 EHB852110:EHB852111 EHB852118:EHB852124 EHB917646:EHB917647 EHB917654:EHB917660 EHB983182:EHB983183 EHB983190:EHB983196 EQV156:EQV160 EQX12:EQX17 EQX56:EQX68 EQX107:EQX155 EQX65678:EQX65679 EQX65686:EQX65692 EQX131214:EQX131215 EQX131222:EQX131228 EQX196750:EQX196751 EQX196758:EQX196764 EQX262286:EQX262287 EQX262294:EQX262300 EQX327822:EQX327823 EQX327830:EQX327836 EQX393358:EQX393359 EQX393366:EQX393372 EQX458894:EQX458895 EQX458902:EQX458908 EQX524430:EQX524431 EQX524438:EQX524444 EQX589966:EQX589967 EQX589974:EQX589980 EQX655502:EQX655503 EQX655510:EQX655516 EQX721038:EQX721039 EQX721046:EQX721052 EQX786574:EQX786575 EQX786582:EQX786588 EQX852110:EQX852111 EQX852118:EQX852124 EQX917646:EQX917647 EQX917654:EQX917660 EQX983182:EQX983183 EQX983190:EQX983196 FAR156:FAR160 FAT12:FAT17 FAT56:FAT68 FAT107:FAT155 FAT65678:FAT65679 FAT65686:FAT65692 FAT131214:FAT131215 FAT131222:FAT131228 FAT196750:FAT196751 FAT196758:FAT196764 FAT262286:FAT262287 FAT262294:FAT262300 FAT327822:FAT327823 FAT327830:FAT327836 FAT393358:FAT393359 FAT393366:FAT393372 FAT458894:FAT458895 FAT458902:FAT458908 FAT524430:FAT524431 FAT524438:FAT524444 FAT589966:FAT589967 FAT589974:FAT589980 FAT655502:FAT655503 FAT655510:FAT655516 FAT721038:FAT721039 FAT721046:FAT721052 FAT786574:FAT786575 FAT786582:FAT786588 FAT852110:FAT852111 FAT852118:FAT852124 FAT917646:FAT917647 FAT917654:FAT917660 FAT983182:FAT983183 FAT983190:FAT983196 FKN156:FKN160 FKP12:FKP17 FKP56:FKP68 FKP107:FKP155 FKP65678:FKP65679 FKP65686:FKP65692 FKP131214:FKP131215 FKP131222:FKP131228 FKP196750:FKP196751 FKP196758:FKP196764 FKP262286:FKP262287 FKP262294:FKP262300 FKP327822:FKP327823 FKP327830:FKP327836 FKP393358:FKP393359 FKP393366:FKP393372 FKP458894:FKP458895 FKP458902:FKP458908 FKP524430:FKP524431 FKP524438:FKP524444 FKP589966:FKP589967 FKP589974:FKP589980 FKP655502:FKP655503 FKP655510:FKP655516 FKP721038:FKP721039 FKP721046:FKP721052 FKP786574:FKP786575 FKP786582:FKP786588 FKP852110:FKP852111 FKP852118:FKP852124 FKP917646:FKP917647 FKP917654:FKP917660 FKP983182:FKP983183 FKP983190:FKP983196 FUJ156:FUJ160 FUL12:FUL17 FUL56:FUL68 FUL107:FUL155 FUL65678:FUL65679 FUL65686:FUL65692 FUL131214:FUL131215 FUL131222:FUL131228 FUL196750:FUL196751 FUL196758:FUL196764 FUL262286:FUL262287 FUL262294:FUL262300 FUL327822:FUL327823 FUL327830:FUL327836 FUL393358:FUL393359 FUL393366:FUL393372 FUL458894:FUL458895 FUL458902:FUL458908 FUL524430:FUL524431 FUL524438:FUL524444 FUL589966:FUL589967 FUL589974:FUL589980 FUL655502:FUL655503 FUL655510:FUL655516 FUL721038:FUL721039 FUL721046:FUL721052 FUL786574:FUL786575 FUL786582:FUL786588 FUL852110:FUL852111 FUL852118:FUL852124 FUL917646:FUL917647 FUL917654:FUL917660 FUL983182:FUL983183 FUL983190:FUL983196 GEF156:GEF160 GEH12:GEH17 GEH56:GEH68 GEH107:GEH155 GEH65678:GEH65679 GEH65686:GEH65692 GEH131214:GEH131215 GEH131222:GEH131228 GEH196750:GEH196751 GEH196758:GEH196764 GEH262286:GEH262287 GEH262294:GEH262300 GEH327822:GEH327823 GEH327830:GEH327836 GEH393358:GEH393359 GEH393366:GEH393372 GEH458894:GEH458895 GEH458902:GEH458908 GEH524430:GEH524431 GEH524438:GEH524444 GEH589966:GEH589967 GEH589974:GEH589980 GEH655502:GEH655503 GEH655510:GEH655516 GEH721038:GEH721039 GEH721046:GEH721052 GEH786574:GEH786575 GEH786582:GEH786588 GEH852110:GEH852111 GEH852118:GEH852124 GEH917646:GEH917647 GEH917654:GEH917660 GEH983182:GEH983183 GEH983190:GEH983196 GOB156:GOB160 GOD12:GOD17 GOD56:GOD68 GOD107:GOD155 GOD65678:GOD65679 GOD65686:GOD65692 GOD131214:GOD131215 GOD131222:GOD131228 GOD196750:GOD196751 GOD196758:GOD196764 GOD262286:GOD262287 GOD262294:GOD262300 GOD327822:GOD327823 GOD327830:GOD327836 GOD393358:GOD393359 GOD393366:GOD393372 GOD458894:GOD458895 GOD458902:GOD458908 GOD524430:GOD524431 GOD524438:GOD524444 GOD589966:GOD589967 GOD589974:GOD589980 GOD655502:GOD655503 GOD655510:GOD655516 GOD721038:GOD721039 GOD721046:GOD721052 GOD786574:GOD786575 GOD786582:GOD786588 GOD852110:GOD852111 GOD852118:GOD852124 GOD917646:GOD917647 GOD917654:GOD917660 GOD983182:GOD983183 GOD983190:GOD983196 GXX156:GXX160 GXZ12:GXZ17 GXZ56:GXZ68 GXZ107:GXZ155 GXZ65678:GXZ65679 GXZ65686:GXZ65692 GXZ131214:GXZ131215 GXZ131222:GXZ131228 GXZ196750:GXZ196751 GXZ196758:GXZ196764 GXZ262286:GXZ262287 GXZ262294:GXZ262300 GXZ327822:GXZ327823 GXZ327830:GXZ327836 GXZ393358:GXZ393359 GXZ393366:GXZ393372 GXZ458894:GXZ458895 GXZ458902:GXZ458908 GXZ524430:GXZ524431 GXZ524438:GXZ524444 GXZ589966:GXZ589967 GXZ589974:GXZ589980 GXZ655502:GXZ655503 GXZ655510:GXZ655516 GXZ721038:GXZ721039 GXZ721046:GXZ721052 GXZ786574:GXZ786575 GXZ786582:GXZ786588 GXZ852110:GXZ852111 GXZ852118:GXZ852124 GXZ917646:GXZ917647 GXZ917654:GXZ917660 GXZ983182:GXZ983183 GXZ983190:GXZ983196 HHT156:HHT160 HHV12:HHV17 HHV56:HHV68 HHV107:HHV155 HHV65678:HHV65679 HHV65686:HHV65692 HHV131214:HHV131215 HHV131222:HHV131228 HHV196750:HHV196751 HHV196758:HHV196764 HHV262286:HHV262287 HHV262294:HHV262300 HHV327822:HHV327823 HHV327830:HHV327836 HHV393358:HHV393359 HHV393366:HHV393372 HHV458894:HHV458895 HHV458902:HHV458908 HHV524430:HHV524431 HHV524438:HHV524444 HHV589966:HHV589967 HHV589974:HHV589980 HHV655502:HHV655503 HHV655510:HHV655516 HHV721038:HHV721039 HHV721046:HHV721052 HHV786574:HHV786575 HHV786582:HHV786588 HHV852110:HHV852111 HHV852118:HHV852124 HHV917646:HHV917647 HHV917654:HHV917660 HHV983182:HHV983183 HHV983190:HHV983196 HRP156:HRP160 HRR12:HRR17 HRR56:HRR68 HRR107:HRR155 HRR65678:HRR65679 HRR65686:HRR65692 HRR131214:HRR131215 HRR131222:HRR131228 HRR196750:HRR196751 HRR196758:HRR196764 HRR262286:HRR262287 HRR262294:HRR262300 HRR327822:HRR327823 HRR327830:HRR327836 HRR393358:HRR393359 HRR393366:HRR393372 HRR458894:HRR458895 HRR458902:HRR458908 HRR524430:HRR524431 HRR524438:HRR524444 HRR589966:HRR589967 HRR589974:HRR589980 HRR655502:HRR655503 HRR655510:HRR655516 HRR721038:HRR721039 HRR721046:HRR721052 HRR786574:HRR786575 HRR786582:HRR786588 HRR852110:HRR852111 HRR852118:HRR852124 HRR917646:HRR917647 HRR917654:HRR917660 HRR983182:HRR983183 HRR983190:HRR983196 IBL156:IBL160 IBN12:IBN17 IBN56:IBN68 IBN107:IBN155 IBN65678:IBN65679 IBN65686:IBN65692 IBN131214:IBN131215 IBN131222:IBN131228 IBN196750:IBN196751 IBN196758:IBN196764 IBN262286:IBN262287 IBN262294:IBN262300 IBN327822:IBN327823 IBN327830:IBN327836 IBN393358:IBN393359 IBN393366:IBN393372 IBN458894:IBN458895 IBN458902:IBN458908 IBN524430:IBN524431 IBN524438:IBN524444 IBN589966:IBN589967 IBN589974:IBN589980 IBN655502:IBN655503 IBN655510:IBN655516 IBN721038:IBN721039 IBN721046:IBN721052 IBN786574:IBN786575 IBN786582:IBN786588 IBN852110:IBN852111 IBN852118:IBN852124 IBN917646:IBN917647 IBN917654:IBN917660 IBN983182:IBN983183 IBN983190:IBN983196 ILH156:ILH160 ILJ12:ILJ17 ILJ56:ILJ68 ILJ107:ILJ155 ILJ65678:ILJ65679 ILJ65686:ILJ65692 ILJ131214:ILJ131215 ILJ131222:ILJ131228 ILJ196750:ILJ196751 ILJ196758:ILJ196764 ILJ262286:ILJ262287 ILJ262294:ILJ262300 ILJ327822:ILJ327823 ILJ327830:ILJ327836 ILJ393358:ILJ393359 ILJ393366:ILJ393372 ILJ458894:ILJ458895 ILJ458902:ILJ458908 ILJ524430:ILJ524431 ILJ524438:ILJ524444 ILJ589966:ILJ589967 ILJ589974:ILJ589980 ILJ655502:ILJ655503 ILJ655510:ILJ655516 ILJ721038:ILJ721039 ILJ721046:ILJ721052 ILJ786574:ILJ786575 ILJ786582:ILJ786588 ILJ852110:ILJ852111 ILJ852118:ILJ852124 ILJ917646:ILJ917647 ILJ917654:ILJ917660 ILJ983182:ILJ983183 ILJ983190:ILJ983196 IVD156:IVD160 IVF12:IVF17 IVF56:IVF68 IVF107:IVF155 IVF65678:IVF65679 IVF65686:IVF65692 IVF131214:IVF131215 IVF131222:IVF131228 IVF196750:IVF196751 IVF196758:IVF196764 IVF262286:IVF262287 IVF262294:IVF262300 IVF327822:IVF327823 IVF327830:IVF327836 IVF393358:IVF393359 IVF393366:IVF393372 IVF458894:IVF458895 IVF458902:IVF458908 IVF524430:IVF524431 IVF524438:IVF524444 IVF589966:IVF589967 IVF589974:IVF589980 IVF655502:IVF655503 IVF655510:IVF655516 IVF721038:IVF721039 IVF721046:IVF721052 IVF786574:IVF786575 IVF786582:IVF786588 IVF852110:IVF852111 IVF852118:IVF852124 IVF917646:IVF917647 IVF917654:IVF917660 IVF983182:IVF983183 IVF983190:IVF983196 JEZ156:JEZ160 JFB12:JFB17 JFB56:JFB68 JFB107:JFB155 JFB65678:JFB65679 JFB65686:JFB65692 JFB131214:JFB131215 JFB131222:JFB131228 JFB196750:JFB196751 JFB196758:JFB196764 JFB262286:JFB262287 JFB262294:JFB262300 JFB327822:JFB327823 JFB327830:JFB327836 JFB393358:JFB393359 JFB393366:JFB393372 JFB458894:JFB458895 JFB458902:JFB458908 JFB524430:JFB524431 JFB524438:JFB524444 JFB589966:JFB589967 JFB589974:JFB589980 JFB655502:JFB655503 JFB655510:JFB655516 JFB721038:JFB721039 JFB721046:JFB721052 JFB786574:JFB786575 JFB786582:JFB786588 JFB852110:JFB852111 JFB852118:JFB852124 JFB917646:JFB917647 JFB917654:JFB917660 JFB983182:JFB983183 JFB983190:JFB983196 JOV156:JOV160 JOX12:JOX17 JOX56:JOX68 JOX107:JOX155 JOX65678:JOX65679 JOX65686:JOX65692 JOX131214:JOX131215 JOX131222:JOX131228 JOX196750:JOX196751 JOX196758:JOX196764 JOX262286:JOX262287 JOX262294:JOX262300 JOX327822:JOX327823 JOX327830:JOX327836 JOX393358:JOX393359 JOX393366:JOX393372 JOX458894:JOX458895 JOX458902:JOX458908 JOX524430:JOX524431 JOX524438:JOX524444 JOX589966:JOX589967 JOX589974:JOX589980 JOX655502:JOX655503 JOX655510:JOX655516 JOX721038:JOX721039 JOX721046:JOX721052 JOX786574:JOX786575 JOX786582:JOX786588 JOX852110:JOX852111 JOX852118:JOX852124 JOX917646:JOX917647 JOX917654:JOX917660 JOX983182:JOX983183 JOX983190:JOX983196 JYR156:JYR160 JYT12:JYT17 JYT56:JYT68 JYT107:JYT155 JYT65678:JYT65679 JYT65686:JYT65692 JYT131214:JYT131215 JYT131222:JYT131228 JYT196750:JYT196751 JYT196758:JYT196764 JYT262286:JYT262287 JYT262294:JYT262300 JYT327822:JYT327823 JYT327830:JYT327836 JYT393358:JYT393359 JYT393366:JYT393372 JYT458894:JYT458895 JYT458902:JYT458908 JYT524430:JYT524431 JYT524438:JYT524444 JYT589966:JYT589967 JYT589974:JYT589980 JYT655502:JYT655503 JYT655510:JYT655516 JYT721038:JYT721039 JYT721046:JYT721052 JYT786574:JYT786575 JYT786582:JYT786588 JYT852110:JYT852111 JYT852118:JYT852124 JYT917646:JYT917647 JYT917654:JYT917660 JYT983182:JYT983183 JYT983190:JYT983196 KIN156:KIN160 KIP12:KIP17 KIP56:KIP68 KIP107:KIP155 KIP65678:KIP65679 KIP65686:KIP65692 KIP131214:KIP131215 KIP131222:KIP131228 KIP196750:KIP196751 KIP196758:KIP196764 KIP262286:KIP262287 KIP262294:KIP262300 KIP327822:KIP327823 KIP327830:KIP327836 KIP393358:KIP393359 KIP393366:KIP393372 KIP458894:KIP458895 KIP458902:KIP458908 KIP524430:KIP524431 KIP524438:KIP524444 KIP589966:KIP589967 KIP589974:KIP589980 KIP655502:KIP655503 KIP655510:KIP655516 KIP721038:KIP721039 KIP721046:KIP721052 KIP786574:KIP786575 KIP786582:KIP786588 KIP852110:KIP852111 KIP852118:KIP852124 KIP917646:KIP917647 KIP917654:KIP917660 KIP983182:KIP983183 KIP983190:KIP983196 KSJ156:KSJ160 KSL12:KSL17 KSL56:KSL68 KSL107:KSL155 KSL65678:KSL65679 KSL65686:KSL65692 KSL131214:KSL131215 KSL131222:KSL131228 KSL196750:KSL196751 KSL196758:KSL196764 KSL262286:KSL262287 KSL262294:KSL262300 KSL327822:KSL327823 KSL327830:KSL327836 KSL393358:KSL393359 KSL393366:KSL393372 KSL458894:KSL458895 KSL458902:KSL458908 KSL524430:KSL524431 KSL524438:KSL524444 KSL589966:KSL589967 KSL589974:KSL589980 KSL655502:KSL655503 KSL655510:KSL655516 KSL721038:KSL721039 KSL721046:KSL721052 KSL786574:KSL786575 KSL786582:KSL786588 KSL852110:KSL852111 KSL852118:KSL852124 KSL917646:KSL917647 KSL917654:KSL917660 KSL983182:KSL983183 KSL983190:KSL983196 LCF156:LCF160 LCH12:LCH17 LCH56:LCH68 LCH107:LCH155 LCH65678:LCH65679 LCH65686:LCH65692 LCH131214:LCH131215 LCH131222:LCH131228 LCH196750:LCH196751 LCH196758:LCH196764 LCH262286:LCH262287 LCH262294:LCH262300 LCH327822:LCH327823 LCH327830:LCH327836 LCH393358:LCH393359 LCH393366:LCH393372 LCH458894:LCH458895 LCH458902:LCH458908 LCH524430:LCH524431 LCH524438:LCH524444 LCH589966:LCH589967 LCH589974:LCH589980 LCH655502:LCH655503 LCH655510:LCH655516 LCH721038:LCH721039 LCH721046:LCH721052 LCH786574:LCH786575 LCH786582:LCH786588 LCH852110:LCH852111 LCH852118:LCH852124 LCH917646:LCH917647 LCH917654:LCH917660 LCH983182:LCH983183 LCH983190:LCH983196 LMB156:LMB160 LMD12:LMD17 LMD56:LMD68 LMD107:LMD155 LMD65678:LMD65679 LMD65686:LMD65692 LMD131214:LMD131215 LMD131222:LMD131228 LMD196750:LMD196751 LMD196758:LMD196764 LMD262286:LMD262287 LMD262294:LMD262300 LMD327822:LMD327823 LMD327830:LMD327836 LMD393358:LMD393359 LMD393366:LMD393372 LMD458894:LMD458895 LMD458902:LMD458908 LMD524430:LMD524431 LMD524438:LMD524444 LMD589966:LMD589967 LMD589974:LMD589980 LMD655502:LMD655503 LMD655510:LMD655516 LMD721038:LMD721039 LMD721046:LMD721052 LMD786574:LMD786575 LMD786582:LMD786588 LMD852110:LMD852111 LMD852118:LMD852124 LMD917646:LMD917647 LMD917654:LMD917660 LMD983182:LMD983183 LMD983190:LMD983196 LVX156:LVX160 LVZ12:LVZ17 LVZ56:LVZ68 LVZ107:LVZ155 LVZ65678:LVZ65679 LVZ65686:LVZ65692 LVZ131214:LVZ131215 LVZ131222:LVZ131228 LVZ196750:LVZ196751 LVZ196758:LVZ196764 LVZ262286:LVZ262287 LVZ262294:LVZ262300 LVZ327822:LVZ327823 LVZ327830:LVZ327836 LVZ393358:LVZ393359 LVZ393366:LVZ393372 LVZ458894:LVZ458895 LVZ458902:LVZ458908 LVZ524430:LVZ524431 LVZ524438:LVZ524444 LVZ589966:LVZ589967 LVZ589974:LVZ589980 LVZ655502:LVZ655503 LVZ655510:LVZ655516 LVZ721038:LVZ721039 LVZ721046:LVZ721052 LVZ786574:LVZ786575 LVZ786582:LVZ786588 LVZ852110:LVZ852111 LVZ852118:LVZ852124 LVZ917646:LVZ917647 LVZ917654:LVZ917660 LVZ983182:LVZ983183 LVZ983190:LVZ983196 MFT156:MFT160 MFV12:MFV17 MFV56:MFV68 MFV107:MFV155 MFV65678:MFV65679 MFV65686:MFV65692 MFV131214:MFV131215 MFV131222:MFV131228 MFV196750:MFV196751 MFV196758:MFV196764 MFV262286:MFV262287 MFV262294:MFV262300 MFV327822:MFV327823 MFV327830:MFV327836 MFV393358:MFV393359 MFV393366:MFV393372 MFV458894:MFV458895 MFV458902:MFV458908 MFV524430:MFV524431 MFV524438:MFV524444 MFV589966:MFV589967 MFV589974:MFV589980 MFV655502:MFV655503 MFV655510:MFV655516 MFV721038:MFV721039 MFV721046:MFV721052 MFV786574:MFV786575 MFV786582:MFV786588 MFV852110:MFV852111 MFV852118:MFV852124 MFV917646:MFV917647 MFV917654:MFV917660 MFV983182:MFV983183 MFV983190:MFV983196 MPP156:MPP160 MPR12:MPR17 MPR56:MPR68 MPR107:MPR155 MPR65678:MPR65679 MPR65686:MPR65692 MPR131214:MPR131215 MPR131222:MPR131228 MPR196750:MPR196751 MPR196758:MPR196764 MPR262286:MPR262287 MPR262294:MPR262300 MPR327822:MPR327823 MPR327830:MPR327836 MPR393358:MPR393359 MPR393366:MPR393372 MPR458894:MPR458895 MPR458902:MPR458908 MPR524430:MPR524431 MPR524438:MPR524444 MPR589966:MPR589967 MPR589974:MPR589980 MPR655502:MPR655503 MPR655510:MPR655516 MPR721038:MPR721039 MPR721046:MPR721052 MPR786574:MPR786575 MPR786582:MPR786588 MPR852110:MPR852111 MPR852118:MPR852124 MPR917646:MPR917647 MPR917654:MPR917660 MPR983182:MPR983183 MPR983190:MPR983196 MZL156:MZL160 MZN12:MZN17 MZN56:MZN68 MZN107:MZN155 MZN65678:MZN65679 MZN65686:MZN65692 MZN131214:MZN131215 MZN131222:MZN131228 MZN196750:MZN196751 MZN196758:MZN196764 MZN262286:MZN262287 MZN262294:MZN262300 MZN327822:MZN327823 MZN327830:MZN327836 MZN393358:MZN393359 MZN393366:MZN393372 MZN458894:MZN458895 MZN458902:MZN458908 MZN524430:MZN524431 MZN524438:MZN524444 MZN589966:MZN589967 MZN589974:MZN589980 MZN655502:MZN655503 MZN655510:MZN655516 MZN721038:MZN721039 MZN721046:MZN721052 MZN786574:MZN786575 MZN786582:MZN786588 MZN852110:MZN852111 MZN852118:MZN852124 MZN917646:MZN917647 MZN917654:MZN917660 MZN983182:MZN983183 MZN983190:MZN983196 NJH156:NJH160 NJJ12:NJJ17 NJJ56:NJJ68 NJJ107:NJJ155 NJJ65678:NJJ65679 NJJ65686:NJJ65692 NJJ131214:NJJ131215 NJJ131222:NJJ131228 NJJ196750:NJJ196751 NJJ196758:NJJ196764 NJJ262286:NJJ262287 NJJ262294:NJJ262300 NJJ327822:NJJ327823 NJJ327830:NJJ327836 NJJ393358:NJJ393359 NJJ393366:NJJ393372 NJJ458894:NJJ458895 NJJ458902:NJJ458908 NJJ524430:NJJ524431 NJJ524438:NJJ524444 NJJ589966:NJJ589967 NJJ589974:NJJ589980 NJJ655502:NJJ655503 NJJ655510:NJJ655516 NJJ721038:NJJ721039 NJJ721046:NJJ721052 NJJ786574:NJJ786575 NJJ786582:NJJ786588 NJJ852110:NJJ852111 NJJ852118:NJJ852124 NJJ917646:NJJ917647 NJJ917654:NJJ917660 NJJ983182:NJJ983183 NJJ983190:NJJ983196 NTD156:NTD160 NTF12:NTF17 NTF56:NTF68 NTF107:NTF155 NTF65678:NTF65679 NTF65686:NTF65692 NTF131214:NTF131215 NTF131222:NTF131228 NTF196750:NTF196751 NTF196758:NTF196764 NTF262286:NTF262287 NTF262294:NTF262300 NTF327822:NTF327823 NTF327830:NTF327836 NTF393358:NTF393359 NTF393366:NTF393372 NTF458894:NTF458895 NTF458902:NTF458908 NTF524430:NTF524431 NTF524438:NTF524444 NTF589966:NTF589967 NTF589974:NTF589980 NTF655502:NTF655503 NTF655510:NTF655516 NTF721038:NTF721039 NTF721046:NTF721052 NTF786574:NTF786575 NTF786582:NTF786588 NTF852110:NTF852111 NTF852118:NTF852124 NTF917646:NTF917647 NTF917654:NTF917660 NTF983182:NTF983183 NTF983190:NTF983196 OCZ156:OCZ160 ODB12:ODB17 ODB56:ODB68 ODB107:ODB155 ODB65678:ODB65679 ODB65686:ODB65692 ODB131214:ODB131215 ODB131222:ODB131228 ODB196750:ODB196751 ODB196758:ODB196764 ODB262286:ODB262287 ODB262294:ODB262300 ODB327822:ODB327823 ODB327830:ODB327836 ODB393358:ODB393359 ODB393366:ODB393372 ODB458894:ODB458895 ODB458902:ODB458908 ODB524430:ODB524431 ODB524438:ODB524444 ODB589966:ODB589967 ODB589974:ODB589980 ODB655502:ODB655503 ODB655510:ODB655516 ODB721038:ODB721039 ODB721046:ODB721052 ODB786574:ODB786575 ODB786582:ODB786588 ODB852110:ODB852111 ODB852118:ODB852124 ODB917646:ODB917647 ODB917654:ODB917660 ODB983182:ODB983183 ODB983190:ODB983196 OMV156:OMV160 OMX12:OMX17 OMX56:OMX68 OMX107:OMX155 OMX65678:OMX65679 OMX65686:OMX65692 OMX131214:OMX131215 OMX131222:OMX131228 OMX196750:OMX196751 OMX196758:OMX196764 OMX262286:OMX262287 OMX262294:OMX262300 OMX327822:OMX327823 OMX327830:OMX327836 OMX393358:OMX393359 OMX393366:OMX393372 OMX458894:OMX458895 OMX458902:OMX458908 OMX524430:OMX524431 OMX524438:OMX524444 OMX589966:OMX589967 OMX589974:OMX589980 OMX655502:OMX655503 OMX655510:OMX655516 OMX721038:OMX721039 OMX721046:OMX721052 OMX786574:OMX786575 OMX786582:OMX786588 OMX852110:OMX852111 OMX852118:OMX852124 OMX917646:OMX917647 OMX917654:OMX917660 OMX983182:OMX983183 OMX983190:OMX983196 OWR156:OWR160 OWT12:OWT17 OWT56:OWT68 OWT107:OWT155 OWT65678:OWT65679 OWT65686:OWT65692 OWT131214:OWT131215 OWT131222:OWT131228 OWT196750:OWT196751 OWT196758:OWT196764 OWT262286:OWT262287 OWT262294:OWT262300 OWT327822:OWT327823 OWT327830:OWT327836 OWT393358:OWT393359 OWT393366:OWT393372 OWT458894:OWT458895 OWT458902:OWT458908 OWT524430:OWT524431 OWT524438:OWT524444 OWT589966:OWT589967 OWT589974:OWT589980 OWT655502:OWT655503 OWT655510:OWT655516 OWT721038:OWT721039 OWT721046:OWT721052 OWT786574:OWT786575 OWT786582:OWT786588 OWT852110:OWT852111 OWT852118:OWT852124 OWT917646:OWT917647 OWT917654:OWT917660 OWT983182:OWT983183 OWT983190:OWT983196 PGN156:PGN160 PGP12:PGP17 PGP56:PGP68 PGP107:PGP155 PGP65678:PGP65679 PGP65686:PGP65692 PGP131214:PGP131215 PGP131222:PGP131228 PGP196750:PGP196751 PGP196758:PGP196764 PGP262286:PGP262287 PGP262294:PGP262300 PGP327822:PGP327823 PGP327830:PGP327836 PGP393358:PGP393359 PGP393366:PGP393372 PGP458894:PGP458895 PGP458902:PGP458908 PGP524430:PGP524431 PGP524438:PGP524444 PGP589966:PGP589967 PGP589974:PGP589980 PGP655502:PGP655503 PGP655510:PGP655516 PGP721038:PGP721039 PGP721046:PGP721052 PGP786574:PGP786575 PGP786582:PGP786588 PGP852110:PGP852111 PGP852118:PGP852124 PGP917646:PGP917647 PGP917654:PGP917660 PGP983182:PGP983183 PGP983190:PGP983196 PQJ156:PQJ160 PQL12:PQL17 PQL56:PQL68 PQL107:PQL155 PQL65678:PQL65679 PQL65686:PQL65692 PQL131214:PQL131215 PQL131222:PQL131228 PQL196750:PQL196751 PQL196758:PQL196764 PQL262286:PQL262287 PQL262294:PQL262300 PQL327822:PQL327823 PQL327830:PQL327836 PQL393358:PQL393359 PQL393366:PQL393372 PQL458894:PQL458895 PQL458902:PQL458908 PQL524430:PQL524431 PQL524438:PQL524444 PQL589966:PQL589967 PQL589974:PQL589980 PQL655502:PQL655503 PQL655510:PQL655516 PQL721038:PQL721039 PQL721046:PQL721052 PQL786574:PQL786575 PQL786582:PQL786588 PQL852110:PQL852111 PQL852118:PQL852124 PQL917646:PQL917647 PQL917654:PQL917660 PQL983182:PQL983183 PQL983190:PQL983196 QAF156:QAF160 QAH12:QAH17 QAH56:QAH68 QAH107:QAH155 QAH65678:QAH65679 QAH65686:QAH65692 QAH131214:QAH131215 QAH131222:QAH131228 QAH196750:QAH196751 QAH196758:QAH196764 QAH262286:QAH262287 QAH262294:QAH262300 QAH327822:QAH327823 QAH327830:QAH327836 QAH393358:QAH393359 QAH393366:QAH393372 QAH458894:QAH458895 QAH458902:QAH458908 QAH524430:QAH524431 QAH524438:QAH524444 QAH589966:QAH589967 QAH589974:QAH589980 QAH655502:QAH655503 QAH655510:QAH655516 QAH721038:QAH721039 QAH721046:QAH721052 QAH786574:QAH786575 QAH786582:QAH786588 QAH852110:QAH852111 QAH852118:QAH852124 QAH917646:QAH917647 QAH917654:QAH917660 QAH983182:QAH983183 QAH983190:QAH983196 QKB156:QKB160 QKD12:QKD17 QKD56:QKD68 QKD107:QKD155 QKD65678:QKD65679 QKD65686:QKD65692 QKD131214:QKD131215 QKD131222:QKD131228 QKD196750:QKD196751 QKD196758:QKD196764 QKD262286:QKD262287 QKD262294:QKD262300 QKD327822:QKD327823 QKD327830:QKD327836 QKD393358:QKD393359 QKD393366:QKD393372 QKD458894:QKD458895 QKD458902:QKD458908 QKD524430:QKD524431 QKD524438:QKD524444 QKD589966:QKD589967 QKD589974:QKD589980 QKD655502:QKD655503 QKD655510:QKD655516 QKD721038:QKD721039 QKD721046:QKD721052 QKD786574:QKD786575 QKD786582:QKD786588 QKD852110:QKD852111 QKD852118:QKD852124 QKD917646:QKD917647 QKD917654:QKD917660 QKD983182:QKD983183 QKD983190:QKD983196 QTX156:QTX160 QTZ12:QTZ17 QTZ56:QTZ68 QTZ107:QTZ155 QTZ65678:QTZ65679 QTZ65686:QTZ65692 QTZ131214:QTZ131215 QTZ131222:QTZ131228 QTZ196750:QTZ196751 QTZ196758:QTZ196764 QTZ262286:QTZ262287 QTZ262294:QTZ262300 QTZ327822:QTZ327823 QTZ327830:QTZ327836 QTZ393358:QTZ393359 QTZ393366:QTZ393372 QTZ458894:QTZ458895 QTZ458902:QTZ458908 QTZ524430:QTZ524431 QTZ524438:QTZ524444 QTZ589966:QTZ589967 QTZ589974:QTZ589980 QTZ655502:QTZ655503 QTZ655510:QTZ655516 QTZ721038:QTZ721039 QTZ721046:QTZ721052 QTZ786574:QTZ786575 QTZ786582:QTZ786588 QTZ852110:QTZ852111 QTZ852118:QTZ852124 QTZ917646:QTZ917647 QTZ917654:QTZ917660 QTZ983182:QTZ983183 QTZ983190:QTZ983196 RDT156:RDT160 RDV12:RDV17 RDV56:RDV68 RDV107:RDV155 RDV65678:RDV65679 RDV65686:RDV65692 RDV131214:RDV131215 RDV131222:RDV131228 RDV196750:RDV196751 RDV196758:RDV196764 RDV262286:RDV262287 RDV262294:RDV262300 RDV327822:RDV327823 RDV327830:RDV327836 RDV393358:RDV393359 RDV393366:RDV393372 RDV458894:RDV458895 RDV458902:RDV458908 RDV524430:RDV524431 RDV524438:RDV524444 RDV589966:RDV589967 RDV589974:RDV589980 RDV655502:RDV655503 RDV655510:RDV655516 RDV721038:RDV721039 RDV721046:RDV721052 RDV786574:RDV786575 RDV786582:RDV786588 RDV852110:RDV852111 RDV852118:RDV852124 RDV917646:RDV917647 RDV917654:RDV917660 RDV983182:RDV983183 RDV983190:RDV983196 RNP156:RNP160 RNR12:RNR17 RNR56:RNR68 RNR107:RNR155 RNR65678:RNR65679 RNR65686:RNR65692 RNR131214:RNR131215 RNR131222:RNR131228 RNR196750:RNR196751 RNR196758:RNR196764 RNR262286:RNR262287 RNR262294:RNR262300 RNR327822:RNR327823 RNR327830:RNR327836 RNR393358:RNR393359 RNR393366:RNR393372 RNR458894:RNR458895 RNR458902:RNR458908 RNR524430:RNR524431 RNR524438:RNR524444 RNR589966:RNR589967 RNR589974:RNR589980 RNR655502:RNR655503 RNR655510:RNR655516 RNR721038:RNR721039 RNR721046:RNR721052 RNR786574:RNR786575 RNR786582:RNR786588 RNR852110:RNR852111 RNR852118:RNR852124 RNR917646:RNR917647 RNR917654:RNR917660 RNR983182:RNR983183 RNR983190:RNR983196 RXL156:RXL160 RXN12:RXN17 RXN56:RXN68 RXN107:RXN155 RXN65678:RXN65679 RXN65686:RXN65692 RXN131214:RXN131215 RXN131222:RXN131228 RXN196750:RXN196751 RXN196758:RXN196764 RXN262286:RXN262287 RXN262294:RXN262300 RXN327822:RXN327823 RXN327830:RXN327836 RXN393358:RXN393359 RXN393366:RXN393372 RXN458894:RXN458895 RXN458902:RXN458908 RXN524430:RXN524431 RXN524438:RXN524444 RXN589966:RXN589967 RXN589974:RXN589980 RXN655502:RXN655503 RXN655510:RXN655516 RXN721038:RXN721039 RXN721046:RXN721052 RXN786574:RXN786575 RXN786582:RXN786588 RXN852110:RXN852111 RXN852118:RXN852124 RXN917646:RXN917647 RXN917654:RXN917660 RXN983182:RXN983183 RXN983190:RXN983196 SHH156:SHH160 SHJ12:SHJ17 SHJ56:SHJ68 SHJ107:SHJ155 SHJ65678:SHJ65679 SHJ65686:SHJ65692 SHJ131214:SHJ131215 SHJ131222:SHJ131228 SHJ196750:SHJ196751 SHJ196758:SHJ196764 SHJ262286:SHJ262287 SHJ262294:SHJ262300 SHJ327822:SHJ327823 SHJ327830:SHJ327836 SHJ393358:SHJ393359 SHJ393366:SHJ393372 SHJ458894:SHJ458895 SHJ458902:SHJ458908 SHJ524430:SHJ524431 SHJ524438:SHJ524444 SHJ589966:SHJ589967 SHJ589974:SHJ589980 SHJ655502:SHJ655503 SHJ655510:SHJ655516 SHJ721038:SHJ721039 SHJ721046:SHJ721052 SHJ786574:SHJ786575 SHJ786582:SHJ786588 SHJ852110:SHJ852111 SHJ852118:SHJ852124 SHJ917646:SHJ917647 SHJ917654:SHJ917660 SHJ983182:SHJ983183 SHJ983190:SHJ983196 SRD156:SRD160 SRF12:SRF17 SRF56:SRF68 SRF107:SRF155 SRF65678:SRF65679 SRF65686:SRF65692 SRF131214:SRF131215 SRF131222:SRF131228 SRF196750:SRF196751 SRF196758:SRF196764 SRF262286:SRF262287 SRF262294:SRF262300 SRF327822:SRF327823 SRF327830:SRF327836 SRF393358:SRF393359 SRF393366:SRF393372 SRF458894:SRF458895 SRF458902:SRF458908 SRF524430:SRF524431 SRF524438:SRF524444 SRF589966:SRF589967 SRF589974:SRF589980 SRF655502:SRF655503 SRF655510:SRF655516 SRF721038:SRF721039 SRF721046:SRF721052 SRF786574:SRF786575 SRF786582:SRF786588 SRF852110:SRF852111 SRF852118:SRF852124 SRF917646:SRF917647 SRF917654:SRF917660 SRF983182:SRF983183 SRF983190:SRF983196 TAZ156:TAZ160 TBB12:TBB17 TBB56:TBB68 TBB107:TBB155 TBB65678:TBB65679 TBB65686:TBB65692 TBB131214:TBB131215 TBB131222:TBB131228 TBB196750:TBB196751 TBB196758:TBB196764 TBB262286:TBB262287 TBB262294:TBB262300 TBB327822:TBB327823 TBB327830:TBB327836 TBB393358:TBB393359 TBB393366:TBB393372 TBB458894:TBB458895 TBB458902:TBB458908 TBB524430:TBB524431 TBB524438:TBB524444 TBB589966:TBB589967 TBB589974:TBB589980 TBB655502:TBB655503 TBB655510:TBB655516 TBB721038:TBB721039 TBB721046:TBB721052 TBB786574:TBB786575 TBB786582:TBB786588 TBB852110:TBB852111 TBB852118:TBB852124 TBB917646:TBB917647 TBB917654:TBB917660 TBB983182:TBB983183 TBB983190:TBB983196 TKV156:TKV160 TKX12:TKX17 TKX56:TKX68 TKX107:TKX155 TKX65678:TKX65679 TKX65686:TKX65692 TKX131214:TKX131215 TKX131222:TKX131228 TKX196750:TKX196751 TKX196758:TKX196764 TKX262286:TKX262287 TKX262294:TKX262300 TKX327822:TKX327823 TKX327830:TKX327836 TKX393358:TKX393359 TKX393366:TKX393372 TKX458894:TKX458895 TKX458902:TKX458908 TKX524430:TKX524431 TKX524438:TKX524444 TKX589966:TKX589967 TKX589974:TKX589980 TKX655502:TKX655503 TKX655510:TKX655516 TKX721038:TKX721039 TKX721046:TKX721052 TKX786574:TKX786575 TKX786582:TKX786588 TKX852110:TKX852111 TKX852118:TKX852124 TKX917646:TKX917647 TKX917654:TKX917660 TKX983182:TKX983183 TKX983190:TKX983196 TUR156:TUR160 TUT12:TUT17 TUT56:TUT68 TUT107:TUT155 TUT65678:TUT65679 TUT65686:TUT65692 TUT131214:TUT131215 TUT131222:TUT131228 TUT196750:TUT196751 TUT196758:TUT196764 TUT262286:TUT262287 TUT262294:TUT262300 TUT327822:TUT327823 TUT327830:TUT327836 TUT393358:TUT393359 TUT393366:TUT393372 TUT458894:TUT458895 TUT458902:TUT458908 TUT524430:TUT524431 TUT524438:TUT524444 TUT589966:TUT589967 TUT589974:TUT589980 TUT655502:TUT655503 TUT655510:TUT655516 TUT721038:TUT721039 TUT721046:TUT721052 TUT786574:TUT786575 TUT786582:TUT786588 TUT852110:TUT852111 TUT852118:TUT852124 TUT917646:TUT917647 TUT917654:TUT917660 TUT983182:TUT983183 TUT983190:TUT983196 UEN156:UEN160 UEP12:UEP17 UEP56:UEP68 UEP107:UEP155 UEP65678:UEP65679 UEP65686:UEP65692 UEP131214:UEP131215 UEP131222:UEP131228 UEP196750:UEP196751 UEP196758:UEP196764 UEP262286:UEP262287 UEP262294:UEP262300 UEP327822:UEP327823 UEP327830:UEP327836 UEP393358:UEP393359 UEP393366:UEP393372 UEP458894:UEP458895 UEP458902:UEP458908 UEP524430:UEP524431 UEP524438:UEP524444 UEP589966:UEP589967 UEP589974:UEP589980 UEP655502:UEP655503 UEP655510:UEP655516 UEP721038:UEP721039 UEP721046:UEP721052 UEP786574:UEP786575 UEP786582:UEP786588 UEP852110:UEP852111 UEP852118:UEP852124 UEP917646:UEP917647 UEP917654:UEP917660 UEP983182:UEP983183 UEP983190:UEP983196 UOJ156:UOJ160 UOL12:UOL17 UOL56:UOL68 UOL107:UOL155 UOL65678:UOL65679 UOL65686:UOL65692 UOL131214:UOL131215 UOL131222:UOL131228 UOL196750:UOL196751 UOL196758:UOL196764 UOL262286:UOL262287 UOL262294:UOL262300 UOL327822:UOL327823 UOL327830:UOL327836 UOL393358:UOL393359 UOL393366:UOL393372 UOL458894:UOL458895 UOL458902:UOL458908 UOL524430:UOL524431 UOL524438:UOL524444 UOL589966:UOL589967 UOL589974:UOL589980 UOL655502:UOL655503 UOL655510:UOL655516 UOL721038:UOL721039 UOL721046:UOL721052 UOL786574:UOL786575 UOL786582:UOL786588 UOL852110:UOL852111 UOL852118:UOL852124 UOL917646:UOL917647 UOL917654:UOL917660 UOL983182:UOL983183 UOL983190:UOL983196 UYF156:UYF160 UYH12:UYH17 UYH56:UYH68 UYH107:UYH155 UYH65678:UYH65679 UYH65686:UYH65692 UYH131214:UYH131215 UYH131222:UYH131228 UYH196750:UYH196751 UYH196758:UYH196764 UYH262286:UYH262287 UYH262294:UYH262300 UYH327822:UYH327823 UYH327830:UYH327836 UYH393358:UYH393359 UYH393366:UYH393372 UYH458894:UYH458895 UYH458902:UYH458908 UYH524430:UYH524431 UYH524438:UYH524444 UYH589966:UYH589967 UYH589974:UYH589980 UYH655502:UYH655503 UYH655510:UYH655516 UYH721038:UYH721039 UYH721046:UYH721052 UYH786574:UYH786575 UYH786582:UYH786588 UYH852110:UYH852111 UYH852118:UYH852124 UYH917646:UYH917647 UYH917654:UYH917660 UYH983182:UYH983183 UYH983190:UYH983196 VIB156:VIB160 VID12:VID17 VID56:VID68 VID107:VID155 VID65678:VID65679 VID65686:VID65692 VID131214:VID131215 VID131222:VID131228 VID196750:VID196751 VID196758:VID196764 VID262286:VID262287 VID262294:VID262300 VID327822:VID327823 VID327830:VID327836 VID393358:VID393359 VID393366:VID393372 VID458894:VID458895 VID458902:VID458908 VID524430:VID524431 VID524438:VID524444 VID589966:VID589967 VID589974:VID589980 VID655502:VID655503 VID655510:VID655516 VID721038:VID721039 VID721046:VID721052 VID786574:VID786575 VID786582:VID786588 VID852110:VID852111 VID852118:VID852124 VID917646:VID917647 VID917654:VID917660 VID983182:VID983183 VID983190:VID983196 VRX156:VRX160 VRZ12:VRZ17 VRZ56:VRZ68 VRZ107:VRZ155 VRZ65678:VRZ65679 VRZ65686:VRZ65692 VRZ131214:VRZ131215 VRZ131222:VRZ131228 VRZ196750:VRZ196751 VRZ196758:VRZ196764 VRZ262286:VRZ262287 VRZ262294:VRZ262300 VRZ327822:VRZ327823 VRZ327830:VRZ327836 VRZ393358:VRZ393359 VRZ393366:VRZ393372 VRZ458894:VRZ458895 VRZ458902:VRZ458908 VRZ524430:VRZ524431 VRZ524438:VRZ524444 VRZ589966:VRZ589967 VRZ589974:VRZ589980 VRZ655502:VRZ655503 VRZ655510:VRZ655516 VRZ721038:VRZ721039 VRZ721046:VRZ721052 VRZ786574:VRZ786575 VRZ786582:VRZ786588 VRZ852110:VRZ852111 VRZ852118:VRZ852124 VRZ917646:VRZ917647 VRZ917654:VRZ917660 VRZ983182:VRZ983183 VRZ983190:VRZ983196 WBT156:WBT160 WBV12:WBV17 WBV56:WBV68 WBV107:WBV155 WBV65678:WBV65679 WBV65686:WBV65692 WBV131214:WBV131215 WBV131222:WBV131228 WBV196750:WBV196751 WBV196758:WBV196764 WBV262286:WBV262287 WBV262294:WBV262300 WBV327822:WBV327823 WBV327830:WBV327836 WBV393358:WBV393359 WBV393366:WBV393372 WBV458894:WBV458895 WBV458902:WBV458908 WBV524430:WBV524431 WBV524438:WBV524444 WBV589966:WBV589967 WBV589974:WBV589980 WBV655502:WBV655503 WBV655510:WBV655516 WBV721038:WBV721039 WBV721046:WBV721052 WBV786574:WBV786575 WBV786582:WBV786588 WBV852110:WBV852111 WBV852118:WBV852124 WBV917646:WBV917647 WBV917654:WBV917660 WBV983182:WBV983183 WBV983190:WBV983196 WLP156:WLP160 WLR12:WLR17 WLR56:WLR68 WLR107:WLR155 WLR65678:WLR65679 WLR65686:WLR65692 WLR131214:WLR131215 WLR131222:WLR131228 WLR196750:WLR196751 WLR196758:WLR196764 WLR262286:WLR262287 WLR262294:WLR262300 WLR327822:WLR327823 WLR327830:WLR327836 WLR393358:WLR393359 WLR393366:WLR393372 WLR458894:WLR458895 WLR458902:WLR458908 WLR524430:WLR524431 WLR524438:WLR524444 WLR589966:WLR589967 WLR589974:WLR589980 WLR655502:WLR655503 WLR655510:WLR655516 WLR721038:WLR721039 WLR721046:WLR721052 WLR786574:WLR786575 WLR786582:WLR786588 WLR852110:WLR852111 WLR852118:WLR852124 WLR917646:WLR917647 WLR917654:WLR917660 WLR983182:WLR983183 WLR983190:WLR983196 WVL156:WVL160 WVN12:WVN17 WVN56:WVN68 WVN107:WVN155 WVN65678:WVN65679 WVN65686:WVN65692 WVN131214:WVN131215 WVN131222:WVN131228 WVN196750:WVN196751 WVN196758:WVN196764 WVN262286:WVN262287 WVN262294:WVN262300 WVN327822:WVN327823 WVN327830:WVN327836 WVN393358:WVN393359 WVN393366:WVN393372 WVN458894:WVN458895 WVN458902:WVN458908 WVN524430:WVN524431 WVN524438:WVN524444 WVN589966:WVN589967 WVN589974:WVN589980 WVN655502:WVN655503 WVN655510:WVN655516 WVN721038:WVN721039 WVN721046:WVN721052 WVN786574:WVN786575 WVN786582:WVN786588 WVN852110:WVN852111 WVN852118:WVN852124 WVN917646:WVN917647 WVN917654:WVN917660 WVN983182:WVN983183 WVN983190:WVN983196"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7"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PGU GAM</cp:lastModifiedBy>
  <cp:lastPrinted>2023-09-26T12:21:04Z</cp:lastPrinted>
  <dcterms:created xsi:type="dcterms:W3CDTF">2014-11-27T17:57:00Z</dcterms:created>
  <dcterms:modified xsi:type="dcterms:W3CDTF">2023-09-26T12:21:40Z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