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827"/>
  <workbookPr/>
  <mc:AlternateContent xmlns:mc="http://schemas.openxmlformats.org/markup-compatibility/2006">
    <mc:Choice Requires="x15">
      <x15ac:absPath xmlns:x15ac="http://schemas.microsoft.com/office/spreadsheetml/2010/11/ac" url="G:\My Drive\AW139 AO\2023\OCTOBER\"/>
    </mc:Choice>
  </mc:AlternateContent>
  <xr:revisionPtr revIDLastSave="0" documentId="13_ncr:1_{A2A36945-73E5-45E0-A9B6-75CF852D327C}" xr6:coauthVersionLast="47" xr6:coauthVersionMax="47" xr10:uidLastSave="{00000000-0000-0000-0000-000000000000}"/>
  <bookViews>
    <workbookView xWindow="-120" yWindow="-120" windowWidth="29040" windowHeight="15720" tabRatio="659" activeTab="1" xr2:uid="{00000000-000D-0000-FFFF-FFFF00000000}"/>
  </bookViews>
  <sheets>
    <sheet name="LAMPIRAN 1 - A" sheetId="1" r:id="rId1"/>
    <sheet name="LAMPIRAN 1 - B " sheetId="3" r:id="rId2"/>
    <sheet name="Sheet1" sheetId="4" r:id="rId3"/>
    <sheet name="Sheet2" sheetId="5" r:id="rId4"/>
  </sheets>
  <externalReferences>
    <externalReference r:id="rId5"/>
    <externalReference r:id="rId6"/>
  </externalReferences>
  <definedNames>
    <definedName name="aa_hours_table" localSheetId="0">#REF!</definedName>
    <definedName name="aa_hours_table" localSheetId="1">#REF!</definedName>
    <definedName name="aa_hours_table">#REF!</definedName>
    <definedName name="aaa_DailyData" localSheetId="0">#REF!</definedName>
    <definedName name="aaa_DailyData" localSheetId="1">#REF!</definedName>
    <definedName name="aaa_DailyData">#REF!</definedName>
    <definedName name="aaa_DailyRecord" localSheetId="0">#REF!</definedName>
    <definedName name="aaa_DailyRecord" localSheetId="1">#REF!</definedName>
    <definedName name="aaa_DailyRecord">#REF!</definedName>
    <definedName name="aaa_email_BBerry" localSheetId="1">[1]Calculation!$A$1:$B$54</definedName>
    <definedName name="aaa_email_BBerry">[2]Calculation!$A$1:$B$54</definedName>
    <definedName name="aaa_recordTransfer" localSheetId="0">#REF!</definedName>
    <definedName name="aaa_recordTransfer" localSheetId="1">#REF!</definedName>
    <definedName name="aaa_recordTransfer">#REF!</definedName>
    <definedName name="aaaaaa" localSheetId="1">'[1]email Attachment (3)'!$A$1:$A$29</definedName>
    <definedName name="aaaaaa">'[2]email Attachment (3)'!$A$1:$A$29</definedName>
    <definedName name="chartRemaining" localSheetId="0">#REF!</definedName>
    <definedName name="chartRemaining" localSheetId="1">#REF!</definedName>
    <definedName name="chartRemaining">#REF!</definedName>
    <definedName name="cyclesperday" localSheetId="1">'[1]AC Status Update'!$B$2</definedName>
    <definedName name="cyclesperday">'[2]AC Status Update'!$B$2</definedName>
    <definedName name="data_status" localSheetId="1">[1]Chart!$B$3:$C$21</definedName>
    <definedName name="data_status">[2]Chart!$B$3:$C$21</definedName>
    <definedName name="data_status2" localSheetId="1">[1]Chart!$F$3:$G$21</definedName>
    <definedName name="data_status2">[2]Chart!$F$3:$G$21</definedName>
    <definedName name="E_HMB" localSheetId="1">'[1]AC Status Update'!$A$2000:$G$2036</definedName>
    <definedName name="E_HMB">'[2]AC Status Update'!$A$2000:$G$2036</definedName>
    <definedName name="E_HMB_Date" localSheetId="1">'[1]AC Status Update'!$B$2005</definedName>
    <definedName name="E_HMB_Date">'[2]AC Status Update'!$B$2005</definedName>
    <definedName name="E_HMD" localSheetId="1">'[1]AC Status Update'!$A$2100:$G$2136</definedName>
    <definedName name="E_HMD">'[2]AC Status Update'!$A$2100:$G$2136</definedName>
    <definedName name="E_HMD_Date" localSheetId="1">'[1]AC Status Update'!$B$2105</definedName>
    <definedName name="E_HMD_Date">'[2]AC Status Update'!$B$2105</definedName>
    <definedName name="E_HME" localSheetId="1">'[1]AC Status Update'!$A$2200:$G$2236</definedName>
    <definedName name="E_HME">'[2]AC Status Update'!$A$2200:$G$2236</definedName>
    <definedName name="E_HME_Date" localSheetId="1">'[1]AC Status Update'!$B$2205</definedName>
    <definedName name="E_HME_Date">'[2]AC Status Update'!$B$2205</definedName>
    <definedName name="E_HMF" localSheetId="1">'[1]AC Status Update'!$A$2300:$G$2336</definedName>
    <definedName name="E_HMF">'[2]AC Status Update'!$A$2300:$G$2336</definedName>
    <definedName name="E_HMF_Date" localSheetId="1">'[1]AC Status Update'!$B$2305</definedName>
    <definedName name="E_HMF_Date">'[2]AC Status Update'!$B$2305</definedName>
    <definedName name="E_HMG" localSheetId="1">'[1]AC Status Update'!$A$2400:$G$2436</definedName>
    <definedName name="E_HMG">'[2]AC Status Update'!$A$2400:$G$2436</definedName>
    <definedName name="E_HMG_Date" localSheetId="1">'[1]AC Status Update'!$B$2405</definedName>
    <definedName name="E_HMG_Date">'[2]AC Status Update'!$B$2405</definedName>
    <definedName name="E_HMH" localSheetId="1">'[1]AC Status Update'!$A$2500:$G$2536</definedName>
    <definedName name="E_HMH">'[2]AC Status Update'!$A$2500:$G$2536</definedName>
    <definedName name="E_HMH_Date" localSheetId="1">'[1]AC Status Update'!$B$2505</definedName>
    <definedName name="E_HMH_Date">'[2]AC Status Update'!$B$2505</definedName>
    <definedName name="E_HMI" localSheetId="1">'[1]AC Status Update'!$A$200:$G$236</definedName>
    <definedName name="E_HMI">'[2]AC Status Update'!$A$200:$G$236</definedName>
    <definedName name="E_HMI_Date" localSheetId="1">'[1]AC Status Update'!$B$205</definedName>
    <definedName name="E_HMI_Date">'[2]AC Status Update'!$B$205</definedName>
    <definedName name="E_HMJ" localSheetId="1">'[1]AC Status Update'!$A$300:$G$336</definedName>
    <definedName name="E_HMJ">'[2]AC Status Update'!$A$300:$G$336</definedName>
    <definedName name="E_HMJ_Date" localSheetId="1">'[1]AC Status Update'!$B$305</definedName>
    <definedName name="E_HMJ_Date">'[2]AC Status Update'!$B$305</definedName>
    <definedName name="E_HMK" localSheetId="1">'[1]AC Status Update'!$A$400:$G$436</definedName>
    <definedName name="E_HMK">'[2]AC Status Update'!$A$400:$G$436</definedName>
    <definedName name="E_HMK_Date" localSheetId="1">'[1]AC Status Update'!$B$405</definedName>
    <definedName name="E_HMK_Date">'[2]AC Status Update'!$B$405</definedName>
    <definedName name="E_HML" localSheetId="1">'[1]AC Status Update'!$A$500:$G$536</definedName>
    <definedName name="E_HML">'[2]AC Status Update'!$A$500:$G$536</definedName>
    <definedName name="E_HML_Date" localSheetId="1">'[1]AC Status Update'!$B$505</definedName>
    <definedName name="E_HML_Date">'[2]AC Status Update'!$B$505</definedName>
    <definedName name="E_HMM" localSheetId="1">'[1]AC Status Update'!$A$600:$G$636</definedName>
    <definedName name="E_HMM">'[2]AC Status Update'!$A$600:$G$636</definedName>
    <definedName name="E_HMM_Date" localSheetId="1">'[1]AC Status Update'!$B$605</definedName>
    <definedName name="E_HMM_Date">'[2]AC Status Update'!$B$605</definedName>
    <definedName name="E_HMN" localSheetId="1">'[1]AC Status Update'!$A$700:$G$736</definedName>
    <definedName name="E_HMN">'[2]AC Status Update'!$A$700:$G$736</definedName>
    <definedName name="E_HMN_Date" localSheetId="1">'[1]AC Status Update'!$B$705</definedName>
    <definedName name="E_HMN_Date">'[2]AC Status Update'!$B$705</definedName>
    <definedName name="E_HMO" localSheetId="1">'[1]AC Status Update'!$A$800:$G$836</definedName>
    <definedName name="E_HMO">'[2]AC Status Update'!$A$800:$G$836</definedName>
    <definedName name="E_HMO_Date" localSheetId="1">'[1]AC Status Update'!$B$805</definedName>
    <definedName name="E_HMO_Date">'[2]AC Status Update'!$B$805</definedName>
    <definedName name="E_HMP" localSheetId="1">'[1]AC Status Update'!$A$900:$G$936</definedName>
    <definedName name="E_HMP">'[2]AC Status Update'!$A$900:$G$936</definedName>
    <definedName name="E_HMP_Date" localSheetId="1">'[1]AC Status Update'!$B$905</definedName>
    <definedName name="E_HMP_Date">'[2]AC Status Update'!$B$905</definedName>
    <definedName name="E_HMQ" localSheetId="1">'[1]AC Status Update'!$A$1000:$G$1036</definedName>
    <definedName name="E_HMQ">'[2]AC Status Update'!$A$1000:$G$1036</definedName>
    <definedName name="E_HMQ_Date" localSheetId="1">'[1]AC Status Update'!$B$1005</definedName>
    <definedName name="E_HMQ_Date">'[2]AC Status Update'!$B$1005</definedName>
    <definedName name="E_HMR" localSheetId="1">'[1]AC Status Update'!$A$1100:$G$1136</definedName>
    <definedName name="E_HMR">'[2]AC Status Update'!$A$1100:$G$1136</definedName>
    <definedName name="E_HMR_Date" localSheetId="1">'[1]AC Status Update'!$B$1105</definedName>
    <definedName name="E_HMR_Date">'[2]AC Status Update'!$B$1105</definedName>
    <definedName name="E_HMS" localSheetId="1">'[1]AC Status Update'!$A$1200:$G$1236</definedName>
    <definedName name="E_HMS">'[2]AC Status Update'!$A$1200:$G$1236</definedName>
    <definedName name="E_HMS_Date" localSheetId="1">'[1]AC Status Update'!$B$1205</definedName>
    <definedName name="E_HMS_Date">'[2]AC Status Update'!$B$1205</definedName>
    <definedName name="E_HMT" localSheetId="1">'[1]AC Status Update'!$A$1300:$G$1336</definedName>
    <definedName name="E_HMT">'[2]AC Status Update'!$A$1300:$G$1336</definedName>
    <definedName name="E_HMT_Date" localSheetId="1">'[1]AC Status Update'!$B$1305</definedName>
    <definedName name="E_HMT_Date">'[2]AC Status Update'!$B$1305</definedName>
    <definedName name="E_HMU" localSheetId="1">'[1]AC Status Update'!$A$1400:$G$1436</definedName>
    <definedName name="E_HMU">'[2]AC Status Update'!$A$1400:$G$1436</definedName>
    <definedName name="E_HMU_Date" localSheetId="1">'[1]AC Status Update'!$B$1405</definedName>
    <definedName name="E_HMU_Date">'[2]AC Status Update'!$B$1405</definedName>
    <definedName name="E_HMV" localSheetId="1">'[1]AC Status Update'!$A$1500:$G$1536</definedName>
    <definedName name="E_HMV">'[2]AC Status Update'!$A$1500:$G$1536</definedName>
    <definedName name="E_HMV_Date" localSheetId="1">'[1]AC Status Update'!$B$1505</definedName>
    <definedName name="E_HMV_Date">'[2]AC Status Update'!$B$1505</definedName>
    <definedName name="E_HMW" localSheetId="1">'[1]AC Status Update'!$A$1600:$G$1636</definedName>
    <definedName name="E_HMW">'[2]AC Status Update'!$A$1600:$G$1636</definedName>
    <definedName name="E_HMW_Date" localSheetId="1">'[1]AC Status Update'!$B$1605</definedName>
    <definedName name="E_HMW_Date">'[2]AC Status Update'!$B$1605</definedName>
    <definedName name="E_HMX" localSheetId="1">'[1]AC Status Update'!$A$1700:$G$1736</definedName>
    <definedName name="E_HMX">'[2]AC Status Update'!$A$1700:$G$1736</definedName>
    <definedName name="E_HMX_Date" localSheetId="1">'[1]AC Status Update'!$B$1705</definedName>
    <definedName name="E_HMX_Date">'[2]AC Status Update'!$B$1705</definedName>
    <definedName name="E_HMY" localSheetId="1">'[1]AC Status Update'!$A$1800:$G$1836</definedName>
    <definedName name="E_HMY">'[2]AC Status Update'!$A$1800:$G$1836</definedName>
    <definedName name="E_HMY_Date" localSheetId="1">'[1]AC Status Update'!$B$1805</definedName>
    <definedName name="E_HMY_Date">'[2]AC Status Update'!$B$1805</definedName>
    <definedName name="E_HMZ" localSheetId="1">'[1]AC Status Update'!$A$1900:$G$1936</definedName>
    <definedName name="E_HMZ">'[2]AC Status Update'!$A$1900:$G$1936</definedName>
    <definedName name="E_HMZ_Date" localSheetId="1">'[1]AC Status Update'!$B$1905</definedName>
    <definedName name="E_HMZ_Date">'[2]AC Status Update'!$B$1905</definedName>
    <definedName name="hoursperday" localSheetId="1">'[1]AC Status Update'!$B$1</definedName>
    <definedName name="hoursperday">'[2]AC Status Update'!$B$1</definedName>
    <definedName name="PP" localSheetId="0">#REF!</definedName>
    <definedName name="PP" localSheetId="1">#REF!</definedName>
    <definedName name="PP">#REF!</definedName>
    <definedName name="_xlnm.Print_Area" localSheetId="0">'LAMPIRAN 1 - A'!$A$1:$BJ$88</definedName>
    <definedName name="_xlnm.Print_Area" localSheetId="1">'LAMPIRAN 1 - B '!$A$1:$T$158</definedName>
    <definedName name="_xlnm.Print_Titles" localSheetId="1">'LAMPIRAN 1 - B '!$1:$11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34" i="3" l="1"/>
  <c r="D62" i="3"/>
  <c r="D12" i="3"/>
  <c r="Q20" i="3"/>
  <c r="P103" i="3" l="1"/>
  <c r="P102" i="3"/>
  <c r="Q85" i="3"/>
  <c r="P85" i="3"/>
  <c r="Q84" i="3"/>
  <c r="P84" i="3"/>
  <c r="P59" i="3"/>
  <c r="Q58" i="3"/>
  <c r="Q51" i="3"/>
  <c r="P83" i="3" l="1"/>
  <c r="N64" i="3"/>
  <c r="P56" i="3" l="1"/>
  <c r="P33" i="3"/>
  <c r="P51" i="3"/>
  <c r="P57" i="3"/>
  <c r="P55" i="3"/>
  <c r="P60" i="3"/>
  <c r="N13" i="3"/>
  <c r="N80" i="3"/>
  <c r="Q54" i="3" l="1"/>
  <c r="N32" i="3" l="1"/>
  <c r="Q105" i="3" l="1"/>
  <c r="N28" i="3"/>
  <c r="N15" i="3"/>
  <c r="N50" i="3" l="1"/>
  <c r="P50" i="3" s="1"/>
  <c r="N49" i="3"/>
  <c r="P49" i="3" s="1"/>
  <c r="N48" i="3"/>
  <c r="N23" i="3"/>
  <c r="N14" i="3"/>
  <c r="Q27" i="3"/>
  <c r="Q26" i="3"/>
  <c r="N30" i="3"/>
  <c r="N29" i="3"/>
  <c r="N16" i="3"/>
  <c r="P38" i="3"/>
  <c r="N37" i="3"/>
  <c r="P37" i="3" s="1"/>
  <c r="Q37" i="3"/>
  <c r="N31" i="3"/>
  <c r="Q39" i="3" l="1"/>
  <c r="N39" i="3"/>
  <c r="P39" i="3" s="1"/>
  <c r="Q36" i="3"/>
  <c r="P53" i="3"/>
  <c r="Q34" i="3"/>
  <c r="BH13" i="1" l="1"/>
  <c r="BI8" i="1" l="1"/>
  <c r="BH8" i="1"/>
  <c r="C47" i="3" l="1"/>
  <c r="BI17" i="1"/>
  <c r="BJ17" i="1" s="1"/>
  <c r="BH22" i="1"/>
  <c r="BJ8" i="1"/>
  <c r="BH17" i="1"/>
  <c r="BJ35" i="1" l="1"/>
  <c r="P34" i="3"/>
  <c r="P82" i="3" l="1"/>
  <c r="P81" i="3"/>
  <c r="P32" i="3"/>
  <c r="P31" i="3"/>
  <c r="Q30" i="3"/>
  <c r="P30" i="3"/>
  <c r="N67" i="3" l="1"/>
  <c r="Q78" i="3"/>
  <c r="Q77" i="3"/>
  <c r="P28" i="3" l="1"/>
  <c r="Q158" i="3"/>
  <c r="O157" i="3"/>
  <c r="Q154" i="3"/>
  <c r="Q151" i="3"/>
  <c r="N151" i="3"/>
  <c r="Q150" i="3"/>
  <c r="N149" i="3"/>
  <c r="Q145" i="3"/>
  <c r="Q144" i="3"/>
  <c r="Q143" i="3"/>
  <c r="Q142" i="3"/>
  <c r="P138" i="3"/>
  <c r="Q137" i="3"/>
  <c r="Q136" i="3"/>
  <c r="Q135" i="3"/>
  <c r="P134" i="3"/>
  <c r="N131" i="3"/>
  <c r="Q129" i="3"/>
  <c r="Q128" i="3"/>
  <c r="N127" i="3"/>
  <c r="Q126" i="3"/>
  <c r="Q125" i="3"/>
  <c r="Q124" i="3"/>
  <c r="N124" i="3"/>
  <c r="T122" i="3"/>
  <c r="Q120" i="3"/>
  <c r="Q119" i="3"/>
  <c r="Q118" i="3"/>
  <c r="Q117" i="3"/>
  <c r="N116" i="3"/>
  <c r="N115" i="3"/>
  <c r="T114" i="3"/>
  <c r="N114" i="3"/>
  <c r="N113" i="3"/>
  <c r="T111" i="3"/>
  <c r="D111" i="3"/>
  <c r="P154" i="3" s="1"/>
  <c r="Q100" i="3"/>
  <c r="P100" i="3"/>
  <c r="P99" i="3"/>
  <c r="Q97" i="3"/>
  <c r="Q96" i="3"/>
  <c r="Q95" i="3"/>
  <c r="Q94" i="3"/>
  <c r="Q80" i="3"/>
  <c r="P79" i="3"/>
  <c r="Q76" i="3"/>
  <c r="Q75" i="3"/>
  <c r="Q74" i="3"/>
  <c r="P74" i="3"/>
  <c r="T72" i="3"/>
  <c r="Q71" i="3"/>
  <c r="Q70" i="3"/>
  <c r="Q69" i="3"/>
  <c r="Q68" i="3"/>
  <c r="P67" i="3"/>
  <c r="P66" i="3"/>
  <c r="P65" i="3"/>
  <c r="P64" i="3"/>
  <c r="T62" i="3"/>
  <c r="Q49" i="3"/>
  <c r="P48" i="3"/>
  <c r="Q44" i="3"/>
  <c r="Q43" i="3"/>
  <c r="Q42" i="3"/>
  <c r="Q41" i="3"/>
  <c r="T34" i="3"/>
  <c r="Q29" i="3"/>
  <c r="Q25" i="3"/>
  <c r="Q24" i="3"/>
  <c r="Q23" i="3"/>
  <c r="P23" i="3"/>
  <c r="Q21" i="3"/>
  <c r="Q19" i="3"/>
  <c r="T18" i="3"/>
  <c r="Q18" i="3"/>
  <c r="Q17" i="3"/>
  <c r="P15" i="3"/>
  <c r="P14" i="3"/>
  <c r="P13" i="3"/>
  <c r="T12" i="3"/>
  <c r="C34" i="3"/>
  <c r="BH31" i="1"/>
  <c r="BI26" i="1"/>
  <c r="BJ26" i="1" s="1"/>
  <c r="BH26" i="1"/>
  <c r="P113" i="3" l="1"/>
  <c r="P115" i="3"/>
  <c r="P116" i="3"/>
  <c r="P130" i="3"/>
  <c r="P131" i="3"/>
  <c r="P151" i="3"/>
  <c r="P124" i="3"/>
  <c r="P132" i="3"/>
  <c r="P133" i="3"/>
  <c r="P149" i="3"/>
  <c r="P136" i="3"/>
  <c r="P114" i="3"/>
  <c r="P127" i="3"/>
  <c r="P137" i="3"/>
  <c r="C94" i="3"/>
  <c r="P80" i="3"/>
  <c r="P101" i="3"/>
  <c r="C81" i="3"/>
  <c r="P16" i="3"/>
  <c r="P29" i="3"/>
</calcChain>
</file>

<file path=xl/sharedStrings.xml><?xml version="1.0" encoding="utf-8"?>
<sst xmlns="http://schemas.openxmlformats.org/spreadsheetml/2006/main" count="676" uniqueCount="289">
  <si>
    <t>LAMPIRAN 1-A</t>
  </si>
  <si>
    <t xml:space="preserve">OPERATIONAL AVAILABILITY SURVEILLANCE </t>
  </si>
  <si>
    <t>Aircraft Type:</t>
  </si>
  <si>
    <t>AW 139</t>
  </si>
  <si>
    <t>Date:</t>
  </si>
  <si>
    <t>Tail No</t>
  </si>
  <si>
    <t>Time of the day</t>
  </si>
  <si>
    <t>Uptime (S)</t>
  </si>
  <si>
    <t>Downtime (ALDT)</t>
  </si>
  <si>
    <t>Total Time</t>
  </si>
  <si>
    <t>Overall Total Time</t>
  </si>
  <si>
    <t>Ao %</t>
  </si>
  <si>
    <t>F</t>
  </si>
  <si>
    <t>Tf</t>
  </si>
  <si>
    <t>FMC</t>
  </si>
  <si>
    <t>PMC</t>
  </si>
  <si>
    <t>MOD</t>
  </si>
  <si>
    <t>Ms</t>
  </si>
  <si>
    <t>Mr</t>
  </si>
  <si>
    <t>L</t>
  </si>
  <si>
    <t>A</t>
  </si>
  <si>
    <t>M72-01  s/n: 31307</t>
  </si>
  <si>
    <t>I</t>
  </si>
  <si>
    <t xml:space="preserve"> </t>
  </si>
  <si>
    <t>M72-02                                       s/n: 31315</t>
  </si>
  <si>
    <t>M72-03                                       s/n: 31316</t>
  </si>
  <si>
    <t xml:space="preserve">                                                                                                                               </t>
  </si>
  <si>
    <t>AVERAGE</t>
  </si>
  <si>
    <t>Prepared by:</t>
  </si>
  <si>
    <t>NOTES:</t>
  </si>
  <si>
    <t>Verified by:</t>
  </si>
  <si>
    <t xml:space="preserve">Sign: </t>
  </si>
  <si>
    <t xml:space="preserve">Name: </t>
  </si>
  <si>
    <t>M72-03:U/S DUE TO BOTH SPONSON CORROSION</t>
  </si>
  <si>
    <t xml:space="preserve">Abbreviation </t>
  </si>
  <si>
    <t>Flying</t>
  </si>
  <si>
    <t>Maintenance schedule</t>
  </si>
  <si>
    <t>ALDT</t>
  </si>
  <si>
    <t>Aircraft on ground / Maintenance down time</t>
  </si>
  <si>
    <t>Test flight</t>
  </si>
  <si>
    <t>Maintenance repair</t>
  </si>
  <si>
    <t>Modification / Service Bulletin</t>
  </si>
  <si>
    <t>Full Mission Capability</t>
  </si>
  <si>
    <t>Awaiting Maintenance</t>
  </si>
  <si>
    <t>Partial Mission Capability</t>
  </si>
  <si>
    <t>Awaiting Spare</t>
  </si>
  <si>
    <t>S</t>
  </si>
  <si>
    <t>Serviceable</t>
  </si>
  <si>
    <t>Ao</t>
  </si>
  <si>
    <t>Operation Availability</t>
  </si>
  <si>
    <t>Task / Defect Description</t>
  </si>
  <si>
    <t>Duration</t>
  </si>
  <si>
    <t>Job No.</t>
  </si>
  <si>
    <t>M72-01                                       s/n: 31307</t>
  </si>
  <si>
    <t xml:space="preserve">UNSERVICEABLE (U/S) </t>
  </si>
  <si>
    <t>MR &amp; TR Vibration Cx (50 hrs)</t>
  </si>
  <si>
    <t>LAST FLOWN  06/06/2022</t>
  </si>
  <si>
    <t>BOTH SPONSON STUCTURE  FORWARD SEGMEN FOUND CORROSION</t>
  </si>
  <si>
    <t xml:space="preserve">BOTH SPONSON STUCTURE </t>
  </si>
  <si>
    <t>UW/M72-03/22-084</t>
  </si>
  <si>
    <t xml:space="preserve">AIRCRAFT SENT TO LHM </t>
  </si>
  <si>
    <t>CARRIED OUT PRE-INSPECTION BEFORE REPLACEMENT OF FRAME STA5700</t>
  </si>
  <si>
    <t>AIRCOND COMPRESSOR PACK ASSY ROB TO SERVICE M72-01</t>
  </si>
  <si>
    <t>UW/M72-03/23-001</t>
  </si>
  <si>
    <t>PILOT SIDE R/H FORCE TRIM MICROSWITCH REMOVED TO SERVICE M72-02</t>
  </si>
  <si>
    <t>UW/M72-03/23-002</t>
  </si>
  <si>
    <t>CABIN EVAPORATOR ASSY ROB TO SERVICE M72-01</t>
  </si>
  <si>
    <t>UW/M72-03/23-003</t>
  </si>
  <si>
    <t>NO 1 AND NO 2 STARTER GENERATOR REMOVED TO SERVICE M72-02</t>
  </si>
  <si>
    <t>UW/M72-03/23-004</t>
  </si>
  <si>
    <t>CENTRAL DISPLAY UNIT REMOVED TO SERVICED M72-01.</t>
  </si>
  <si>
    <t>UW/M72-03/23-005</t>
  </si>
  <si>
    <t>RH WHEEL HUB ASSY ROB TO SERVICE M72-01</t>
  </si>
  <si>
    <t>UW/M72-03/23-006</t>
  </si>
  <si>
    <t>BOTH ENGINE REMOVED TO SERVICE M72-01</t>
  </si>
  <si>
    <t>UW/M72-03/23-007</t>
  </si>
  <si>
    <t xml:space="preserve"> NOSE WHEEL CENTRE LOCK  REMOVED TO SERVICE M72-02</t>
  </si>
  <si>
    <t>UW/M72-03/23-013</t>
  </si>
  <si>
    <t>LAMPIRAN 1-B (Semakan 1)</t>
  </si>
  <si>
    <t xml:space="preserve">Pesawat: </t>
  </si>
  <si>
    <t>AW139</t>
  </si>
  <si>
    <t xml:space="preserve">Tarikh: </t>
  </si>
  <si>
    <t>Aircraft:</t>
  </si>
  <si>
    <r>
      <rPr>
        <i/>
        <sz val="14"/>
        <rFont val="Century Gothic"/>
        <family val="2"/>
      </rPr>
      <t>Date:</t>
    </r>
    <r>
      <rPr>
        <b/>
        <sz val="14"/>
        <rFont val="Century Gothic"/>
        <family val="2"/>
      </rPr>
      <t xml:space="preserve"> </t>
    </r>
  </si>
  <si>
    <t>BAHAGIAN 2 - STATUS HARIAN PESAWAT</t>
  </si>
  <si>
    <t>Bahagian ini diisi oleh MC</t>
  </si>
  <si>
    <t>Part 2 - Daily Aircraft Status</t>
  </si>
  <si>
    <t>This parts to be filled by MC</t>
  </si>
  <si>
    <t>Keadaan Pesawat pada jam 0800H</t>
  </si>
  <si>
    <t>Aircraft State at 0800H</t>
  </si>
  <si>
    <r>
      <rPr>
        <b/>
        <sz val="12"/>
        <rFont val="Century Gothic"/>
        <family val="2"/>
      </rPr>
      <t>Keadaan Semasa</t>
    </r>
    <r>
      <rPr>
        <sz val="12"/>
        <rFont val="Century Gothic"/>
        <family val="2"/>
      </rPr>
      <t xml:space="preserve">                                                                                                                                                                                                                                                                    </t>
    </r>
    <r>
      <rPr>
        <i/>
        <sz val="12"/>
        <rFont val="Century Gothic"/>
        <family val="2"/>
      </rPr>
      <t xml:space="preserve"> </t>
    </r>
    <r>
      <rPr>
        <i/>
        <sz val="9"/>
        <rFont val="Century Gothic"/>
        <family val="2"/>
      </rPr>
      <t>Current Status</t>
    </r>
  </si>
  <si>
    <r>
      <rPr>
        <b/>
        <sz val="12"/>
        <rFont val="Century Gothic"/>
        <family val="2"/>
      </rPr>
      <t xml:space="preserve">Penangguhan Kerosakan (Jika ada)                                                                                                                                                                     </t>
    </r>
    <r>
      <rPr>
        <b/>
        <sz val="9"/>
        <rFont val="Century Gothic"/>
        <family val="2"/>
      </rPr>
      <t xml:space="preserve"> </t>
    </r>
    <r>
      <rPr>
        <i/>
        <sz val="9"/>
        <rFont val="Century Gothic"/>
        <family val="2"/>
      </rPr>
      <t>Deferred Defect (If any)</t>
    </r>
  </si>
  <si>
    <r>
      <rPr>
        <b/>
        <sz val="12"/>
        <rFont val="Century Gothic"/>
        <family val="2"/>
      </rPr>
      <t xml:space="preserve">        Rawatan Barisan Kedua                          </t>
    </r>
    <r>
      <rPr>
        <sz val="12"/>
        <rFont val="Century Gothic"/>
        <family val="2"/>
      </rPr>
      <t xml:space="preserve">                                                                   </t>
    </r>
    <r>
      <rPr>
        <sz val="9"/>
        <rFont val="Century Gothic"/>
        <family val="2"/>
      </rPr>
      <t xml:space="preserve">     </t>
    </r>
    <r>
      <rPr>
        <i/>
        <sz val="9"/>
        <rFont val="Century Gothic"/>
        <family val="2"/>
      </rPr>
      <t>Second Line Servicing</t>
    </r>
  </si>
  <si>
    <t>Pesawat</t>
  </si>
  <si>
    <t>Jam Enjin</t>
  </si>
  <si>
    <t>Jam Pesawat</t>
  </si>
  <si>
    <t>Keadaan</t>
  </si>
  <si>
    <t>Tarikh Rosak</t>
  </si>
  <si>
    <t>Butir Kerosakan</t>
  </si>
  <si>
    <t>Jangka Masa Siap</t>
  </si>
  <si>
    <t>Perkara</t>
  </si>
  <si>
    <t>Had Operasi                                         (Jika ada)</t>
  </si>
  <si>
    <r>
      <rPr>
        <b/>
        <sz val="11"/>
        <rFont val="Century Gothic"/>
        <family val="2"/>
      </rPr>
      <t xml:space="preserve">Tamat Pada                                                    </t>
    </r>
    <r>
      <rPr>
        <i/>
        <sz val="9"/>
        <rFont val="Century Gothic"/>
        <family val="2"/>
      </rPr>
      <t>Due at</t>
    </r>
  </si>
  <si>
    <r>
      <rPr>
        <b/>
        <sz val="11"/>
        <rFont val="Century Gothic"/>
        <family val="2"/>
      </rPr>
      <t xml:space="preserve">Baki                                                       </t>
    </r>
    <r>
      <rPr>
        <i/>
        <sz val="9"/>
        <rFont val="Century Gothic"/>
        <family val="2"/>
      </rPr>
      <t>Balance</t>
    </r>
  </si>
  <si>
    <t>Catatan</t>
  </si>
  <si>
    <t>Tail Number</t>
  </si>
  <si>
    <t>Eng TSN</t>
  </si>
  <si>
    <t>A/C TSN</t>
  </si>
  <si>
    <t>State</t>
  </si>
  <si>
    <t xml:space="preserve">Date Unserviceable </t>
  </si>
  <si>
    <t>Details of Unserviceable</t>
  </si>
  <si>
    <t>Estimate</t>
  </si>
  <si>
    <t>Description</t>
  </si>
  <si>
    <t>Date Unserviceable</t>
  </si>
  <si>
    <t>Operational Limitation</t>
  </si>
  <si>
    <r>
      <rPr>
        <b/>
        <sz val="10"/>
        <rFont val="Century Gothic"/>
        <family val="2"/>
      </rPr>
      <t xml:space="preserve">Jam  </t>
    </r>
    <r>
      <rPr>
        <i/>
        <sz val="10"/>
        <rFont val="Century Gothic"/>
        <family val="2"/>
      </rPr>
      <t xml:space="preserve">                                       Hrs</t>
    </r>
  </si>
  <si>
    <r>
      <rPr>
        <b/>
        <sz val="10"/>
        <rFont val="Century Gothic"/>
        <family val="2"/>
      </rPr>
      <t>Kalendar</t>
    </r>
    <r>
      <rPr>
        <i/>
        <sz val="10"/>
        <rFont val="Century Gothic"/>
        <family val="2"/>
      </rPr>
      <t xml:space="preserve">                                                Calendar </t>
    </r>
  </si>
  <si>
    <r>
      <rPr>
        <b/>
        <sz val="10"/>
        <rFont val="Century Gothic"/>
        <family val="2"/>
      </rPr>
      <t xml:space="preserve">Hari  </t>
    </r>
    <r>
      <rPr>
        <i/>
        <sz val="10"/>
        <rFont val="Century Gothic"/>
        <family val="2"/>
      </rPr>
      <t xml:space="preserve">                                       Day</t>
    </r>
  </si>
  <si>
    <t>Remarks</t>
  </si>
  <si>
    <t xml:space="preserve">                             </t>
  </si>
  <si>
    <t>SCHEDULE INSPECTION</t>
  </si>
  <si>
    <t>25 Hrs Insp</t>
  </si>
  <si>
    <t xml:space="preserve">SEAT CONFIGURATION </t>
  </si>
  <si>
    <t>50 Hrs Insp</t>
  </si>
  <si>
    <t>TROOP SEATS</t>
  </si>
  <si>
    <t>100 Hrs Insp</t>
  </si>
  <si>
    <t>INSTALLED</t>
  </si>
  <si>
    <t>150 Hrs  Insp</t>
  </si>
  <si>
    <t>1 Mth Insp. HOIST</t>
  </si>
  <si>
    <t>FLIR</t>
  </si>
  <si>
    <t>3 Mth Insp</t>
  </si>
  <si>
    <t>6 Mnth. Insp.</t>
  </si>
  <si>
    <t>CEU SER NO:      3421282</t>
  </si>
  <si>
    <t>1 Mth FLIR Purging</t>
  </si>
  <si>
    <t>TFU SER NO:       3411282</t>
  </si>
  <si>
    <t>FMS NAV Data Update</t>
  </si>
  <si>
    <t>HCU SER NO:       3431282</t>
  </si>
  <si>
    <t xml:space="preserve">  </t>
  </si>
  <si>
    <t>50 Hrs / 2 Mth</t>
  </si>
  <si>
    <t>LOUD HAILER</t>
  </si>
  <si>
    <t>M72-01</t>
  </si>
  <si>
    <t>3 Mth Anti-Microbial Additives Application</t>
  </si>
  <si>
    <t>120 Days Insp</t>
  </si>
  <si>
    <t>RESCUE HOIST</t>
  </si>
  <si>
    <t>150 Hrs / 1 Y Insp</t>
  </si>
  <si>
    <t>ENG #1</t>
  </si>
  <si>
    <t>300 Hrs Insp</t>
  </si>
  <si>
    <t>PCE-</t>
  </si>
  <si>
    <t>300 Hrs / 6 Month Insp</t>
  </si>
  <si>
    <t>KB0742</t>
  </si>
  <si>
    <t>200 Hrs Insp</t>
  </si>
  <si>
    <t>402 Hrs Insp</t>
  </si>
  <si>
    <t>CARGO HOOK</t>
  </si>
  <si>
    <t>CORROSION CONTROL PROGRAMME (CCP)</t>
  </si>
  <si>
    <t>REMOVED</t>
  </si>
  <si>
    <t>7 Day CCP</t>
  </si>
  <si>
    <t>1 Mth CCP</t>
  </si>
  <si>
    <t>FLOATATION SYS</t>
  </si>
  <si>
    <t>3 Mth CCP</t>
  </si>
  <si>
    <t>6 Mth CCP</t>
  </si>
  <si>
    <t>SER NO:  249 , 235 , 139 , 139</t>
  </si>
  <si>
    <t>ENG #2</t>
  </si>
  <si>
    <t>SERVICE BULLETIN / AIRWORTHINESS DIRECTIVE</t>
  </si>
  <si>
    <t>KB0739</t>
  </si>
  <si>
    <t>ASB139-654 (Part II) - Main Rotor Swashplate Boot Insp - EVERY 50FH</t>
  </si>
  <si>
    <t>LIFE RAFT</t>
  </si>
  <si>
    <t>ASB139-724 REV B - TR Damper Bracket Insp.            EVERY 50FH/6M</t>
  </si>
  <si>
    <t>SB139-728 TR Duplex Bearing Insp (Part I) - EVERY 50FH</t>
  </si>
  <si>
    <t>SER NO:  232 , 206</t>
  </si>
  <si>
    <t>ANN. INSP: 26/1/2024</t>
  </si>
  <si>
    <t>COMPONENT</t>
  </si>
  <si>
    <t>SERVICING / ANNUAL</t>
  </si>
  <si>
    <t>O/HAUL</t>
  </si>
  <si>
    <t>AC LANDING CYCLE</t>
  </si>
  <si>
    <t>FUEL</t>
  </si>
  <si>
    <t xml:space="preserve">          </t>
  </si>
  <si>
    <t>25 Hrs  Insp</t>
  </si>
  <si>
    <t>1 Mth Insp. Hoist</t>
  </si>
  <si>
    <t>3 Mth Insp HOIST</t>
  </si>
  <si>
    <t>6 Mth Insp.</t>
  </si>
  <si>
    <t>FMS Nav Data Updates</t>
  </si>
  <si>
    <t xml:space="preserve">   </t>
  </si>
  <si>
    <t>50Hrs / 2 Mths Insp</t>
  </si>
  <si>
    <t>M72-02</t>
  </si>
  <si>
    <t>SER NO: 40096</t>
  </si>
  <si>
    <t xml:space="preserve">MR &amp; TR Vibration Cx - 50 hrs </t>
  </si>
  <si>
    <t>CART. SER NO:  13750</t>
  </si>
  <si>
    <t>6 MTH CX:  14/12/2023</t>
  </si>
  <si>
    <t>KB0740</t>
  </si>
  <si>
    <t>Pitch Link Play Check (150 FH Reduced to 100 FH)</t>
  </si>
  <si>
    <t xml:space="preserve">S/N: </t>
  </si>
  <si>
    <t xml:space="preserve">PCE- </t>
  </si>
  <si>
    <t>KB0732</t>
  </si>
  <si>
    <t>S/N: 229, 236</t>
  </si>
  <si>
    <t>ANN. INSP : 9/5/2024</t>
  </si>
  <si>
    <t>NIL</t>
  </si>
  <si>
    <t>Float Annual Insp</t>
  </si>
  <si>
    <t>\</t>
  </si>
  <si>
    <t xml:space="preserve"> 'US'    </t>
  </si>
  <si>
    <t xml:space="preserve">                   </t>
  </si>
  <si>
    <t xml:space="preserve">150 Hrs Insp. </t>
  </si>
  <si>
    <t>1 Mth Insp HOIST</t>
  </si>
  <si>
    <t>TFU S/N: 3411283</t>
  </si>
  <si>
    <t>6 Mth. Insp.</t>
  </si>
  <si>
    <t>CEU S/N: 3411283</t>
  </si>
  <si>
    <t>M72-03</t>
  </si>
  <si>
    <t>N/A</t>
  </si>
  <si>
    <t xml:space="preserve">     </t>
  </si>
  <si>
    <t>SER NO : 40096</t>
  </si>
  <si>
    <t>OPS HOURS : 66.9</t>
  </si>
  <si>
    <t>CART SER NO:11201</t>
  </si>
  <si>
    <t>6 MONTH CX: 20/12/2023</t>
  </si>
  <si>
    <t>Main Battery (Cap CX) S/N: 11000779</t>
  </si>
  <si>
    <t>Aux Battery (Cap Cx) S/N:10802955</t>
  </si>
  <si>
    <t xml:space="preserve">600 Hrs Insp </t>
  </si>
  <si>
    <t>600 Hrs Insp #ENG 1</t>
  </si>
  <si>
    <t>4 YEARS INSPECTION.</t>
  </si>
  <si>
    <t>4 Y Insp</t>
  </si>
  <si>
    <t>300 Hrs / 6 Mth Insp</t>
  </si>
  <si>
    <t>SQUIB S/NO: NIL</t>
  </si>
  <si>
    <t xml:space="preserve">FORWARD SEGMEN </t>
  </si>
  <si>
    <t>4450 Landing</t>
  </si>
  <si>
    <t>HOOK S/NO: NIL</t>
  </si>
  <si>
    <t>FOUND CORROSION</t>
  </si>
  <si>
    <t>NEW REVISE</t>
  </si>
  <si>
    <t>EDD:</t>
  </si>
  <si>
    <t xml:space="preserve">AC HAS BEEN SENT TO LHM  </t>
  </si>
  <si>
    <t>ON 23  FEB 2023</t>
  </si>
  <si>
    <t>7 Days CCP</t>
  </si>
  <si>
    <t xml:space="preserve">FRAME STA 5700 REPLACEMENT </t>
  </si>
  <si>
    <t>IN PROGRESS</t>
  </si>
  <si>
    <t>BT139-443 (Every 6 Month Hoist Load Test)</t>
  </si>
  <si>
    <t>ASB139-724 REV B - TR Damper Bracket Insp. (50FH/2M)</t>
  </si>
  <si>
    <t>SER NO:</t>
  </si>
  <si>
    <t>SB139-728 TR Duplex Bearing Insp (Part I)</t>
  </si>
  <si>
    <t>Emergency Floats (Annual Insp)</t>
  </si>
  <si>
    <t>ELT battery Pack SN: 375581-036</t>
  </si>
  <si>
    <t>Clutch Assy PN: 44314-398-101 SN: l72-94 (Due 40 Mth) - RESCUE HOIST</t>
  </si>
  <si>
    <t>.</t>
  </si>
  <si>
    <t xml:space="preserve">MR &amp; TR Vibration Cx (50 hrs) </t>
  </si>
  <si>
    <t>Aux Battery (Cap Cx) S/N: 10900402</t>
  </si>
  <si>
    <t>Main Battery (Cap Cx) S/N: 11903005</t>
  </si>
  <si>
    <t>ANN. INSP: 26/12/2023</t>
  </si>
  <si>
    <t>300 Hrs / 1 Year Insp</t>
  </si>
  <si>
    <t>1 Year Inspection</t>
  </si>
  <si>
    <t>900 FH / 1 Y Inspection</t>
  </si>
  <si>
    <t>1200 FH / 1 Y Inspection</t>
  </si>
  <si>
    <t>OPS HRS:   71.3</t>
  </si>
  <si>
    <t>SER NO: 40077</t>
  </si>
  <si>
    <t>CART. SER NO:  12424</t>
  </si>
  <si>
    <t>6 MTH CX:  13/03/2024</t>
  </si>
  <si>
    <t>Main Battery (Cap Cx) S/N: 12100162</t>
  </si>
  <si>
    <t>Aux Battery (Cap Cx) S/N: 10601367</t>
  </si>
  <si>
    <t>Main Rotor Actuator Replacement due 4500 Airframe Hrs (OV) S/N: HSC222303</t>
  </si>
  <si>
    <t>450 FH - Hoist Inspection</t>
  </si>
  <si>
    <t>Emergency Float Annual</t>
  </si>
  <si>
    <t>S/N ; 247, 240, 132, 107</t>
  </si>
  <si>
    <t>FLIR NOT FITTED</t>
  </si>
  <si>
    <t xml:space="preserve">SERVICEABLE (FMC) </t>
  </si>
  <si>
    <t>ANN. INSP : 23/3/2024</t>
  </si>
  <si>
    <t>25.12.23</t>
  </si>
  <si>
    <t>OPS HRS:   30.5</t>
  </si>
  <si>
    <t xml:space="preserve">    </t>
  </si>
  <si>
    <t>Main Gearbox Assy Overhaul, SN:V14</t>
  </si>
  <si>
    <t>Lubricating Pump Replacement, SN: 0809,0810</t>
  </si>
  <si>
    <t>Input Shaft Replacement, SN: 0828,0841</t>
  </si>
  <si>
    <t>TR Elastomeric Spherical Bearing Replacement, SN: 1053,1052,1054,1055</t>
  </si>
  <si>
    <t>MVA Torque Cx (After 25FH from bolts retorque)</t>
  </si>
  <si>
    <t>TLD 315-002408 LINE 2: AIRCRAFT VIBRATION</t>
  </si>
  <si>
    <t>UW/M72-02/23-082</t>
  </si>
  <si>
    <t>300 Inspection</t>
  </si>
  <si>
    <t>SB139-661 REV. B PART II - Overhead Panel Insp</t>
  </si>
  <si>
    <t>Annual LH &amp; RH Liferaft</t>
  </si>
  <si>
    <t>Bearing Support Assy Replacement, SN: TBK0044</t>
  </si>
  <si>
    <t xml:space="preserve">FWD Bulkhead Installation </t>
  </si>
  <si>
    <t xml:space="preserve">SB139-728 TR Duplex Bearing Insp (Part II) </t>
  </si>
  <si>
    <t xml:space="preserve">SB139-728 TR Duplex Bearing Insp (Part III) </t>
  </si>
  <si>
    <t xml:space="preserve">  'S' FMC</t>
  </si>
  <si>
    <t>19.10.23</t>
  </si>
  <si>
    <t xml:space="preserve"> 'US' </t>
  </si>
  <si>
    <t>REQ. VIBRATION CX.</t>
  </si>
  <si>
    <t xml:space="preserve">UNSERVICEABLE (US) </t>
  </si>
  <si>
    <t>1050 kg</t>
  </si>
  <si>
    <t>23.10.23</t>
  </si>
  <si>
    <t>0900 HRS</t>
  </si>
  <si>
    <t>LAST FLOWN 21/10/2023</t>
  </si>
  <si>
    <t>510kg</t>
  </si>
  <si>
    <t>M72-01:NIL</t>
  </si>
  <si>
    <t>M72-02:U/S DUE TO AIRCRAFT VIBRATION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</si>
</sst>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164" formatCode="d\.m\.yy"/>
    <numFmt numFmtId="165" formatCode="[h]:mm"/>
    <numFmt numFmtId="166" formatCode="0.0\ \H"/>
    <numFmt numFmtId="167" formatCode="[$-14409]dd/mm/yy;@"/>
    <numFmt numFmtId="168" formatCode="0\ \D"/>
    <numFmt numFmtId="169" formatCode="dd/mm/yyyy;@"/>
    <numFmt numFmtId="170" formatCode="dd/m/yy"/>
    <numFmt numFmtId="171" formatCode="dd\.mm\.yy;@"/>
    <numFmt numFmtId="172" formatCode="[$-14409]h:mm;@"/>
    <numFmt numFmtId="173" formatCode="[$-F400]h:mm:ss\ AM/PM"/>
    <numFmt numFmtId="174" formatCode="dd\.mm\.yy"/>
    <numFmt numFmtId="175" formatCode="[$-14409]dd/mm/yy"/>
    <numFmt numFmtId="176" formatCode="0\ \L"/>
    <numFmt numFmtId="177" formatCode="0.0"/>
    <numFmt numFmtId="178" formatCode="[$-14409]d/m/yyyy;@"/>
    <numFmt numFmtId="179" formatCode="d\-mmm\-yyyy"/>
    <numFmt numFmtId="180" formatCode="0.0\ \H\r\s"/>
    <numFmt numFmtId="181" formatCode="0\%"/>
    <numFmt numFmtId="182" formatCode="0.0\%"/>
  </numFmts>
  <fonts count="106">
    <font>
      <sz val="11"/>
      <color indexed="8"/>
      <name val="Calibri"/>
      <charset val="134"/>
    </font>
    <font>
      <sz val="10"/>
      <name val="Century Gothic"/>
      <family val="2"/>
    </font>
    <font>
      <sz val="14"/>
      <name val="Century Gothic"/>
      <family val="2"/>
    </font>
    <font>
      <b/>
      <sz val="14"/>
      <name val="Century Gothic"/>
      <family val="2"/>
    </font>
    <font>
      <b/>
      <sz val="10"/>
      <name val="Century Gothic"/>
      <family val="2"/>
    </font>
    <font>
      <sz val="16"/>
      <name val="Century Gothic"/>
      <family val="2"/>
    </font>
    <font>
      <i/>
      <sz val="14"/>
      <name val="Century Gothic"/>
      <family val="2"/>
    </font>
    <font>
      <b/>
      <i/>
      <sz val="14"/>
      <name val="Century Gothic"/>
      <family val="2"/>
    </font>
    <font>
      <sz val="12"/>
      <name val="Century Gothic"/>
      <family val="2"/>
    </font>
    <font>
      <b/>
      <sz val="11"/>
      <name val="Century Gothic"/>
      <family val="2"/>
    </font>
    <font>
      <i/>
      <sz val="11"/>
      <name val="Century Gothic"/>
      <family val="2"/>
    </font>
    <font>
      <i/>
      <sz val="10"/>
      <name val="Century Gothic"/>
      <family val="2"/>
    </font>
    <font>
      <b/>
      <sz val="15"/>
      <color rgb="FFFF0000"/>
      <name val="Century Gothic"/>
      <family val="2"/>
    </font>
    <font>
      <b/>
      <sz val="12"/>
      <name val="Century Gothic"/>
      <family val="2"/>
    </font>
    <font>
      <b/>
      <sz val="18"/>
      <name val="Century Gothic"/>
      <family val="2"/>
    </font>
    <font>
      <b/>
      <sz val="12"/>
      <color rgb="FFFF0000"/>
      <name val="Century Gothic"/>
      <family val="2"/>
    </font>
    <font>
      <b/>
      <sz val="14"/>
      <color rgb="FFFF0000"/>
      <name val="Century Gothic"/>
      <family val="2"/>
    </font>
    <font>
      <b/>
      <sz val="16"/>
      <name val="Century Gothic"/>
      <family val="2"/>
    </font>
    <font>
      <b/>
      <sz val="14"/>
      <color rgb="FF0000FF"/>
      <name val="Century Gothic"/>
      <family val="2"/>
    </font>
    <font>
      <b/>
      <sz val="12"/>
      <color theme="1"/>
      <name val="Century Gothic"/>
      <family val="2"/>
    </font>
    <font>
      <b/>
      <sz val="10"/>
      <color rgb="FFC00000"/>
      <name val="Century Gothic"/>
      <family val="2"/>
    </font>
    <font>
      <b/>
      <sz val="14"/>
      <color rgb="FF00B0F0"/>
      <name val="Century Gothic"/>
      <family val="2"/>
    </font>
    <font>
      <sz val="13"/>
      <name val="Century Gothic"/>
      <family val="2"/>
    </font>
    <font>
      <b/>
      <sz val="16"/>
      <color rgb="FF0000FF"/>
      <name val="Century Gothic"/>
      <family val="2"/>
    </font>
    <font>
      <b/>
      <sz val="16"/>
      <color rgb="FFFF0000"/>
      <name val="Century Gothic"/>
      <family val="2"/>
    </font>
    <font>
      <b/>
      <sz val="16"/>
      <color theme="0" tint="-0.14996795556505021"/>
      <name val="Century Gothic"/>
      <family val="2"/>
    </font>
    <font>
      <sz val="12"/>
      <name val="Tahoma"/>
      <family val="2"/>
    </font>
    <font>
      <sz val="12"/>
      <color rgb="FF00B050"/>
      <name val="Century Gothic"/>
      <family val="2"/>
    </font>
    <font>
      <sz val="10"/>
      <color rgb="FFFF0000"/>
      <name val="Century Gothic"/>
      <family val="2"/>
    </font>
    <font>
      <sz val="12"/>
      <color rgb="FFFF0000"/>
      <name val="Century Gothic"/>
      <family val="2"/>
    </font>
    <font>
      <b/>
      <sz val="12"/>
      <name val="Tahoma"/>
      <family val="2"/>
    </font>
    <font>
      <i/>
      <sz val="9"/>
      <name val="Century Gothic"/>
      <family val="2"/>
    </font>
    <font>
      <b/>
      <sz val="14"/>
      <color rgb="FF00B050"/>
      <name val="Century Gothic"/>
      <family val="2"/>
    </font>
    <font>
      <sz val="12"/>
      <color theme="1"/>
      <name val="Tahoma"/>
      <family val="2"/>
    </font>
    <font>
      <sz val="12"/>
      <color rgb="FFFF0000"/>
      <name val="Tahoma"/>
      <family val="2"/>
    </font>
    <font>
      <b/>
      <sz val="14"/>
      <color theme="1"/>
      <name val="Century Gothic"/>
      <family val="2"/>
    </font>
    <font>
      <b/>
      <sz val="14"/>
      <color rgb="FFFF0000"/>
      <name val="Tahoma"/>
      <family val="2"/>
    </font>
    <font>
      <b/>
      <sz val="14"/>
      <name val="Tahoma"/>
      <family val="2"/>
    </font>
    <font>
      <b/>
      <sz val="13"/>
      <color rgb="FFFF0000"/>
      <name val="Century Gothic"/>
      <family val="2"/>
    </font>
    <font>
      <b/>
      <sz val="12"/>
      <color theme="1"/>
      <name val="Tahoma"/>
      <family val="2"/>
    </font>
    <font>
      <b/>
      <sz val="12"/>
      <color rgb="FFFF0000"/>
      <name val="Tahoma"/>
      <family val="2"/>
    </font>
    <font>
      <b/>
      <sz val="13"/>
      <name val="Century Gothic"/>
      <family val="2"/>
    </font>
    <font>
      <b/>
      <sz val="13"/>
      <color rgb="FF0000FF"/>
      <name val="Century Gothic"/>
      <family val="2"/>
    </font>
    <font>
      <b/>
      <sz val="15"/>
      <name val="Century Gothic"/>
      <family val="2"/>
    </font>
    <font>
      <b/>
      <sz val="15"/>
      <color rgb="FFC00000"/>
      <name val="Century Gothic"/>
      <family val="2"/>
    </font>
    <font>
      <b/>
      <sz val="15"/>
      <color theme="1"/>
      <name val="Century Gothic"/>
      <family val="2"/>
    </font>
    <font>
      <sz val="12"/>
      <color theme="1"/>
      <name val="Century Gothic"/>
      <family val="2"/>
    </font>
    <font>
      <sz val="11"/>
      <name val="Century Gothic"/>
      <family val="2"/>
    </font>
    <font>
      <b/>
      <sz val="11"/>
      <color indexed="8"/>
      <name val="Century Gothic"/>
      <family val="2"/>
    </font>
    <font>
      <sz val="11"/>
      <color indexed="8"/>
      <name val="Century Gothic"/>
      <family val="2"/>
    </font>
    <font>
      <b/>
      <sz val="14"/>
      <color theme="0" tint="-4.9989318521683403E-2"/>
      <name val="Century Gothic"/>
      <family val="2"/>
    </font>
    <font>
      <b/>
      <sz val="14"/>
      <color theme="0" tint="-0.14996795556505021"/>
      <name val="Century Gothic"/>
      <family val="2"/>
    </font>
    <font>
      <b/>
      <sz val="12"/>
      <color rgb="FFC00000"/>
      <name val="Century Gothic"/>
      <family val="2"/>
    </font>
    <font>
      <sz val="10"/>
      <color rgb="FF00B0F0"/>
      <name val="Century Gothic"/>
      <family val="2"/>
    </font>
    <font>
      <sz val="14"/>
      <color rgb="FF00B0F0"/>
      <name val="Century Gothic"/>
      <family val="2"/>
    </font>
    <font>
      <sz val="10"/>
      <color indexed="30"/>
      <name val="Century Gothic"/>
      <family val="2"/>
    </font>
    <font>
      <b/>
      <sz val="11"/>
      <color rgb="FFFF0000"/>
      <name val="Century Gothic"/>
      <family val="2"/>
    </font>
    <font>
      <b/>
      <sz val="12"/>
      <color rgb="FF0000FF"/>
      <name val="Century Gothic"/>
      <family val="2"/>
    </font>
    <font>
      <sz val="16"/>
      <color rgb="FFC00000"/>
      <name val="Century Gothic"/>
      <family val="2"/>
    </font>
    <font>
      <b/>
      <sz val="11"/>
      <color rgb="FF00B050"/>
      <name val="Century Gothic"/>
      <family val="2"/>
    </font>
    <font>
      <sz val="11"/>
      <name val="Tahoma"/>
      <family val="2"/>
    </font>
    <font>
      <sz val="10"/>
      <name val="Tahoma"/>
      <family val="2"/>
    </font>
    <font>
      <b/>
      <u/>
      <sz val="14"/>
      <color indexed="8"/>
      <name val="Calibri"/>
      <family val="2"/>
    </font>
    <font>
      <b/>
      <sz val="12"/>
      <color indexed="8"/>
      <name val="Calibri"/>
      <family val="2"/>
    </font>
    <font>
      <b/>
      <i/>
      <sz val="11"/>
      <color indexed="8"/>
      <name val="Calibri"/>
      <family val="2"/>
    </font>
    <font>
      <b/>
      <sz val="11"/>
      <color indexed="8"/>
      <name val="Calibri"/>
      <family val="2"/>
    </font>
    <font>
      <sz val="12"/>
      <color indexed="8"/>
      <name val="Calibri"/>
      <family val="2"/>
    </font>
    <font>
      <b/>
      <i/>
      <sz val="9"/>
      <color indexed="8"/>
      <name val="Calibri"/>
      <family val="2"/>
    </font>
    <font>
      <b/>
      <i/>
      <sz val="9"/>
      <name val="Calibri"/>
      <family val="2"/>
    </font>
    <font>
      <b/>
      <i/>
      <sz val="10"/>
      <color indexed="8"/>
      <name val="Calibri"/>
      <family val="2"/>
    </font>
    <font>
      <b/>
      <i/>
      <sz val="11"/>
      <color indexed="10"/>
      <name val="Calibri"/>
      <family val="2"/>
    </font>
    <font>
      <b/>
      <i/>
      <sz val="9"/>
      <color rgb="FFFF0000"/>
      <name val="Calibri"/>
      <family val="2"/>
      <scheme val="minor"/>
    </font>
    <font>
      <b/>
      <i/>
      <sz val="9"/>
      <color rgb="FFFF0000"/>
      <name val="Calibri"/>
      <family val="2"/>
    </font>
    <font>
      <b/>
      <i/>
      <sz val="9"/>
      <color theme="1"/>
      <name val="Calibri"/>
      <family val="2"/>
    </font>
    <font>
      <b/>
      <sz val="11"/>
      <name val="Tahoma"/>
      <family val="2"/>
    </font>
    <font>
      <b/>
      <sz val="11"/>
      <color indexed="8"/>
      <name val="Tahoma"/>
      <family val="2"/>
    </font>
    <font>
      <sz val="10.5"/>
      <name val="Tahoma"/>
      <family val="2"/>
    </font>
    <font>
      <b/>
      <sz val="10"/>
      <name val="Tahoma"/>
      <family val="2"/>
    </font>
    <font>
      <b/>
      <i/>
      <sz val="10"/>
      <color rgb="FFFF0000"/>
      <name val="Calibri"/>
      <family val="2"/>
      <scheme val="minor"/>
    </font>
    <font>
      <b/>
      <i/>
      <sz val="9"/>
      <name val="Calibri"/>
      <family val="2"/>
      <scheme val="minor"/>
    </font>
    <font>
      <b/>
      <sz val="11"/>
      <name val="Calibri"/>
      <family val="2"/>
    </font>
    <font>
      <sz val="18"/>
      <color indexed="8"/>
      <name val="Calibri"/>
      <family val="2"/>
    </font>
    <font>
      <b/>
      <sz val="11"/>
      <color rgb="FFFF0000"/>
      <name val="Calibri"/>
      <family val="2"/>
    </font>
    <font>
      <sz val="14"/>
      <name val="Arial"/>
      <family val="2"/>
    </font>
    <font>
      <b/>
      <sz val="11"/>
      <color theme="1"/>
      <name val="Calibri"/>
      <family val="2"/>
    </font>
    <font>
      <b/>
      <sz val="14"/>
      <color indexed="8"/>
      <name val="Calibri"/>
      <family val="2"/>
    </font>
    <font>
      <b/>
      <sz val="10.5"/>
      <color indexed="8"/>
      <name val="Calibri"/>
      <family val="2"/>
    </font>
    <font>
      <sz val="10.5"/>
      <color indexed="8"/>
      <name val="Calibri"/>
      <family val="2"/>
    </font>
    <font>
      <u/>
      <sz val="11"/>
      <color theme="10"/>
      <name val="Calibri"/>
      <family val="2"/>
    </font>
    <font>
      <b/>
      <sz val="11"/>
      <color rgb="FFFA7D00"/>
      <name val="Calibri"/>
      <family val="2"/>
      <scheme val="minor"/>
    </font>
    <font>
      <sz val="10"/>
      <name val="Arial"/>
      <family val="2"/>
    </font>
    <font>
      <i/>
      <sz val="12"/>
      <name val="Century Gothic"/>
      <family val="2"/>
    </font>
    <font>
      <b/>
      <sz val="9"/>
      <name val="Century Gothic"/>
      <family val="2"/>
    </font>
    <font>
      <sz val="9"/>
      <name val="Century Gothic"/>
      <family val="2"/>
    </font>
    <font>
      <sz val="12"/>
      <name val="Tahoma"/>
      <family val="2"/>
    </font>
    <font>
      <b/>
      <i/>
      <sz val="9"/>
      <name val="Calibri"/>
      <family val="2"/>
    </font>
    <font>
      <b/>
      <i/>
      <sz val="9"/>
      <color rgb="FFFF0000"/>
      <name val="Calibri"/>
      <family val="2"/>
    </font>
    <font>
      <sz val="8"/>
      <name val="Calibri"/>
      <family val="2"/>
    </font>
    <font>
      <b/>
      <sz val="14"/>
      <color rgb="FFFF0000"/>
      <name val="Century Gothic"/>
      <family val="2"/>
    </font>
    <font>
      <b/>
      <sz val="12"/>
      <color rgb="FFFF0000"/>
      <name val="Century Gothic"/>
      <family val="2"/>
    </font>
    <font>
      <sz val="10"/>
      <name val="Century Gothic"/>
      <family val="2"/>
    </font>
    <font>
      <b/>
      <sz val="11"/>
      <color rgb="FFFF0000"/>
      <name val="Calibri"/>
      <family val="2"/>
    </font>
    <font>
      <b/>
      <sz val="14"/>
      <color rgb="FF0000FF"/>
      <name val="Tahoma"/>
      <family val="2"/>
    </font>
    <font>
      <b/>
      <sz val="15"/>
      <color rgb="FF0000FF"/>
      <name val="Century Gothic"/>
      <family val="2"/>
    </font>
    <font>
      <sz val="11"/>
      <color indexed="8"/>
      <name val="Calibri"/>
      <family val="2"/>
    </font>
    <font>
      <b/>
      <sz val="14"/>
      <color theme="0" tint="-0.14999847407452621"/>
      <name val="Century Gothic"/>
      <family val="2"/>
    </font>
  </fonts>
  <fills count="23">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indexed="31"/>
        <bgColor indexed="64"/>
      </patternFill>
    </fill>
    <fill>
      <patternFill patternType="solid">
        <fgColor indexed="44"/>
        <bgColor indexed="64"/>
      </patternFill>
    </fill>
    <fill>
      <patternFill patternType="solid">
        <fgColor indexed="22"/>
        <bgColor indexed="64"/>
      </patternFill>
    </fill>
    <fill>
      <patternFill patternType="solid">
        <fgColor theme="8" tint="0.39994506668294322"/>
        <bgColor indexed="64"/>
      </patternFill>
    </fill>
    <fill>
      <patternFill patternType="solid">
        <fgColor theme="0" tint="-0.14996795556505021"/>
        <bgColor indexed="64"/>
      </patternFill>
    </fill>
    <fill>
      <patternFill patternType="solid">
        <fgColor indexed="13"/>
        <bgColor indexed="64"/>
      </patternFill>
    </fill>
    <fill>
      <patternFill patternType="solid">
        <fgColor rgb="FFFF0000"/>
        <bgColor indexed="64"/>
      </patternFill>
    </fill>
    <fill>
      <patternFill patternType="solid">
        <fgColor rgb="FFFF7C80"/>
        <bgColor indexed="64"/>
      </patternFill>
    </fill>
    <fill>
      <patternFill patternType="solid">
        <fgColor indexed="55"/>
        <bgColor indexed="64"/>
      </patternFill>
    </fill>
    <fill>
      <patternFill patternType="solid">
        <fgColor indexed="51"/>
        <bgColor indexed="64"/>
      </patternFill>
    </fill>
    <fill>
      <patternFill patternType="solid">
        <fgColor indexed="40"/>
        <bgColor indexed="64"/>
      </patternFill>
    </fill>
    <fill>
      <patternFill patternType="solid">
        <fgColor indexed="17"/>
        <bgColor indexed="64"/>
      </patternFill>
    </fill>
    <fill>
      <patternFill patternType="solid">
        <fgColor indexed="11"/>
        <bgColor indexed="64"/>
      </patternFill>
    </fill>
    <fill>
      <patternFill patternType="solid">
        <fgColor indexed="10"/>
        <bgColor indexed="64"/>
      </patternFill>
    </fill>
    <fill>
      <patternFill patternType="solid">
        <fgColor indexed="49"/>
        <bgColor indexed="64"/>
      </patternFill>
    </fill>
    <fill>
      <patternFill patternType="solid">
        <fgColor rgb="FFF2F2F2"/>
        <bgColor indexed="64"/>
      </patternFill>
    </fill>
    <fill>
      <patternFill patternType="solid">
        <fgColor theme="0" tint="-0.14999847407452621"/>
        <bgColor indexed="64"/>
      </patternFill>
    </fill>
    <fill>
      <patternFill patternType="solid">
        <fgColor theme="0" tint="-0.14999847407452621"/>
        <bgColor rgb="FFD8D8D8"/>
      </patternFill>
    </fill>
    <fill>
      <patternFill patternType="solid">
        <fgColor rgb="FFFFFF00"/>
        <bgColor indexed="64"/>
      </patternFill>
    </fill>
  </fills>
  <borders count="106">
    <border>
      <left/>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bottom style="thin">
        <color auto="1"/>
      </bottom>
      <diagonal/>
    </border>
    <border>
      <left style="thin">
        <color auto="1"/>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style="thin">
        <color auto="1"/>
      </left>
      <right style="thin">
        <color auto="1"/>
      </right>
      <top/>
      <bottom/>
      <diagonal/>
    </border>
    <border>
      <left style="thin">
        <color auto="1"/>
      </left>
      <right style="thin">
        <color auto="1"/>
      </right>
      <top/>
      <bottom style="double">
        <color auto="1"/>
      </bottom>
      <diagonal/>
    </border>
    <border>
      <left style="thin">
        <color auto="1"/>
      </left>
      <right/>
      <top/>
      <bottom style="double">
        <color auto="1"/>
      </bottom>
      <diagonal/>
    </border>
    <border>
      <left style="thin">
        <color auto="1"/>
      </left>
      <right/>
      <top style="double">
        <color auto="1"/>
      </top>
      <bottom/>
      <diagonal/>
    </border>
    <border>
      <left style="thin">
        <color auto="1"/>
      </left>
      <right style="thin">
        <color auto="1"/>
      </right>
      <top style="double">
        <color auto="1"/>
      </top>
      <bottom/>
      <diagonal/>
    </border>
    <border>
      <left/>
      <right/>
      <top/>
      <bottom style="thin">
        <color auto="1"/>
      </bottom>
      <diagonal/>
    </border>
    <border>
      <left/>
      <right style="thin">
        <color auto="1"/>
      </right>
      <top style="thin">
        <color auto="1"/>
      </top>
      <bottom/>
      <diagonal/>
    </border>
    <border>
      <left/>
      <right style="thin">
        <color auto="1"/>
      </right>
      <top/>
      <bottom/>
      <diagonal/>
    </border>
    <border>
      <left style="thin">
        <color auto="1"/>
      </left>
      <right/>
      <top style="medium">
        <color auto="1"/>
      </top>
      <bottom style="medium">
        <color auto="1"/>
      </bottom>
      <diagonal/>
    </border>
    <border>
      <left style="thin">
        <color auto="1"/>
      </left>
      <right/>
      <top/>
      <bottom style="thin">
        <color auto="1"/>
      </bottom>
      <diagonal/>
    </border>
    <border>
      <left/>
      <right style="thin">
        <color auto="1"/>
      </right>
      <top/>
      <bottom style="double">
        <color auto="1"/>
      </bottom>
      <diagonal/>
    </border>
    <border>
      <left style="thin">
        <color auto="1"/>
      </left>
      <right/>
      <top style="double">
        <color auto="1"/>
      </top>
      <bottom style="double">
        <color auto="1"/>
      </bottom>
      <diagonal/>
    </border>
    <border>
      <left/>
      <right/>
      <top style="double">
        <color auto="1"/>
      </top>
      <bottom style="double">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ck">
        <color auto="1"/>
      </bottom>
      <diagonal/>
    </border>
    <border>
      <left style="thin">
        <color auto="1"/>
      </left>
      <right style="thin">
        <color auto="1"/>
      </right>
      <top style="double">
        <color auto="1"/>
      </top>
      <bottom style="double">
        <color auto="1"/>
      </bottom>
      <diagonal/>
    </border>
    <border>
      <left/>
      <right style="thin">
        <color auto="1"/>
      </right>
      <top style="double">
        <color auto="1"/>
      </top>
      <bottom style="double">
        <color auto="1"/>
      </bottom>
      <diagonal/>
    </border>
    <border>
      <left style="thin">
        <color auto="1"/>
      </left>
      <right style="thin">
        <color auto="1"/>
      </right>
      <top style="double">
        <color auto="1"/>
      </top>
      <bottom style="thin">
        <color auto="1"/>
      </bottom>
      <diagonal/>
    </border>
    <border>
      <left style="thin">
        <color auto="1"/>
      </left>
      <right/>
      <top style="thin">
        <color auto="1"/>
      </top>
      <bottom/>
      <diagonal/>
    </border>
    <border>
      <left style="thin">
        <color auto="1"/>
      </left>
      <right/>
      <top style="thin">
        <color auto="1"/>
      </top>
      <bottom style="double">
        <color auto="1"/>
      </bottom>
      <diagonal/>
    </border>
    <border>
      <left/>
      <right/>
      <top style="thin">
        <color auto="1"/>
      </top>
      <bottom style="double">
        <color auto="1"/>
      </bottom>
      <diagonal/>
    </border>
    <border>
      <left/>
      <right style="medium">
        <color auto="1"/>
      </right>
      <top style="medium">
        <color auto="1"/>
      </top>
      <bottom style="medium">
        <color auto="1"/>
      </bottom>
      <diagonal/>
    </border>
    <border>
      <left/>
      <right style="thin">
        <color auto="1"/>
      </right>
      <top style="thin">
        <color auto="1"/>
      </top>
      <bottom style="double">
        <color auto="1"/>
      </bottom>
      <diagonal/>
    </border>
    <border>
      <left/>
      <right style="thin">
        <color auto="1"/>
      </right>
      <top style="thin">
        <color auto="1"/>
      </top>
      <bottom style="thin">
        <color auto="1"/>
      </bottom>
      <diagonal/>
    </border>
    <border>
      <left/>
      <right/>
      <top style="thin">
        <color auto="1"/>
      </top>
      <bottom/>
      <diagonal/>
    </border>
    <border>
      <left/>
      <right/>
      <top style="thin">
        <color auto="1"/>
      </top>
      <bottom style="thin">
        <color auto="1"/>
      </bottom>
      <diagonal/>
    </border>
    <border>
      <left style="thin">
        <color auto="1"/>
      </left>
      <right style="thin">
        <color auto="1"/>
      </right>
      <top style="medium">
        <color auto="1"/>
      </top>
      <bottom style="thin">
        <color auto="1"/>
      </bottom>
      <diagonal/>
    </border>
    <border>
      <left style="thin">
        <color auto="1"/>
      </left>
      <right/>
      <top style="thin">
        <color auto="1"/>
      </top>
      <bottom style="thin">
        <color auto="1"/>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right/>
      <top/>
      <bottom style="double">
        <color auto="1"/>
      </bottom>
      <diagonal/>
    </border>
    <border>
      <left style="thin">
        <color auto="1"/>
      </left>
      <right style="thin">
        <color auto="1"/>
      </right>
      <top style="thin">
        <color auto="1"/>
      </top>
      <bottom style="double">
        <color auto="1"/>
      </bottom>
      <diagonal/>
    </border>
    <border>
      <left style="thin">
        <color auto="1"/>
      </left>
      <right/>
      <top style="double">
        <color auto="1"/>
      </top>
      <bottom style="hair">
        <color auto="1"/>
      </bottom>
      <diagonal/>
    </border>
    <border>
      <left/>
      <right style="thin">
        <color auto="1"/>
      </right>
      <top style="double">
        <color auto="1"/>
      </top>
      <bottom style="hair">
        <color auto="1"/>
      </bottom>
      <diagonal/>
    </border>
    <border>
      <left/>
      <right style="thin">
        <color auto="1"/>
      </right>
      <top style="double">
        <color auto="1"/>
      </top>
      <bottom/>
      <diagonal/>
    </border>
    <border>
      <left style="thin">
        <color auto="1"/>
      </left>
      <right/>
      <top style="hair">
        <color auto="1"/>
      </top>
      <bottom style="hair">
        <color auto="1"/>
      </bottom>
      <diagonal/>
    </border>
    <border>
      <left/>
      <right style="thin">
        <color auto="1"/>
      </right>
      <top style="hair">
        <color auto="1"/>
      </top>
      <bottom style="hair">
        <color auto="1"/>
      </bottom>
      <diagonal/>
    </border>
    <border>
      <left style="thin">
        <color auto="1"/>
      </left>
      <right/>
      <top style="hair">
        <color auto="1"/>
      </top>
      <bottom style="thin">
        <color auto="1"/>
      </bottom>
      <diagonal/>
    </border>
    <border>
      <left/>
      <right style="thin">
        <color auto="1"/>
      </right>
      <top style="hair">
        <color auto="1"/>
      </top>
      <bottom style="thin">
        <color auto="1"/>
      </bottom>
      <diagonal/>
    </border>
    <border>
      <left style="thin">
        <color auto="1"/>
      </left>
      <right/>
      <top/>
      <bottom style="hair">
        <color auto="1"/>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diagonal/>
    </border>
    <border>
      <left/>
      <right style="thin">
        <color auto="1"/>
      </right>
      <top style="hair">
        <color auto="1"/>
      </top>
      <bottom/>
      <diagonal/>
    </border>
    <border>
      <left/>
      <right style="thin">
        <color auto="1"/>
      </right>
      <top/>
      <bottom style="hair">
        <color auto="1"/>
      </bottom>
      <diagonal/>
    </border>
    <border>
      <left style="thin">
        <color auto="1"/>
      </left>
      <right/>
      <top style="hair">
        <color auto="1"/>
      </top>
      <bottom style="double">
        <color auto="1"/>
      </bottom>
      <diagonal/>
    </border>
    <border>
      <left/>
      <right style="thin">
        <color auto="1"/>
      </right>
      <top style="hair">
        <color auto="1"/>
      </top>
      <bottom style="double">
        <color auto="1"/>
      </bottom>
      <diagonal/>
    </border>
    <border>
      <left style="double">
        <color auto="1"/>
      </left>
      <right/>
      <top style="thin">
        <color auto="1"/>
      </top>
      <bottom style="double">
        <color auto="1"/>
      </bottom>
      <diagonal/>
    </border>
    <border>
      <left style="thin">
        <color auto="1"/>
      </left>
      <right style="double">
        <color auto="1"/>
      </right>
      <top style="double">
        <color auto="1"/>
      </top>
      <bottom/>
      <diagonal/>
    </border>
    <border>
      <left style="double">
        <color auto="1"/>
      </left>
      <right style="thin">
        <color auto="1"/>
      </right>
      <top style="double">
        <color auto="1"/>
      </top>
      <bottom style="thin">
        <color auto="1"/>
      </bottom>
      <diagonal/>
    </border>
    <border>
      <left/>
      <right/>
      <top style="double">
        <color auto="1"/>
      </top>
      <bottom style="thin">
        <color auto="1"/>
      </bottom>
      <diagonal/>
    </border>
    <border>
      <left style="thin">
        <color auto="1"/>
      </left>
      <right style="double">
        <color auto="1"/>
      </right>
      <top/>
      <bottom/>
      <diagonal/>
    </border>
    <border>
      <left style="double">
        <color auto="1"/>
      </left>
      <right style="thin">
        <color auto="1"/>
      </right>
      <top/>
      <bottom style="hair">
        <color auto="1"/>
      </bottom>
      <diagonal/>
    </border>
    <border>
      <left/>
      <right/>
      <top style="thin">
        <color auto="1"/>
      </top>
      <bottom style="hair">
        <color auto="1"/>
      </bottom>
      <diagonal/>
    </border>
    <border>
      <left/>
      <right/>
      <top style="hair">
        <color auto="1"/>
      </top>
      <bottom style="hair">
        <color auto="1"/>
      </bottom>
      <diagonal/>
    </border>
    <border>
      <left style="double">
        <color auto="1"/>
      </left>
      <right/>
      <top/>
      <bottom style="hair">
        <color auto="1"/>
      </bottom>
      <diagonal/>
    </border>
    <border>
      <left style="thin">
        <color auto="1"/>
      </left>
      <right style="double">
        <color auto="1"/>
      </right>
      <top/>
      <bottom style="double">
        <color auto="1"/>
      </bottom>
      <diagonal/>
    </border>
    <border>
      <left style="double">
        <color auto="1"/>
      </left>
      <right style="thin">
        <color auto="1"/>
      </right>
      <top style="hair">
        <color auto="1"/>
      </top>
      <bottom style="double">
        <color auto="1"/>
      </bottom>
      <diagonal/>
    </border>
    <border>
      <left style="double">
        <color auto="1"/>
      </left>
      <right style="thin">
        <color auto="1"/>
      </right>
      <top style="double">
        <color auto="1"/>
      </top>
      <bottom style="hair">
        <color auto="1"/>
      </bottom>
      <diagonal/>
    </border>
    <border>
      <left/>
      <right/>
      <top style="hair">
        <color auto="1"/>
      </top>
      <bottom style="thin">
        <color auto="1"/>
      </bottom>
      <diagonal/>
    </border>
    <border>
      <left style="thin">
        <color auto="1"/>
      </left>
      <right/>
      <top style="double">
        <color auto="1"/>
      </top>
      <bottom style="thin">
        <color auto="1"/>
      </bottom>
      <diagonal/>
    </border>
    <border>
      <left/>
      <right style="thin">
        <color auto="1"/>
      </right>
      <top style="double">
        <color auto="1"/>
      </top>
      <bottom style="thin">
        <color auto="1"/>
      </bottom>
      <diagonal/>
    </border>
    <border>
      <left/>
      <right/>
      <top style="hair">
        <color auto="1"/>
      </top>
      <bottom style="double">
        <color auto="1"/>
      </bottom>
      <diagonal/>
    </border>
    <border>
      <left/>
      <right style="double">
        <color auto="1"/>
      </right>
      <top/>
      <bottom style="thin">
        <color auto="1"/>
      </bottom>
      <diagonal/>
    </border>
    <border>
      <left style="double">
        <color auto="1"/>
      </left>
      <right/>
      <top/>
      <bottom style="thin">
        <color auto="1"/>
      </bottom>
      <diagonal/>
    </border>
    <border>
      <left/>
      <right style="double">
        <color auto="1"/>
      </right>
      <top style="thin">
        <color auto="1"/>
      </top>
      <bottom style="double">
        <color auto="1"/>
      </bottom>
      <diagonal/>
    </border>
    <border>
      <left style="double">
        <color auto="1"/>
      </left>
      <right style="thin">
        <color auto="1"/>
      </right>
      <top style="thin">
        <color auto="1"/>
      </top>
      <bottom style="double">
        <color auto="1"/>
      </bottom>
      <diagonal/>
    </border>
    <border>
      <left style="thin">
        <color auto="1"/>
      </left>
      <right style="double">
        <color auto="1"/>
      </right>
      <top style="thin">
        <color auto="1"/>
      </top>
      <bottom style="double">
        <color auto="1"/>
      </bottom>
      <diagonal/>
    </border>
    <border>
      <left style="double">
        <color auto="1"/>
      </left>
      <right style="thin">
        <color auto="1"/>
      </right>
      <top style="double">
        <color auto="1"/>
      </top>
      <bottom/>
      <diagonal/>
    </border>
    <border>
      <left/>
      <right style="double">
        <color auto="1"/>
      </right>
      <top style="hair">
        <color auto="1"/>
      </top>
      <bottom style="hair">
        <color auto="1"/>
      </bottom>
      <diagonal/>
    </border>
    <border>
      <left style="double">
        <color auto="1"/>
      </left>
      <right style="thin">
        <color auto="1"/>
      </right>
      <top/>
      <bottom/>
      <diagonal/>
    </border>
    <border>
      <left/>
      <right style="double">
        <color auto="1"/>
      </right>
      <top style="hair">
        <color auto="1"/>
      </top>
      <bottom style="thin">
        <color auto="1"/>
      </bottom>
      <diagonal/>
    </border>
    <border>
      <left style="double">
        <color auto="1"/>
      </left>
      <right style="thin">
        <color auto="1"/>
      </right>
      <top/>
      <bottom style="thin">
        <color auto="1"/>
      </bottom>
      <diagonal/>
    </border>
    <border>
      <left style="thin">
        <color auto="1"/>
      </left>
      <right style="double">
        <color auto="1"/>
      </right>
      <top/>
      <bottom style="thin">
        <color auto="1"/>
      </bottom>
      <diagonal/>
    </border>
    <border>
      <left style="double">
        <color auto="1"/>
      </left>
      <right style="thin">
        <color auto="1"/>
      </right>
      <top style="thin">
        <color auto="1"/>
      </top>
      <bottom/>
      <diagonal/>
    </border>
    <border>
      <left style="thin">
        <color auto="1"/>
      </left>
      <right style="double">
        <color auto="1"/>
      </right>
      <top style="thin">
        <color auto="1"/>
      </top>
      <bottom/>
      <diagonal/>
    </border>
    <border>
      <left style="double">
        <color auto="1"/>
      </left>
      <right style="thin">
        <color auto="1"/>
      </right>
      <top/>
      <bottom style="double">
        <color auto="1"/>
      </bottom>
      <diagonal/>
    </border>
    <border>
      <left/>
      <right/>
      <top style="double">
        <color auto="1"/>
      </top>
      <bottom/>
      <diagonal/>
    </border>
    <border>
      <left style="double">
        <color auto="1"/>
      </left>
      <right/>
      <top/>
      <bottom/>
      <diagonal/>
    </border>
    <border>
      <left/>
      <right style="double">
        <color auto="1"/>
      </right>
      <top/>
      <bottom/>
      <diagonal/>
    </border>
    <border>
      <left/>
      <right style="double">
        <color auto="1"/>
      </right>
      <top style="thin">
        <color auto="1"/>
      </top>
      <bottom style="hair">
        <color auto="1"/>
      </bottom>
      <diagonal/>
    </border>
    <border>
      <left/>
      <right style="double">
        <color auto="1"/>
      </right>
      <top style="hair">
        <color auto="1"/>
      </top>
      <bottom style="double">
        <color auto="1"/>
      </bottom>
      <diagonal/>
    </border>
    <border>
      <left style="double">
        <color auto="1"/>
      </left>
      <right style="double">
        <color auto="1"/>
      </right>
      <top/>
      <bottom/>
      <diagonal/>
    </border>
    <border>
      <left style="double">
        <color auto="1"/>
      </left>
      <right style="double">
        <color auto="1"/>
      </right>
      <top/>
      <bottom style="double">
        <color auto="1"/>
      </bottom>
      <diagonal/>
    </border>
    <border>
      <left style="double">
        <color auto="1"/>
      </left>
      <right style="double">
        <color auto="1"/>
      </right>
      <top style="double">
        <color auto="1"/>
      </top>
      <bottom/>
      <diagonal/>
    </border>
    <border>
      <left style="double">
        <color auto="1"/>
      </left>
      <right style="double">
        <color auto="1"/>
      </right>
      <top/>
      <bottom style="thin">
        <color auto="1"/>
      </bottom>
      <diagonal/>
    </border>
    <border>
      <left style="double">
        <color auto="1"/>
      </left>
      <right style="double">
        <color auto="1"/>
      </right>
      <top style="thin">
        <color auto="1"/>
      </top>
      <bottom/>
      <diagonal/>
    </border>
    <border>
      <left style="double">
        <color auto="1"/>
      </left>
      <right style="double">
        <color auto="1"/>
      </right>
      <top style="double">
        <color auto="1"/>
      </top>
      <bottom style="double">
        <color auto="1"/>
      </bottom>
      <diagonal/>
    </border>
    <border>
      <left/>
      <right/>
      <top/>
      <bottom style="hair">
        <color auto="1"/>
      </bottom>
      <diagonal/>
    </border>
    <border>
      <left style="double">
        <color auto="1"/>
      </left>
      <right style="thin">
        <color auto="1"/>
      </right>
      <top style="hair">
        <color auto="1"/>
      </top>
      <bottom style="hair">
        <color auto="1"/>
      </bottom>
      <diagonal/>
    </border>
    <border>
      <left style="hair">
        <color auto="1"/>
      </left>
      <right style="double">
        <color auto="1"/>
      </right>
      <top style="double">
        <color auto="1"/>
      </top>
      <bottom/>
      <diagonal/>
    </border>
    <border>
      <left style="hair">
        <color auto="1"/>
      </left>
      <right style="double">
        <color auto="1"/>
      </right>
      <top/>
      <bottom/>
      <diagonal/>
    </border>
    <border>
      <left style="double">
        <color auto="1"/>
      </left>
      <right style="thin">
        <color auto="1"/>
      </right>
      <top style="hair">
        <color auto="1"/>
      </top>
      <bottom/>
      <diagonal/>
    </border>
    <border>
      <left style="hair">
        <color auto="1"/>
      </left>
      <right style="double">
        <color auto="1"/>
      </right>
      <top/>
      <bottom style="double">
        <color auto="1"/>
      </bottom>
      <diagonal/>
    </border>
    <border>
      <left/>
      <right/>
      <top style="hair">
        <color auto="1"/>
      </top>
      <bottom/>
      <diagonal/>
    </border>
    <border>
      <left/>
      <right style="hair">
        <color auto="1"/>
      </right>
      <top style="hair">
        <color auto="1"/>
      </top>
      <bottom/>
      <diagonal/>
    </border>
    <border>
      <left/>
      <right style="hair">
        <color auto="1"/>
      </right>
      <top/>
      <bottom style="hair">
        <color auto="1"/>
      </bottom>
      <diagonal/>
    </border>
    <border>
      <left style="thin">
        <color rgb="FF7F7F7F"/>
      </left>
      <right style="thin">
        <color rgb="FF7F7F7F"/>
      </right>
      <top style="thin">
        <color rgb="FF7F7F7F"/>
      </top>
      <bottom style="thin">
        <color rgb="FF7F7F7F"/>
      </bottom>
      <diagonal/>
    </border>
    <border>
      <left style="double">
        <color auto="1"/>
      </left>
      <right style="thin">
        <color auto="1"/>
      </right>
      <top style="hair">
        <color auto="1"/>
      </top>
      <bottom style="thin">
        <color indexed="64"/>
      </bottom>
      <diagonal/>
    </border>
  </borders>
  <cellStyleXfs count="4">
    <xf numFmtId="0" fontId="0" fillId="0" borderId="0">
      <alignment vertical="center"/>
    </xf>
    <xf numFmtId="0" fontId="88" fillId="0" borderId="0" applyNumberFormat="0" applyFill="0" applyBorder="0" applyAlignment="0" applyProtection="0">
      <alignment vertical="center"/>
    </xf>
    <xf numFmtId="0" fontId="89" fillId="19" borderId="104" applyNumberFormat="0" applyAlignment="0" applyProtection="0"/>
    <xf numFmtId="0" fontId="90" fillId="0" borderId="0">
      <alignment vertical="center"/>
    </xf>
  </cellStyleXfs>
  <cellXfs count="983">
    <xf numFmtId="0" fontId="0" fillId="0" borderId="0" xfId="0" applyAlignment="1"/>
    <xf numFmtId="14" fontId="0" fillId="0" borderId="0" xfId="0" applyNumberFormat="1" applyAlignment="1"/>
    <xf numFmtId="0" fontId="1" fillId="2" borderId="0" xfId="3" applyFont="1" applyFill="1" applyAlignment="1">
      <alignment horizontal="left" vertical="center"/>
    </xf>
    <xf numFmtId="0" fontId="1" fillId="0" borderId="0" xfId="3" applyFont="1" applyAlignment="1">
      <alignment horizontal="center" vertical="center"/>
    </xf>
    <xf numFmtId="0" fontId="2" fillId="0" borderId="0" xfId="3" applyFont="1" applyAlignment="1">
      <alignment horizontal="center" vertical="center"/>
    </xf>
    <xf numFmtId="3" fontId="1" fillId="0" borderId="0" xfId="3" applyNumberFormat="1" applyFont="1" applyAlignment="1">
      <alignment horizontal="center" vertical="center"/>
    </xf>
    <xf numFmtId="164" fontId="1" fillId="0" borderId="0" xfId="3" applyNumberFormat="1" applyFont="1" applyAlignment="1">
      <alignment horizontal="center" vertical="center"/>
    </xf>
    <xf numFmtId="165" fontId="1" fillId="0" borderId="0" xfId="3" applyNumberFormat="1" applyFont="1" applyAlignment="1">
      <alignment horizontal="center" vertical="center"/>
    </xf>
    <xf numFmtId="166" fontId="1" fillId="0" borderId="0" xfId="3" applyNumberFormat="1" applyFont="1" applyAlignment="1">
      <alignment horizontal="center" vertical="center"/>
    </xf>
    <xf numFmtId="167" fontId="1" fillId="0" borderId="0" xfId="3" applyNumberFormat="1" applyFont="1" applyAlignment="1">
      <alignment horizontal="center" vertical="center"/>
    </xf>
    <xf numFmtId="168" fontId="1" fillId="0" borderId="0" xfId="3" applyNumberFormat="1" applyFont="1" applyAlignment="1">
      <alignment horizontal="center" vertical="center"/>
    </xf>
    <xf numFmtId="165" fontId="1" fillId="3" borderId="0" xfId="3" applyNumberFormat="1" applyFont="1" applyFill="1">
      <alignment vertical="center"/>
    </xf>
    <xf numFmtId="0" fontId="1" fillId="0" borderId="0" xfId="3" applyFont="1" applyAlignment="1">
      <alignment horizontal="left" vertical="center"/>
    </xf>
    <xf numFmtId="0" fontId="1" fillId="3" borderId="0" xfId="3" applyFont="1" applyFill="1" applyAlignment="1">
      <alignment horizontal="center" vertical="center"/>
    </xf>
    <xf numFmtId="0" fontId="2" fillId="3" borderId="0" xfId="3" applyFont="1" applyFill="1" applyAlignment="1">
      <alignment horizontal="center" vertical="center"/>
    </xf>
    <xf numFmtId="3" fontId="1" fillId="3" borderId="0" xfId="3" applyNumberFormat="1" applyFont="1" applyFill="1" applyAlignment="1">
      <alignment horizontal="center" vertical="center"/>
    </xf>
    <xf numFmtId="164" fontId="1" fillId="3" borderId="0" xfId="3" applyNumberFormat="1" applyFont="1" applyFill="1" applyAlignment="1">
      <alignment horizontal="center" vertical="center"/>
    </xf>
    <xf numFmtId="0" fontId="3" fillId="4" borderId="1" xfId="3" applyFont="1" applyFill="1" applyBorder="1" applyAlignment="1">
      <alignment horizontal="center" vertical="center"/>
    </xf>
    <xf numFmtId="3" fontId="4" fillId="4" borderId="1" xfId="3" applyNumberFormat="1" applyFont="1" applyFill="1" applyBorder="1" applyAlignment="1">
      <alignment horizontal="center" vertical="center"/>
    </xf>
    <xf numFmtId="3" fontId="2" fillId="3" borderId="0" xfId="3" applyNumberFormat="1" applyFont="1" applyFill="1" applyAlignment="1">
      <alignment horizontal="center" vertical="center"/>
    </xf>
    <xf numFmtId="0" fontId="6" fillId="4" borderId="2" xfId="3" applyFont="1" applyFill="1" applyBorder="1" applyAlignment="1">
      <alignment horizontal="center" vertical="center"/>
    </xf>
    <xf numFmtId="3" fontId="3" fillId="4" borderId="2" xfId="3" applyNumberFormat="1" applyFont="1" applyFill="1" applyBorder="1" applyAlignment="1">
      <alignment horizontal="center" vertical="center"/>
    </xf>
    <xf numFmtId="0" fontId="1" fillId="5" borderId="4" xfId="3" applyFont="1" applyFill="1" applyBorder="1" applyAlignment="1">
      <alignment horizontal="center" vertical="center"/>
    </xf>
    <xf numFmtId="0" fontId="3" fillId="5" borderId="0" xfId="3" applyFont="1" applyFill="1" applyAlignment="1">
      <alignment horizontal="center" vertical="center"/>
    </xf>
    <xf numFmtId="0" fontId="1" fillId="5" borderId="0" xfId="3" applyFont="1" applyFill="1" applyAlignment="1">
      <alignment horizontal="center" vertical="center"/>
    </xf>
    <xf numFmtId="3" fontId="1" fillId="5" borderId="0" xfId="3" applyNumberFormat="1" applyFont="1" applyFill="1" applyAlignment="1">
      <alignment horizontal="center" vertical="center"/>
    </xf>
    <xf numFmtId="164" fontId="1" fillId="5" borderId="0" xfId="3" applyNumberFormat="1" applyFont="1" applyFill="1" applyAlignment="1">
      <alignment horizontal="center" vertical="center"/>
    </xf>
    <xf numFmtId="0" fontId="7" fillId="5" borderId="0" xfId="3" applyFont="1" applyFill="1" applyAlignment="1">
      <alignment horizontal="center" vertical="center"/>
    </xf>
    <xf numFmtId="0" fontId="8" fillId="5" borderId="0" xfId="3" applyFont="1" applyFill="1" applyAlignment="1">
      <alignment horizontal="center" vertical="center"/>
    </xf>
    <xf numFmtId="0" fontId="3" fillId="6" borderId="1" xfId="3" applyFont="1" applyFill="1" applyBorder="1" applyAlignment="1">
      <alignment horizontal="center" vertical="center" wrapText="1"/>
    </xf>
    <xf numFmtId="0" fontId="9" fillId="6" borderId="1" xfId="3" applyFont="1" applyFill="1" applyBorder="1" applyAlignment="1">
      <alignment horizontal="center" vertical="center" wrapText="1"/>
    </xf>
    <xf numFmtId="3" fontId="9" fillId="6" borderId="7" xfId="3" applyNumberFormat="1" applyFont="1" applyFill="1" applyBorder="1" applyAlignment="1">
      <alignment horizontal="center" vertical="center" wrapText="1"/>
    </xf>
    <xf numFmtId="3" fontId="4" fillId="6" borderId="7" xfId="3" applyNumberFormat="1" applyFont="1" applyFill="1" applyBorder="1" applyAlignment="1">
      <alignment horizontal="center" vertical="center" wrapText="1"/>
    </xf>
    <xf numFmtId="164" fontId="9" fillId="6" borderId="4" xfId="3" applyNumberFormat="1" applyFont="1" applyFill="1" applyBorder="1" applyAlignment="1">
      <alignment horizontal="center" vertical="center" wrapText="1"/>
    </xf>
    <xf numFmtId="0" fontId="6" fillId="6" borderId="8" xfId="3" applyFont="1" applyFill="1" applyBorder="1" applyAlignment="1">
      <alignment horizontal="center" vertical="center" wrapText="1"/>
    </xf>
    <xf numFmtId="0" fontId="10" fillId="6" borderId="8" xfId="3" applyFont="1" applyFill="1" applyBorder="1" applyAlignment="1">
      <alignment horizontal="center" vertical="center" wrapText="1"/>
    </xf>
    <xf numFmtId="0" fontId="11" fillId="6" borderId="8" xfId="3" applyFont="1" applyFill="1" applyBorder="1" applyAlignment="1">
      <alignment horizontal="center" vertical="center" wrapText="1"/>
    </xf>
    <xf numFmtId="3" fontId="11" fillId="6" borderId="8" xfId="3" applyNumberFormat="1" applyFont="1" applyFill="1" applyBorder="1" applyAlignment="1">
      <alignment horizontal="center" vertical="center" wrapText="1"/>
    </xf>
    <xf numFmtId="164" fontId="11" fillId="6" borderId="9" xfId="3" applyNumberFormat="1" applyFont="1" applyFill="1" applyBorder="1" applyAlignment="1">
      <alignment horizontal="center" vertical="center" wrapText="1"/>
    </xf>
    <xf numFmtId="0" fontId="2" fillId="0" borderId="10" xfId="3" applyFont="1" applyBorder="1" applyAlignment="1">
      <alignment horizontal="center" vertical="center"/>
    </xf>
    <xf numFmtId="170" fontId="13" fillId="2" borderId="11" xfId="3" applyNumberFormat="1" applyFont="1" applyFill="1" applyBorder="1">
      <alignment vertical="center"/>
    </xf>
    <xf numFmtId="49" fontId="13" fillId="0" borderId="11" xfId="3" applyNumberFormat="1" applyFont="1" applyBorder="1">
      <alignment vertical="center"/>
    </xf>
    <xf numFmtId="170" fontId="13" fillId="0" borderId="11" xfId="3" applyNumberFormat="1" applyFont="1" applyBorder="1" applyAlignment="1">
      <alignment vertical="center" wrapText="1"/>
    </xf>
    <xf numFmtId="0" fontId="2" fillId="0" borderId="4" xfId="3" applyFont="1" applyBorder="1" applyAlignment="1">
      <alignment horizontal="center" vertical="center"/>
    </xf>
    <xf numFmtId="166" fontId="3" fillId="0" borderId="7" xfId="3" applyNumberFormat="1" applyFont="1" applyBorder="1" applyAlignment="1">
      <alignment horizontal="center" vertical="center" wrapText="1"/>
    </xf>
    <xf numFmtId="170" fontId="13" fillId="2" borderId="7" xfId="3" applyNumberFormat="1" applyFont="1" applyFill="1" applyBorder="1">
      <alignment vertical="center"/>
    </xf>
    <xf numFmtId="49" fontId="13" fillId="0" borderId="7" xfId="3" applyNumberFormat="1" applyFont="1" applyBorder="1" applyAlignment="1">
      <alignment horizontal="left" vertical="center"/>
    </xf>
    <xf numFmtId="170" fontId="13" fillId="0" borderId="7" xfId="3" applyNumberFormat="1" applyFont="1" applyBorder="1" applyAlignment="1">
      <alignment vertical="center" wrapText="1"/>
    </xf>
    <xf numFmtId="49" fontId="13" fillId="0" borderId="7" xfId="3" applyNumberFormat="1" applyFont="1" applyBorder="1">
      <alignment vertical="center"/>
    </xf>
    <xf numFmtId="49" fontId="13" fillId="0" borderId="7" xfId="3" applyNumberFormat="1" applyFont="1" applyBorder="1" applyAlignment="1">
      <alignment horizontal="center" vertical="center"/>
    </xf>
    <xf numFmtId="170" fontId="13" fillId="2" borderId="7" xfId="3" applyNumberFormat="1" applyFont="1" applyFill="1" applyBorder="1" applyAlignment="1">
      <alignment horizontal="center" vertical="center"/>
    </xf>
    <xf numFmtId="171" fontId="13" fillId="0" borderId="7" xfId="3" applyNumberFormat="1" applyFont="1" applyBorder="1" applyAlignment="1">
      <alignment horizontal="center" vertical="center" wrapText="1"/>
    </xf>
    <xf numFmtId="167" fontId="13" fillId="0" borderId="7" xfId="3" applyNumberFormat="1" applyFont="1" applyBorder="1" applyAlignment="1">
      <alignment horizontal="center" vertical="center" wrapText="1"/>
    </xf>
    <xf numFmtId="0" fontId="14" fillId="0" borderId="4" xfId="3" applyFont="1" applyBorder="1" applyAlignment="1">
      <alignment horizontal="center" vertical="center" wrapText="1"/>
    </xf>
    <xf numFmtId="0" fontId="14" fillId="0" borderId="7" xfId="3" applyFont="1" applyBorder="1" applyAlignment="1">
      <alignment horizontal="center" vertical="center"/>
    </xf>
    <xf numFmtId="0" fontId="2" fillId="0" borderId="7" xfId="3" applyFont="1" applyBorder="1" applyAlignment="1">
      <alignment horizontal="center" vertical="center"/>
    </xf>
    <xf numFmtId="170" fontId="15" fillId="2" borderId="7" xfId="3" applyNumberFormat="1" applyFont="1" applyFill="1" applyBorder="1">
      <alignment vertical="center"/>
    </xf>
    <xf numFmtId="164" fontId="16" fillId="0" borderId="7" xfId="3" applyNumberFormat="1" applyFont="1" applyBorder="1" applyAlignment="1">
      <alignment horizontal="center" vertical="center" wrapText="1"/>
    </xf>
    <xf numFmtId="170" fontId="15" fillId="0" borderId="0" xfId="3" applyNumberFormat="1" applyFont="1" applyAlignment="1">
      <alignment horizontal="center" vertical="center"/>
    </xf>
    <xf numFmtId="49" fontId="16" fillId="0" borderId="7" xfId="3" applyNumberFormat="1" applyFont="1" applyBorder="1" applyAlignment="1">
      <alignment horizontal="center"/>
    </xf>
    <xf numFmtId="164" fontId="17" fillId="0" borderId="7" xfId="3" applyNumberFormat="1" applyFont="1" applyBorder="1" applyAlignment="1">
      <alignment horizontal="center" vertical="center" wrapText="1"/>
    </xf>
    <xf numFmtId="170" fontId="15" fillId="0" borderId="7" xfId="3" applyNumberFormat="1" applyFont="1" applyBorder="1" applyAlignment="1">
      <alignment vertical="center" wrapText="1"/>
    </xf>
    <xf numFmtId="0" fontId="3" fillId="0" borderId="7" xfId="3" applyFont="1" applyBorder="1" applyAlignment="1">
      <alignment horizontal="center" vertical="center" wrapText="1"/>
    </xf>
    <xf numFmtId="3" fontId="18" fillId="0" borderId="7" xfId="3" applyNumberFormat="1" applyFont="1" applyBorder="1" applyAlignment="1">
      <alignment horizontal="center" vertical="center"/>
    </xf>
    <xf numFmtId="170" fontId="13" fillId="0" borderId="7" xfId="3" applyNumberFormat="1" applyFont="1" applyBorder="1" applyAlignment="1">
      <alignment horizontal="center" vertical="center"/>
    </xf>
    <xf numFmtId="170" fontId="16" fillId="0" borderId="7" xfId="3" applyNumberFormat="1" applyFont="1" applyBorder="1" applyAlignment="1">
      <alignment vertical="center" wrapText="1"/>
    </xf>
    <xf numFmtId="170" fontId="16" fillId="2" borderId="7" xfId="3" applyNumberFormat="1" applyFont="1" applyFill="1" applyBorder="1" applyAlignment="1">
      <alignment horizontal="center" vertical="center"/>
    </xf>
    <xf numFmtId="170" fontId="16" fillId="0" borderId="7" xfId="3" applyNumberFormat="1" applyFont="1" applyBorder="1" applyAlignment="1">
      <alignment horizontal="center" vertical="center" wrapText="1"/>
    </xf>
    <xf numFmtId="166" fontId="3" fillId="0" borderId="7" xfId="3" applyNumberFormat="1" applyFont="1" applyBorder="1" applyAlignment="1">
      <alignment horizontal="center" vertical="center"/>
    </xf>
    <xf numFmtId="170" fontId="15" fillId="2" borderId="7" xfId="3" applyNumberFormat="1" applyFont="1" applyFill="1" applyBorder="1" applyAlignment="1">
      <alignment horizontal="center" vertical="center"/>
    </xf>
    <xf numFmtId="167" fontId="15" fillId="0" borderId="7" xfId="3" applyNumberFormat="1" applyFont="1" applyBorder="1" applyAlignment="1">
      <alignment horizontal="center" vertical="center" wrapText="1"/>
    </xf>
    <xf numFmtId="170" fontId="19" fillId="2" borderId="7" xfId="3" applyNumberFormat="1" applyFont="1" applyFill="1" applyBorder="1" applyAlignment="1">
      <alignment horizontal="center" vertical="center"/>
    </xf>
    <xf numFmtId="164" fontId="15" fillId="0" borderId="7" xfId="3" applyNumberFormat="1" applyFont="1" applyBorder="1" applyAlignment="1">
      <alignment horizontal="center" vertical="center"/>
    </xf>
    <xf numFmtId="164" fontId="15" fillId="0" borderId="0" xfId="3" applyNumberFormat="1" applyFont="1" applyAlignment="1">
      <alignment horizontal="center" vertical="center"/>
    </xf>
    <xf numFmtId="164" fontId="15" fillId="0" borderId="7" xfId="3" applyNumberFormat="1" applyFont="1" applyBorder="1" applyAlignment="1">
      <alignment horizontal="center" vertical="center" wrapText="1"/>
    </xf>
    <xf numFmtId="1" fontId="15" fillId="0" borderId="0" xfId="3" applyNumberFormat="1" applyFont="1" applyAlignment="1">
      <alignment horizontal="center" vertical="center" wrapText="1"/>
    </xf>
    <xf numFmtId="167" fontId="15" fillId="0" borderId="0" xfId="3" applyNumberFormat="1" applyFont="1" applyAlignment="1">
      <alignment horizontal="center" vertical="center" wrapText="1"/>
    </xf>
    <xf numFmtId="0" fontId="15" fillId="0" borderId="0" xfId="3" applyFont="1" applyAlignment="1">
      <alignment horizontal="center" vertical="center" wrapText="1"/>
    </xf>
    <xf numFmtId="172" fontId="15" fillId="0" borderId="0" xfId="0" applyNumberFormat="1" applyFont="1" applyAlignment="1">
      <alignment horizontal="center" vertical="center"/>
    </xf>
    <xf numFmtId="49" fontId="15" fillId="0" borderId="7" xfId="3" applyNumberFormat="1" applyFont="1" applyBorder="1" applyAlignment="1">
      <alignment horizontal="center" vertical="center" wrapText="1"/>
    </xf>
    <xf numFmtId="170" fontId="15" fillId="0" borderId="7" xfId="3" applyNumberFormat="1" applyFont="1" applyBorder="1" applyAlignment="1">
      <alignment horizontal="center" vertical="center" wrapText="1"/>
    </xf>
    <xf numFmtId="0" fontId="3" fillId="0" borderId="7" xfId="3" applyFont="1" applyBorder="1" applyAlignment="1">
      <alignment horizontal="center" vertical="center"/>
    </xf>
    <xf numFmtId="49" fontId="15" fillId="0" borderId="7" xfId="3" applyNumberFormat="1" applyFont="1" applyBorder="1" applyAlignment="1">
      <alignment horizontal="center" vertical="center"/>
    </xf>
    <xf numFmtId="173" fontId="15" fillId="0" borderId="7" xfId="3" applyNumberFormat="1" applyFont="1" applyBorder="1" applyAlignment="1">
      <alignment horizontal="center" vertical="center" wrapText="1"/>
    </xf>
    <xf numFmtId="3" fontId="20" fillId="0" borderId="0" xfId="3" applyNumberFormat="1" applyFont="1" applyAlignment="1">
      <alignment horizontal="center" vertical="center"/>
    </xf>
    <xf numFmtId="3" fontId="13" fillId="0" borderId="0" xfId="3" applyNumberFormat="1" applyFont="1" applyAlignment="1">
      <alignment horizontal="center" vertical="center"/>
    </xf>
    <xf numFmtId="49" fontId="4" fillId="0" borderId="7" xfId="3" applyNumberFormat="1" applyFont="1" applyBorder="1" applyAlignment="1">
      <alignment horizontal="center" vertical="center"/>
    </xf>
    <xf numFmtId="170" fontId="13" fillId="0" borderId="7" xfId="3" applyNumberFormat="1" applyFont="1" applyBorder="1" applyAlignment="1">
      <alignment horizontal="center" vertical="center" wrapText="1"/>
    </xf>
    <xf numFmtId="0" fontId="3" fillId="5" borderId="0" xfId="3" applyFont="1" applyFill="1" applyAlignment="1">
      <alignment horizontal="center" vertical="center" wrapText="1"/>
    </xf>
    <xf numFmtId="166" fontId="3" fillId="7" borderId="12" xfId="3" applyNumberFormat="1" applyFont="1" applyFill="1" applyBorder="1" applyAlignment="1">
      <alignment horizontal="center" vertical="center" wrapText="1"/>
    </xf>
    <xf numFmtId="0" fontId="21" fillId="7" borderId="12" xfId="3" applyFont="1" applyFill="1" applyBorder="1" applyAlignment="1">
      <alignment horizontal="center" vertical="center" wrapText="1"/>
    </xf>
    <xf numFmtId="170" fontId="22" fillId="5" borderId="0" xfId="3" applyNumberFormat="1" applyFont="1" applyFill="1" applyAlignment="1">
      <alignment horizontal="center" vertical="center" wrapText="1"/>
    </xf>
    <xf numFmtId="3" fontId="22" fillId="5" borderId="0" xfId="3" applyNumberFormat="1" applyFont="1" applyFill="1" applyAlignment="1">
      <alignment horizontal="left" vertical="center" wrapText="1"/>
    </xf>
    <xf numFmtId="0" fontId="1" fillId="5" borderId="7" xfId="3" applyFont="1" applyFill="1" applyBorder="1" applyAlignment="1">
      <alignment horizontal="center" vertical="center"/>
    </xf>
    <xf numFmtId="0" fontId="2" fillId="0" borderId="1" xfId="3" applyFont="1" applyBorder="1" applyAlignment="1">
      <alignment horizontal="center" vertical="center"/>
    </xf>
    <xf numFmtId="170" fontId="15" fillId="0" borderId="13" xfId="3" applyNumberFormat="1" applyFont="1" applyBorder="1" applyAlignment="1">
      <alignment vertical="center" wrapText="1"/>
    </xf>
    <xf numFmtId="3" fontId="17" fillId="0" borderId="1" xfId="3" applyNumberFormat="1" applyFont="1" applyBorder="1" applyAlignment="1">
      <alignment vertical="center" wrapText="1"/>
    </xf>
    <xf numFmtId="170" fontId="3" fillId="0" borderId="1" xfId="3" applyNumberFormat="1" applyFont="1" applyBorder="1" applyAlignment="1">
      <alignment vertical="center" wrapText="1"/>
    </xf>
    <xf numFmtId="170" fontId="15" fillId="0" borderId="14" xfId="3" applyNumberFormat="1" applyFont="1" applyBorder="1" applyAlignment="1">
      <alignment vertical="center" wrapText="1"/>
    </xf>
    <xf numFmtId="3" fontId="24" fillId="0" borderId="7" xfId="3" applyNumberFormat="1" applyFont="1" applyBorder="1" applyAlignment="1">
      <alignment vertical="center" wrapText="1"/>
    </xf>
    <xf numFmtId="170" fontId="3" fillId="0" borderId="7" xfId="3" applyNumberFormat="1" applyFont="1" applyBorder="1" applyAlignment="1">
      <alignment vertical="center" wrapText="1"/>
    </xf>
    <xf numFmtId="3" fontId="25" fillId="0" borderId="7" xfId="3" applyNumberFormat="1" applyFont="1" applyBorder="1" applyAlignment="1">
      <alignment vertical="center" wrapText="1"/>
    </xf>
    <xf numFmtId="3" fontId="17" fillId="0" borderId="7" xfId="3" applyNumberFormat="1" applyFont="1" applyBorder="1" applyAlignment="1">
      <alignment vertical="center" wrapText="1"/>
    </xf>
    <xf numFmtId="165" fontId="1" fillId="3" borderId="0" xfId="3" applyNumberFormat="1" applyFont="1" applyFill="1" applyAlignment="1">
      <alignment horizontal="center" vertical="center"/>
    </xf>
    <xf numFmtId="166" fontId="1" fillId="3" borderId="0" xfId="3" applyNumberFormat="1" applyFont="1" applyFill="1" applyAlignment="1">
      <alignment horizontal="center" vertical="center"/>
    </xf>
    <xf numFmtId="167" fontId="1" fillId="3" borderId="0" xfId="3" applyNumberFormat="1" applyFont="1" applyFill="1" applyAlignment="1">
      <alignment horizontal="center" vertical="center"/>
    </xf>
    <xf numFmtId="165" fontId="1" fillId="5" borderId="0" xfId="3" applyNumberFormat="1" applyFont="1" applyFill="1" applyAlignment="1">
      <alignment horizontal="center" vertical="center"/>
    </xf>
    <xf numFmtId="166" fontId="1" fillId="5" borderId="0" xfId="3" applyNumberFormat="1" applyFont="1" applyFill="1" applyAlignment="1">
      <alignment horizontal="center" vertical="center"/>
    </xf>
    <xf numFmtId="167" fontId="1" fillId="5" borderId="0" xfId="3" applyNumberFormat="1" applyFont="1" applyFill="1" applyAlignment="1">
      <alignment horizontal="center" vertical="center"/>
    </xf>
    <xf numFmtId="165" fontId="9" fillId="6" borderId="7" xfId="3" applyNumberFormat="1" applyFont="1" applyFill="1" applyBorder="1" applyAlignment="1">
      <alignment horizontal="center" vertical="center" wrapText="1"/>
    </xf>
    <xf numFmtId="164" fontId="4" fillId="6" borderId="4" xfId="3" applyNumberFormat="1" applyFont="1" applyFill="1" applyBorder="1" applyAlignment="1">
      <alignment horizontal="center" vertical="center" wrapText="1"/>
    </xf>
    <xf numFmtId="165" fontId="9" fillId="6" borderId="4" xfId="3" applyNumberFormat="1" applyFont="1" applyFill="1" applyBorder="1" applyAlignment="1">
      <alignment horizontal="center" vertical="center" wrapText="1"/>
    </xf>
    <xf numFmtId="165" fontId="11" fillId="6" borderId="8" xfId="3" applyNumberFormat="1" applyFont="1" applyFill="1" applyBorder="1" applyAlignment="1">
      <alignment horizontal="center" vertical="center" wrapText="1"/>
    </xf>
    <xf numFmtId="164" fontId="11" fillId="6" borderId="8" xfId="3" applyNumberFormat="1" applyFont="1" applyFill="1" applyBorder="1" applyAlignment="1">
      <alignment horizontal="center" vertical="center" wrapText="1"/>
    </xf>
    <xf numFmtId="165" fontId="11" fillId="6" borderId="9" xfId="3" applyNumberFormat="1" applyFont="1" applyFill="1" applyBorder="1" applyAlignment="1">
      <alignment horizontal="center" vertical="center" wrapText="1"/>
    </xf>
    <xf numFmtId="166" fontId="11" fillId="6" borderId="8" xfId="3" applyNumberFormat="1" applyFont="1" applyFill="1" applyBorder="1" applyAlignment="1">
      <alignment horizontal="center" vertical="center" wrapText="1"/>
    </xf>
    <xf numFmtId="167" fontId="11" fillId="6" borderId="17" xfId="3" applyNumberFormat="1" applyFont="1" applyFill="1" applyBorder="1" applyAlignment="1">
      <alignment horizontal="center" vertical="center" wrapText="1"/>
    </xf>
    <xf numFmtId="165" fontId="13" fillId="0" borderId="11" xfId="3" applyNumberFormat="1" applyFont="1" applyBorder="1">
      <alignment vertical="center"/>
    </xf>
    <xf numFmtId="170" fontId="1" fillId="0" borderId="11" xfId="3" applyNumberFormat="1" applyFont="1" applyBorder="1" applyAlignment="1">
      <alignment horizontal="center" vertical="center" wrapText="1"/>
    </xf>
    <xf numFmtId="174" fontId="1" fillId="0" borderId="11" xfId="3" applyNumberFormat="1" applyFont="1" applyBorder="1" applyAlignment="1">
      <alignment horizontal="center" vertical="center" wrapText="1"/>
    </xf>
    <xf numFmtId="165" fontId="13" fillId="0" borderId="7" xfId="3" applyNumberFormat="1" applyFont="1" applyBorder="1">
      <alignment vertical="center"/>
    </xf>
    <xf numFmtId="170" fontId="1" fillId="0" borderId="7" xfId="3" applyNumberFormat="1" applyFont="1" applyBorder="1" applyAlignment="1">
      <alignment horizontal="center" vertical="center" wrapText="1"/>
    </xf>
    <xf numFmtId="174" fontId="1" fillId="0" borderId="7" xfId="3" applyNumberFormat="1" applyFont="1" applyBorder="1" applyAlignment="1">
      <alignment horizontal="center" vertical="center" wrapText="1"/>
    </xf>
    <xf numFmtId="164" fontId="26" fillId="0" borderId="2" xfId="3" applyNumberFormat="1" applyFont="1" applyBorder="1" applyAlignment="1">
      <alignment horizontal="left" vertical="center" wrapText="1"/>
    </xf>
    <xf numFmtId="166" fontId="26" fillId="0" borderId="2" xfId="3" applyNumberFormat="1" applyFont="1" applyBorder="1" applyAlignment="1">
      <alignment horizontal="center" vertical="center" wrapText="1"/>
    </xf>
    <xf numFmtId="167" fontId="26" fillId="8" borderId="2" xfId="3" applyNumberFormat="1" applyFont="1" applyFill="1" applyBorder="1" applyAlignment="1">
      <alignment horizontal="center" vertical="center" wrapText="1"/>
    </xf>
    <xf numFmtId="166" fontId="26" fillId="2" borderId="2" xfId="2" applyNumberFormat="1" applyFont="1" applyFill="1" applyBorder="1" applyAlignment="1">
      <alignment horizontal="center" vertical="center" wrapText="1"/>
    </xf>
    <xf numFmtId="164" fontId="26" fillId="0" borderId="20" xfId="3" applyNumberFormat="1" applyFont="1" applyBorder="1" applyAlignment="1">
      <alignment horizontal="left" vertical="center" wrapText="1"/>
    </xf>
    <xf numFmtId="166" fontId="26" fillId="0" borderId="20" xfId="3" applyNumberFormat="1" applyFont="1" applyBorder="1" applyAlignment="1">
      <alignment horizontal="center" vertical="center" wrapText="1"/>
    </xf>
    <xf numFmtId="167" fontId="26" fillId="8" borderId="20" xfId="3" applyNumberFormat="1" applyFont="1" applyFill="1" applyBorder="1" applyAlignment="1">
      <alignment horizontal="center" vertical="center" wrapText="1"/>
    </xf>
    <xf numFmtId="166" fontId="26" fillId="2" borderId="20" xfId="2" applyNumberFormat="1" applyFont="1" applyFill="1" applyBorder="1" applyAlignment="1">
      <alignment horizontal="center" vertical="center" wrapText="1"/>
    </xf>
    <xf numFmtId="166" fontId="26" fillId="2" borderId="20" xfId="3" applyNumberFormat="1" applyFont="1" applyFill="1" applyBorder="1" applyAlignment="1">
      <alignment horizontal="center" vertical="center" wrapText="1"/>
    </xf>
    <xf numFmtId="164" fontId="26" fillId="0" borderId="2" xfId="3" applyNumberFormat="1" applyFont="1" applyBorder="1" applyAlignment="1">
      <alignment horizontal="left" vertical="center"/>
    </xf>
    <xf numFmtId="166" fontId="1" fillId="8" borderId="0" xfId="3" applyNumberFormat="1" applyFont="1" applyFill="1" applyAlignment="1">
      <alignment horizontal="center" vertical="center"/>
    </xf>
    <xf numFmtId="167" fontId="26" fillId="2" borderId="2" xfId="3" applyNumberFormat="1" applyFont="1" applyFill="1" applyBorder="1" applyAlignment="1">
      <alignment horizontal="center" vertical="center"/>
    </xf>
    <xf numFmtId="166" fontId="26" fillId="8" borderId="2" xfId="3" applyNumberFormat="1" applyFont="1" applyFill="1" applyBorder="1" applyAlignment="1">
      <alignment horizontal="center" vertical="center" wrapText="1"/>
    </xf>
    <xf numFmtId="164" fontId="26" fillId="0" borderId="20" xfId="3" applyNumberFormat="1" applyFont="1" applyBorder="1" applyAlignment="1">
      <alignment horizontal="left" vertical="center"/>
    </xf>
    <xf numFmtId="166" fontId="26" fillId="8" borderId="20" xfId="3" applyNumberFormat="1" applyFont="1" applyFill="1" applyBorder="1" applyAlignment="1">
      <alignment horizontal="center" vertical="center"/>
    </xf>
    <xf numFmtId="167" fontId="26" fillId="0" borderId="20" xfId="3" applyNumberFormat="1" applyFont="1" applyBorder="1" applyAlignment="1">
      <alignment horizontal="center" vertical="center" shrinkToFit="1"/>
    </xf>
    <xf numFmtId="166" fontId="26" fillId="8" borderId="20" xfId="3" applyNumberFormat="1" applyFont="1" applyFill="1" applyBorder="1" applyAlignment="1">
      <alignment horizontal="right" vertical="center" wrapText="1"/>
    </xf>
    <xf numFmtId="166" fontId="27" fillId="8" borderId="2" xfId="3" applyNumberFormat="1" applyFont="1" applyFill="1" applyBorder="1" applyAlignment="1">
      <alignment horizontal="center" vertical="center"/>
    </xf>
    <xf numFmtId="167" fontId="26" fillId="0" borderId="2" xfId="3" applyNumberFormat="1" applyFont="1" applyBorder="1" applyAlignment="1">
      <alignment horizontal="center" vertical="center" shrinkToFit="1"/>
    </xf>
    <xf numFmtId="164" fontId="26" fillId="0" borderId="1" xfId="3" applyNumberFormat="1" applyFont="1" applyBorder="1" applyAlignment="1">
      <alignment horizontal="left" vertical="center" wrapText="1"/>
    </xf>
    <xf numFmtId="166" fontId="27" fillId="8" borderId="1" xfId="3" applyNumberFormat="1" applyFont="1" applyFill="1" applyBorder="1" applyAlignment="1">
      <alignment horizontal="center" vertical="center"/>
    </xf>
    <xf numFmtId="167" fontId="26" fillId="0" borderId="1" xfId="3" applyNumberFormat="1" applyFont="1" applyBorder="1" applyAlignment="1">
      <alignment horizontal="center" vertical="center" shrinkToFit="1"/>
    </xf>
    <xf numFmtId="164" fontId="26" fillId="8" borderId="21" xfId="3" applyNumberFormat="1" applyFont="1" applyFill="1" applyBorder="1" applyAlignment="1">
      <alignment horizontal="left" vertical="center" wrapText="1"/>
    </xf>
    <xf numFmtId="166" fontId="27" fillId="8" borderId="21" xfId="3" applyNumberFormat="1" applyFont="1" applyFill="1" applyBorder="1" applyAlignment="1">
      <alignment horizontal="center" vertical="center"/>
    </xf>
    <xf numFmtId="167" fontId="26" fillId="8" borderId="21" xfId="3" applyNumberFormat="1" applyFont="1" applyFill="1" applyBorder="1" applyAlignment="1">
      <alignment horizontal="center" vertical="center" shrinkToFit="1"/>
    </xf>
    <xf numFmtId="167" fontId="26" fillId="0" borderId="20" xfId="3" applyNumberFormat="1" applyFont="1" applyBorder="1" applyAlignment="1">
      <alignment horizontal="center" vertical="center"/>
    </xf>
    <xf numFmtId="166" fontId="26" fillId="0" borderId="20" xfId="3" applyNumberFormat="1" applyFont="1" applyBorder="1" applyAlignment="1">
      <alignment horizontal="center" vertical="center"/>
    </xf>
    <xf numFmtId="166" fontId="26" fillId="8" borderId="20" xfId="3" applyNumberFormat="1" applyFont="1" applyFill="1" applyBorder="1" applyAlignment="1">
      <alignment horizontal="left" vertical="center"/>
    </xf>
    <xf numFmtId="164" fontId="26" fillId="0" borderId="1" xfId="3" applyNumberFormat="1" applyFont="1" applyBorder="1" applyAlignment="1">
      <alignment horizontal="left" vertical="center"/>
    </xf>
    <xf numFmtId="166" fontId="1" fillId="8" borderId="20" xfId="3" applyNumberFormat="1" applyFont="1" applyFill="1" applyBorder="1" applyAlignment="1">
      <alignment horizontal="center" vertical="center"/>
    </xf>
    <xf numFmtId="166" fontId="26" fillId="8" borderId="1" xfId="3" applyNumberFormat="1" applyFont="1" applyFill="1" applyBorder="1" applyAlignment="1">
      <alignment horizontal="center" vertical="center"/>
    </xf>
    <xf numFmtId="166" fontId="1" fillId="8" borderId="1" xfId="3" applyNumberFormat="1" applyFont="1" applyFill="1" applyBorder="1" applyAlignment="1">
      <alignment horizontal="center" vertical="center"/>
    </xf>
    <xf numFmtId="167" fontId="26" fillId="8" borderId="20" xfId="3" applyNumberFormat="1" applyFont="1" applyFill="1" applyBorder="1" applyAlignment="1">
      <alignment horizontal="center" vertical="center"/>
    </xf>
    <xf numFmtId="165" fontId="13" fillId="0" borderId="7" xfId="3" applyNumberFormat="1" applyFont="1" applyBorder="1" applyAlignment="1">
      <alignment horizontal="left" vertical="center"/>
    </xf>
    <xf numFmtId="170" fontId="13" fillId="0" borderId="14" xfId="3" applyNumberFormat="1" applyFont="1" applyBorder="1" applyAlignment="1">
      <alignment horizontal="center" vertical="center"/>
    </xf>
    <xf numFmtId="165" fontId="15" fillId="0" borderId="7" xfId="3" applyNumberFormat="1" applyFont="1" applyBorder="1" applyAlignment="1">
      <alignment horizontal="center" vertical="center"/>
    </xf>
    <xf numFmtId="174" fontId="15" fillId="0" borderId="7" xfId="3" applyNumberFormat="1" applyFont="1" applyBorder="1" applyAlignment="1">
      <alignment horizontal="center" vertical="center" wrapText="1"/>
    </xf>
    <xf numFmtId="170" fontId="4" fillId="0" borderId="7" xfId="3" applyNumberFormat="1" applyFont="1" applyBorder="1" applyAlignment="1">
      <alignment horizontal="center" vertical="center" wrapText="1"/>
    </xf>
    <xf numFmtId="165" fontId="19" fillId="0" borderId="7" xfId="3" applyNumberFormat="1" applyFont="1" applyBorder="1" applyAlignment="1">
      <alignment horizontal="center" vertical="center"/>
    </xf>
    <xf numFmtId="170" fontId="15" fillId="0" borderId="14" xfId="3" applyNumberFormat="1" applyFont="1" applyBorder="1" applyAlignment="1">
      <alignment horizontal="center" vertical="center"/>
    </xf>
    <xf numFmtId="170" fontId="15" fillId="0" borderId="7" xfId="3" applyNumberFormat="1" applyFont="1" applyBorder="1" applyAlignment="1">
      <alignment horizontal="center" vertical="center"/>
    </xf>
    <xf numFmtId="174" fontId="15" fillId="0" borderId="7" xfId="3" applyNumberFormat="1" applyFont="1" applyBorder="1" applyAlignment="1">
      <alignment horizontal="center" vertical="center"/>
    </xf>
    <xf numFmtId="165" fontId="13" fillId="0" borderId="7" xfId="3" applyNumberFormat="1" applyFont="1" applyBorder="1" applyAlignment="1">
      <alignment horizontal="center" vertical="center"/>
    </xf>
    <xf numFmtId="174" fontId="28" fillId="0" borderId="7" xfId="3" applyNumberFormat="1" applyFont="1" applyBorder="1" applyAlignment="1">
      <alignment horizontal="center" vertical="center"/>
    </xf>
    <xf numFmtId="170" fontId="29" fillId="0" borderId="14" xfId="3" applyNumberFormat="1" applyFont="1" applyBorder="1" applyAlignment="1">
      <alignment horizontal="center" vertical="center"/>
    </xf>
    <xf numFmtId="170" fontId="29" fillId="0" borderId="7" xfId="3" applyNumberFormat="1" applyFont="1" applyBorder="1" applyAlignment="1">
      <alignment horizontal="center" vertical="center"/>
    </xf>
    <xf numFmtId="166" fontId="26" fillId="8" borderId="2" xfId="3" applyNumberFormat="1" applyFont="1" applyFill="1" applyBorder="1" applyAlignment="1">
      <alignment horizontal="center" vertical="center" shrinkToFit="1"/>
    </xf>
    <xf numFmtId="165" fontId="28" fillId="0" borderId="7" xfId="3" applyNumberFormat="1" applyFont="1" applyBorder="1" applyAlignment="1">
      <alignment horizontal="center" vertical="center" wrapText="1"/>
    </xf>
    <xf numFmtId="170" fontId="28" fillId="0" borderId="14" xfId="3" applyNumberFormat="1" applyFont="1" applyBorder="1">
      <alignment vertical="center"/>
    </xf>
    <xf numFmtId="170" fontId="28" fillId="0" borderId="7" xfId="3" applyNumberFormat="1" applyFont="1" applyBorder="1">
      <alignment vertical="center"/>
    </xf>
    <xf numFmtId="174" fontId="28" fillId="0" borderId="7" xfId="3" applyNumberFormat="1" applyFont="1" applyBorder="1">
      <alignment vertical="center"/>
    </xf>
    <xf numFmtId="166" fontId="26" fillId="8" borderId="1" xfId="3" applyNumberFormat="1" applyFont="1" applyFill="1" applyBorder="1" applyAlignment="1">
      <alignment horizontal="center" vertical="center" wrapText="1"/>
    </xf>
    <xf numFmtId="166" fontId="26" fillId="8" borderId="1" xfId="3" applyNumberFormat="1" applyFont="1" applyFill="1" applyBorder="1" applyAlignment="1">
      <alignment horizontal="center" vertical="center" shrinkToFit="1"/>
    </xf>
    <xf numFmtId="165" fontId="15" fillId="0" borderId="7" xfId="3" applyNumberFormat="1" applyFont="1" applyBorder="1" applyAlignment="1">
      <alignment horizontal="center" vertical="center" wrapText="1"/>
    </xf>
    <xf numFmtId="165" fontId="1" fillId="0" borderId="7" xfId="3" applyNumberFormat="1" applyFont="1" applyBorder="1" applyAlignment="1">
      <alignment horizontal="center" vertical="center" wrapText="1"/>
    </xf>
    <xf numFmtId="170" fontId="1" fillId="0" borderId="14" xfId="3" applyNumberFormat="1" applyFont="1" applyBorder="1">
      <alignment vertical="center"/>
    </xf>
    <xf numFmtId="170" fontId="1" fillId="0" borderId="7" xfId="3" applyNumberFormat="1" applyFont="1" applyBorder="1">
      <alignment vertical="center"/>
    </xf>
    <xf numFmtId="174" fontId="1" fillId="0" borderId="7" xfId="3" applyNumberFormat="1" applyFont="1" applyBorder="1">
      <alignment vertical="center"/>
    </xf>
    <xf numFmtId="164" fontId="13" fillId="0" borderId="22" xfId="3" applyNumberFormat="1" applyFont="1" applyBorder="1" applyAlignment="1">
      <alignment horizontal="center" vertical="center" wrapText="1"/>
    </xf>
    <xf numFmtId="165" fontId="1" fillId="0" borderId="7" xfId="3" applyNumberFormat="1" applyFont="1" applyBorder="1" applyAlignment="1">
      <alignment horizontal="center" vertical="center"/>
    </xf>
    <xf numFmtId="0" fontId="26" fillId="0" borderId="7" xfId="3" applyFont="1" applyBorder="1" applyAlignment="1">
      <alignment horizontal="left" vertical="center" wrapText="1"/>
    </xf>
    <xf numFmtId="167" fontId="26" fillId="8" borderId="7" xfId="3" applyNumberFormat="1" applyFont="1" applyFill="1" applyBorder="1" applyAlignment="1">
      <alignment horizontal="center" vertical="center"/>
    </xf>
    <xf numFmtId="166" fontId="26" fillId="2" borderId="2" xfId="3" applyNumberFormat="1" applyFont="1" applyFill="1" applyBorder="1" applyAlignment="1">
      <alignment horizontal="center" vertical="center"/>
    </xf>
    <xf numFmtId="167" fontId="26" fillId="2" borderId="1" xfId="3" applyNumberFormat="1" applyFont="1" applyFill="1" applyBorder="1" applyAlignment="1">
      <alignment horizontal="center" vertical="center"/>
    </xf>
    <xf numFmtId="166" fontId="26" fillId="2" borderId="1" xfId="3" applyNumberFormat="1" applyFont="1" applyFill="1" applyBorder="1" applyAlignment="1">
      <alignment horizontal="center" vertical="center"/>
    </xf>
    <xf numFmtId="166" fontId="26" fillId="0" borderId="1" xfId="3" applyNumberFormat="1" applyFont="1" applyBorder="1" applyAlignment="1">
      <alignment horizontal="center" vertical="center" wrapText="1"/>
    </xf>
    <xf numFmtId="167" fontId="26" fillId="8" borderId="1" xfId="3" applyNumberFormat="1" applyFont="1" applyFill="1" applyBorder="1" applyAlignment="1">
      <alignment horizontal="center" vertical="center"/>
    </xf>
    <xf numFmtId="166" fontId="26" fillId="0" borderId="1" xfId="3" applyNumberFormat="1" applyFont="1" applyBorder="1" applyAlignment="1">
      <alignment horizontal="center" vertical="center"/>
    </xf>
    <xf numFmtId="0" fontId="26" fillId="0" borderId="1" xfId="3" applyFont="1" applyBorder="1" applyAlignment="1">
      <alignment horizontal="left" vertical="center" wrapText="1"/>
    </xf>
    <xf numFmtId="14" fontId="26" fillId="2" borderId="1" xfId="3" applyNumberFormat="1" applyFont="1" applyFill="1" applyBorder="1" applyAlignment="1">
      <alignment horizontal="center" vertical="center"/>
    </xf>
    <xf numFmtId="164" fontId="13" fillId="0" borderId="18" xfId="3" applyNumberFormat="1" applyFont="1" applyBorder="1" applyAlignment="1">
      <alignment horizontal="center" vertical="center"/>
    </xf>
    <xf numFmtId="164" fontId="13" fillId="0" borderId="23" xfId="3" applyNumberFormat="1" applyFont="1" applyBorder="1" applyAlignment="1">
      <alignment horizontal="center" vertical="center"/>
    </xf>
    <xf numFmtId="164" fontId="8" fillId="0" borderId="2" xfId="3" applyNumberFormat="1" applyFont="1" applyBorder="1" applyAlignment="1">
      <alignment horizontal="left" vertical="center" wrapText="1"/>
    </xf>
    <xf numFmtId="0" fontId="1" fillId="8" borderId="20" xfId="3" applyFont="1" applyFill="1" applyBorder="1" applyAlignment="1">
      <alignment horizontal="left" vertical="center"/>
    </xf>
    <xf numFmtId="165" fontId="22" fillId="5" borderId="4" xfId="3" applyNumberFormat="1" applyFont="1" applyFill="1" applyBorder="1" applyAlignment="1">
      <alignment horizontal="left" vertical="center" wrapText="1"/>
    </xf>
    <xf numFmtId="174" fontId="22" fillId="5" borderId="0" xfId="3" applyNumberFormat="1" applyFont="1" applyFill="1" applyAlignment="1">
      <alignment horizontal="center" vertical="center" wrapText="1"/>
    </xf>
    <xf numFmtId="164" fontId="1" fillId="7" borderId="0" xfId="3" applyNumberFormat="1" applyFont="1" applyFill="1" applyAlignment="1">
      <alignment horizontal="center" vertical="center"/>
    </xf>
    <xf numFmtId="166" fontId="1" fillId="7" borderId="0" xfId="3" applyNumberFormat="1" applyFont="1" applyFill="1" applyAlignment="1">
      <alignment horizontal="center" vertical="center"/>
    </xf>
    <xf numFmtId="167" fontId="1" fillId="7" borderId="0" xfId="3" applyNumberFormat="1" applyFont="1" applyFill="1" applyAlignment="1">
      <alignment horizontal="center" vertical="center"/>
    </xf>
    <xf numFmtId="165" fontId="1" fillId="0" borderId="1" xfId="3" applyNumberFormat="1" applyFont="1" applyBorder="1">
      <alignment vertical="center"/>
    </xf>
    <xf numFmtId="170" fontId="1" fillId="0" borderId="1" xfId="3" applyNumberFormat="1" applyFont="1" applyBorder="1" applyAlignment="1">
      <alignment horizontal="center" vertical="center"/>
    </xf>
    <xf numFmtId="170" fontId="1" fillId="0" borderId="1" xfId="3" applyNumberFormat="1" applyFont="1" applyBorder="1">
      <alignment vertical="center"/>
    </xf>
    <xf numFmtId="174" fontId="1" fillId="0" borderId="25" xfId="3" applyNumberFormat="1" applyFont="1" applyBorder="1">
      <alignment vertical="center"/>
    </xf>
    <xf numFmtId="165" fontId="1" fillId="0" borderId="7" xfId="3" applyNumberFormat="1" applyFont="1" applyBorder="1">
      <alignment vertical="center"/>
    </xf>
    <xf numFmtId="170" fontId="1" fillId="0" borderId="7" xfId="3" applyNumberFormat="1" applyFont="1" applyBorder="1" applyAlignment="1">
      <alignment horizontal="center" vertical="center"/>
    </xf>
    <xf numFmtId="174" fontId="1" fillId="0" borderId="4" xfId="3" applyNumberFormat="1" applyFont="1" applyBorder="1">
      <alignment vertical="center"/>
    </xf>
    <xf numFmtId="164" fontId="8" fillId="8" borderId="24" xfId="3" applyNumberFormat="1" applyFont="1" applyFill="1" applyBorder="1" applyAlignment="1">
      <alignment horizontal="left" vertical="center" wrapText="1"/>
    </xf>
    <xf numFmtId="166" fontId="8" fillId="8" borderId="24" xfId="3" applyNumberFormat="1" applyFont="1" applyFill="1" applyBorder="1" applyAlignment="1">
      <alignment horizontal="center" vertical="center" wrapText="1"/>
    </xf>
    <xf numFmtId="167" fontId="13" fillId="8" borderId="24" xfId="3" applyNumberFormat="1" applyFont="1" applyFill="1" applyBorder="1" applyAlignment="1">
      <alignment horizontal="center" vertical="center" wrapText="1"/>
    </xf>
    <xf numFmtId="0" fontId="8" fillId="0" borderId="2" xfId="3" applyFont="1" applyBorder="1" applyAlignment="1">
      <alignment horizontal="left" vertical="center" wrapText="1"/>
    </xf>
    <xf numFmtId="166" fontId="8" fillId="0" borderId="2" xfId="3" applyNumberFormat="1" applyFont="1" applyBorder="1" applyAlignment="1">
      <alignment horizontal="center" vertical="center" wrapText="1"/>
    </xf>
    <xf numFmtId="167" fontId="13" fillId="8" borderId="2" xfId="3" applyNumberFormat="1" applyFont="1" applyFill="1" applyBorder="1" applyAlignment="1">
      <alignment horizontal="center" vertical="center" wrapText="1"/>
    </xf>
    <xf numFmtId="166" fontId="8" fillId="2" borderId="2" xfId="3" applyNumberFormat="1" applyFont="1" applyFill="1" applyBorder="1" applyAlignment="1">
      <alignment horizontal="center" vertical="center" wrapText="1"/>
    </xf>
    <xf numFmtId="167" fontId="26" fillId="2" borderId="20" xfId="3" applyNumberFormat="1" applyFont="1" applyFill="1" applyBorder="1" applyAlignment="1">
      <alignment horizontal="center" vertical="center" shrinkToFit="1"/>
    </xf>
    <xf numFmtId="3" fontId="13" fillId="3" borderId="0" xfId="3" applyNumberFormat="1" applyFont="1" applyFill="1" applyAlignment="1">
      <alignment horizontal="right" vertical="center"/>
    </xf>
    <xf numFmtId="168" fontId="1" fillId="3" borderId="0" xfId="3" applyNumberFormat="1" applyFont="1" applyFill="1" applyAlignment="1">
      <alignment horizontal="center" vertical="center"/>
    </xf>
    <xf numFmtId="168" fontId="1" fillId="5" borderId="0" xfId="3" applyNumberFormat="1" applyFont="1" applyFill="1" applyAlignment="1">
      <alignment horizontal="center" vertical="center"/>
    </xf>
    <xf numFmtId="3" fontId="1" fillId="5" borderId="0" xfId="3" applyNumberFormat="1" applyFont="1" applyFill="1" applyAlignment="1">
      <alignment horizontal="right" vertical="center"/>
    </xf>
    <xf numFmtId="3" fontId="31" fillId="5" borderId="0" xfId="3" applyNumberFormat="1" applyFont="1" applyFill="1" applyAlignment="1">
      <alignment horizontal="right" vertical="center"/>
    </xf>
    <xf numFmtId="3" fontId="8" fillId="5" borderId="0" xfId="3" applyNumberFormat="1" applyFont="1" applyFill="1" applyAlignment="1">
      <alignment horizontal="center" vertical="center"/>
    </xf>
    <xf numFmtId="164" fontId="9" fillId="6" borderId="1" xfId="3" applyNumberFormat="1" applyFont="1" applyFill="1" applyBorder="1" applyAlignment="1">
      <alignment horizontal="center" vertical="center" wrapText="1"/>
    </xf>
    <xf numFmtId="168" fontId="11" fillId="6" borderId="17" xfId="3" applyNumberFormat="1" applyFont="1" applyFill="1" applyBorder="1" applyAlignment="1">
      <alignment horizontal="center" vertical="center" wrapText="1"/>
    </xf>
    <xf numFmtId="164" fontId="11" fillId="6" borderId="7" xfId="3" applyNumberFormat="1" applyFont="1" applyFill="1" applyBorder="1" applyAlignment="1">
      <alignment horizontal="center" vertical="center" wrapText="1"/>
    </xf>
    <xf numFmtId="3" fontId="1" fillId="0" borderId="1" xfId="3" applyNumberFormat="1" applyFont="1" applyBorder="1" applyAlignment="1">
      <alignment horizontal="center" vertical="center"/>
    </xf>
    <xf numFmtId="0" fontId="4" fillId="9" borderId="20" xfId="3" applyFont="1" applyFill="1" applyBorder="1" applyAlignment="1">
      <alignment horizontal="center" vertical="center"/>
    </xf>
    <xf numFmtId="0" fontId="1" fillId="0" borderId="4" xfId="3" applyFont="1" applyBorder="1">
      <alignment vertical="center"/>
    </xf>
    <xf numFmtId="168" fontId="26" fillId="8" borderId="2" xfId="3" applyNumberFormat="1" applyFont="1" applyFill="1" applyBorder="1" applyAlignment="1">
      <alignment horizontal="right" vertical="center" wrapText="1"/>
    </xf>
    <xf numFmtId="168" fontId="26" fillId="8" borderId="20" xfId="3" applyNumberFormat="1" applyFont="1" applyFill="1" applyBorder="1" applyAlignment="1">
      <alignment horizontal="center" vertical="center" wrapText="1"/>
    </xf>
    <xf numFmtId="3" fontId="32" fillId="0" borderId="7" xfId="3" applyNumberFormat="1" applyFont="1" applyBorder="1" applyAlignment="1">
      <alignment horizontal="center" vertical="center"/>
    </xf>
    <xf numFmtId="168" fontId="26" fillId="8" borderId="20" xfId="3" applyNumberFormat="1" applyFont="1" applyFill="1" applyBorder="1" applyAlignment="1">
      <alignment horizontal="right" vertical="center" wrapText="1"/>
    </xf>
    <xf numFmtId="164" fontId="18" fillId="0" borderId="7" xfId="3" applyNumberFormat="1" applyFont="1" applyBorder="1" applyAlignment="1">
      <alignment horizontal="center" vertical="center" wrapText="1"/>
    </xf>
    <xf numFmtId="3" fontId="1" fillId="0" borderId="2" xfId="3" applyNumberFormat="1" applyFont="1" applyBorder="1" applyAlignment="1">
      <alignment horizontal="center" vertical="center"/>
    </xf>
    <xf numFmtId="168" fontId="26" fillId="0" borderId="2" xfId="3" applyNumberFormat="1" applyFont="1" applyBorder="1" applyAlignment="1">
      <alignment horizontal="center" vertical="center"/>
    </xf>
    <xf numFmtId="164" fontId="17" fillId="2" borderId="1" xfId="3" applyNumberFormat="1" applyFont="1" applyFill="1" applyBorder="1" applyAlignment="1">
      <alignment horizontal="center" vertical="center" wrapText="1"/>
    </xf>
    <xf numFmtId="168" fontId="33" fillId="0" borderId="20" xfId="3" applyNumberFormat="1" applyFont="1" applyBorder="1" applyAlignment="1">
      <alignment horizontal="center" vertical="center"/>
    </xf>
    <xf numFmtId="164" fontId="23" fillId="0" borderId="7" xfId="3" applyNumberFormat="1" applyFont="1" applyBorder="1" applyAlignment="1">
      <alignment horizontal="center" vertical="center" wrapText="1"/>
    </xf>
    <xf numFmtId="168" fontId="26" fillId="0" borderId="20" xfId="3" applyNumberFormat="1" applyFont="1" applyBorder="1" applyAlignment="1">
      <alignment horizontal="center" vertical="center"/>
    </xf>
    <xf numFmtId="164" fontId="3" fillId="2" borderId="7" xfId="3" applyNumberFormat="1" applyFont="1" applyFill="1" applyBorder="1" applyAlignment="1">
      <alignment horizontal="center" vertical="center" wrapText="1"/>
    </xf>
    <xf numFmtId="168" fontId="33" fillId="0" borderId="1" xfId="3" applyNumberFormat="1" applyFont="1" applyBorder="1" applyAlignment="1">
      <alignment horizontal="center" vertical="center" wrapText="1"/>
    </xf>
    <xf numFmtId="164" fontId="3" fillId="2" borderId="2" xfId="3" applyNumberFormat="1" applyFont="1" applyFill="1" applyBorder="1" applyAlignment="1">
      <alignment horizontal="center" vertical="center" wrapText="1"/>
    </xf>
    <xf numFmtId="168" fontId="26" fillId="8" borderId="21" xfId="3" applyNumberFormat="1" applyFont="1" applyFill="1" applyBorder="1" applyAlignment="1">
      <alignment horizontal="center" vertical="center" wrapText="1"/>
    </xf>
    <xf numFmtId="164" fontId="3" fillId="0" borderId="7" xfId="3" applyNumberFormat="1" applyFont="1" applyBorder="1" applyAlignment="1">
      <alignment horizontal="center" vertical="center" wrapText="1"/>
    </xf>
    <xf numFmtId="0" fontId="3" fillId="2" borderId="7" xfId="3" applyFont="1" applyFill="1" applyBorder="1" applyAlignment="1">
      <alignment horizontal="center" vertical="center"/>
    </xf>
    <xf numFmtId="168" fontId="33" fillId="2" borderId="20" xfId="3" applyNumberFormat="1" applyFont="1" applyFill="1" applyBorder="1" applyAlignment="1">
      <alignment horizontal="center" vertical="center"/>
    </xf>
    <xf numFmtId="0" fontId="18" fillId="2" borderId="7" xfId="3" applyFont="1" applyFill="1" applyBorder="1" applyAlignment="1">
      <alignment horizontal="center" vertical="center"/>
    </xf>
    <xf numFmtId="3" fontId="1" fillId="0" borderId="7" xfId="3" applyNumberFormat="1" applyFont="1" applyBorder="1" applyAlignment="1">
      <alignment horizontal="center" vertical="center"/>
    </xf>
    <xf numFmtId="168" fontId="26" fillId="0" borderId="1" xfId="3" applyNumberFormat="1" applyFont="1" applyBorder="1" applyAlignment="1">
      <alignment horizontal="center" vertical="center"/>
    </xf>
    <xf numFmtId="164" fontId="17" fillId="0" borderId="1" xfId="3" applyNumberFormat="1" applyFont="1" applyBorder="1" applyAlignment="1">
      <alignment horizontal="center" vertical="center" wrapText="1"/>
    </xf>
    <xf numFmtId="168" fontId="26" fillId="8" borderId="20" xfId="3" applyNumberFormat="1" applyFont="1" applyFill="1" applyBorder="1" applyAlignment="1">
      <alignment horizontal="center" vertical="center"/>
    </xf>
    <xf numFmtId="168" fontId="26" fillId="2" borderId="20" xfId="3" applyNumberFormat="1" applyFont="1" applyFill="1" applyBorder="1" applyAlignment="1">
      <alignment horizontal="center" vertical="center"/>
    </xf>
    <xf numFmtId="164" fontId="3" fillId="0" borderId="1" xfId="3" applyNumberFormat="1" applyFont="1" applyBorder="1" applyAlignment="1">
      <alignment horizontal="center" vertical="center" wrapText="1"/>
    </xf>
    <xf numFmtId="3" fontId="16" fillId="0" borderId="7" xfId="3" applyNumberFormat="1" applyFont="1" applyBorder="1" applyAlignment="1">
      <alignment horizontal="center" vertical="center"/>
    </xf>
    <xf numFmtId="168" fontId="34" fillId="0" borderId="2" xfId="3" applyNumberFormat="1" applyFont="1" applyBorder="1" applyAlignment="1">
      <alignment horizontal="center" vertical="center" wrapText="1"/>
    </xf>
    <xf numFmtId="168" fontId="26" fillId="2" borderId="1" xfId="3" applyNumberFormat="1" applyFont="1" applyFill="1" applyBorder="1" applyAlignment="1">
      <alignment horizontal="center" vertical="center" wrapText="1"/>
    </xf>
    <xf numFmtId="3" fontId="35" fillId="0" borderId="7" xfId="3" applyNumberFormat="1" applyFont="1" applyBorder="1" applyAlignment="1">
      <alignment horizontal="center" vertical="center"/>
    </xf>
    <xf numFmtId="0" fontId="3" fillId="0" borderId="14" xfId="3" applyFont="1" applyBorder="1" applyAlignment="1">
      <alignment horizontal="center" vertical="center"/>
    </xf>
    <xf numFmtId="168" fontId="26" fillId="8" borderId="7" xfId="3" applyNumberFormat="1" applyFont="1" applyFill="1" applyBorder="1" applyAlignment="1">
      <alignment horizontal="left" vertical="center"/>
    </xf>
    <xf numFmtId="168" fontId="26" fillId="2" borderId="1" xfId="3" applyNumberFormat="1" applyFont="1" applyFill="1" applyBorder="1" applyAlignment="1">
      <alignment horizontal="center" vertical="center"/>
    </xf>
    <xf numFmtId="3" fontId="3" fillId="0" borderId="0" xfId="3" applyNumberFormat="1" applyFont="1" applyAlignment="1">
      <alignment horizontal="center" vertical="center"/>
    </xf>
    <xf numFmtId="168" fontId="26" fillId="2" borderId="13" xfId="3" applyNumberFormat="1" applyFont="1" applyFill="1" applyBorder="1" applyAlignment="1">
      <alignment horizontal="center" vertical="center"/>
    </xf>
    <xf numFmtId="167" fontId="30" fillId="8" borderId="20" xfId="3" applyNumberFormat="1" applyFont="1" applyFill="1" applyBorder="1" applyAlignment="1">
      <alignment horizontal="center" vertical="center"/>
    </xf>
    <xf numFmtId="3" fontId="3" fillId="0" borderId="7" xfId="3" applyNumberFormat="1" applyFont="1" applyBorder="1" applyAlignment="1">
      <alignment horizontal="center" vertical="center"/>
    </xf>
    <xf numFmtId="168" fontId="26" fillId="0" borderId="1" xfId="3" applyNumberFormat="1" applyFont="1" applyBorder="1" applyAlignment="1">
      <alignment horizontal="center" vertical="center" wrapText="1"/>
    </xf>
    <xf numFmtId="3" fontId="17" fillId="0" borderId="1" xfId="3" applyNumberFormat="1" applyFont="1" applyBorder="1" applyAlignment="1">
      <alignment horizontal="center" vertical="center"/>
    </xf>
    <xf numFmtId="3" fontId="17" fillId="0" borderId="2" xfId="3" applyNumberFormat="1" applyFont="1" applyBorder="1" applyAlignment="1">
      <alignment horizontal="center" vertical="center"/>
    </xf>
    <xf numFmtId="168" fontId="1" fillId="7" borderId="0" xfId="3" applyNumberFormat="1" applyFont="1" applyFill="1" applyAlignment="1">
      <alignment horizontal="center" vertical="center"/>
    </xf>
    <xf numFmtId="164" fontId="2" fillId="5" borderId="12" xfId="3" applyNumberFormat="1" applyFont="1" applyFill="1" applyBorder="1" applyAlignment="1">
      <alignment horizontal="left" vertical="center" wrapText="1"/>
    </xf>
    <xf numFmtId="0" fontId="4" fillId="9" borderId="30" xfId="3" applyFont="1" applyFill="1" applyBorder="1" applyAlignment="1">
      <alignment horizontal="center" vertical="center"/>
    </xf>
    <xf numFmtId="0" fontId="1" fillId="0" borderId="0" xfId="3" applyFont="1">
      <alignment vertical="center"/>
    </xf>
    <xf numFmtId="168" fontId="13" fillId="8" borderId="24" xfId="3" applyNumberFormat="1" applyFont="1" applyFill="1" applyBorder="1" applyAlignment="1">
      <alignment horizontal="center" vertical="center" wrapText="1"/>
    </xf>
    <xf numFmtId="168" fontId="13" fillId="8" borderId="2" xfId="3" applyNumberFormat="1" applyFont="1" applyFill="1" applyBorder="1" applyAlignment="1">
      <alignment horizontal="center" vertical="center" wrapText="1"/>
    </xf>
    <xf numFmtId="164" fontId="18" fillId="0" borderId="2" xfId="3" applyNumberFormat="1" applyFont="1" applyBorder="1" applyAlignment="1">
      <alignment horizontal="center" vertical="center" wrapText="1"/>
    </xf>
    <xf numFmtId="168" fontId="33" fillId="2" borderId="20" xfId="3" applyNumberFormat="1" applyFont="1" applyFill="1" applyBorder="1" applyAlignment="1">
      <alignment horizontal="center" vertical="center" wrapText="1"/>
    </xf>
    <xf numFmtId="164" fontId="35" fillId="2" borderId="7" xfId="3" applyNumberFormat="1" applyFont="1" applyFill="1" applyBorder="1" applyAlignment="1">
      <alignment horizontal="center" vertical="center" wrapText="1"/>
    </xf>
    <xf numFmtId="164" fontId="3" fillId="0" borderId="0" xfId="3" applyNumberFormat="1" applyFont="1" applyAlignment="1">
      <alignment horizontal="center" vertical="center" wrapText="1"/>
    </xf>
    <xf numFmtId="164" fontId="3" fillId="2" borderId="0" xfId="3" applyNumberFormat="1" applyFont="1" applyFill="1" applyAlignment="1">
      <alignment horizontal="left" vertical="center" wrapText="1"/>
    </xf>
    <xf numFmtId="3" fontId="32" fillId="0" borderId="0" xfId="3" applyNumberFormat="1" applyFont="1" applyAlignment="1">
      <alignment horizontal="center" vertical="center"/>
    </xf>
    <xf numFmtId="3" fontId="23" fillId="0" borderId="7" xfId="3" applyNumberFormat="1" applyFont="1" applyBorder="1" applyAlignment="1">
      <alignment vertical="center" wrapText="1"/>
    </xf>
    <xf numFmtId="164" fontId="36" fillId="0" borderId="0" xfId="3" applyNumberFormat="1" applyFont="1" applyAlignment="1">
      <alignment horizontal="center" vertical="center" wrapText="1"/>
    </xf>
    <xf numFmtId="0" fontId="17" fillId="0" borderId="7" xfId="3" applyFont="1" applyBorder="1" applyAlignment="1">
      <alignment horizontal="center" vertical="center" wrapText="1"/>
    </xf>
    <xf numFmtId="164" fontId="37" fillId="0" borderId="0" xfId="3" applyNumberFormat="1" applyFont="1" applyAlignment="1">
      <alignment horizontal="center" vertical="center" wrapText="1"/>
    </xf>
    <xf numFmtId="0" fontId="3" fillId="0" borderId="0" xfId="3" applyFont="1" applyAlignment="1">
      <alignment horizontal="center" vertical="center"/>
    </xf>
    <xf numFmtId="170" fontId="38" fillId="0" borderId="7" xfId="3" applyNumberFormat="1" applyFont="1" applyBorder="1" applyAlignment="1">
      <alignment horizontal="center" vertical="center" wrapText="1"/>
    </xf>
    <xf numFmtId="170" fontId="38" fillId="0" borderId="7" xfId="3" applyNumberFormat="1" applyFont="1" applyBorder="1" applyAlignment="1">
      <alignment horizontal="center" vertical="center"/>
    </xf>
    <xf numFmtId="14" fontId="16" fillId="0" borderId="7" xfId="3" applyNumberFormat="1" applyFont="1" applyBorder="1" applyAlignment="1">
      <alignment horizontal="center" vertical="center" wrapText="1"/>
    </xf>
    <xf numFmtId="1" fontId="16" fillId="0" borderId="7" xfId="3" applyNumberFormat="1" applyFont="1" applyBorder="1" applyAlignment="1">
      <alignment horizontal="center" vertical="center" wrapText="1"/>
    </xf>
    <xf numFmtId="49" fontId="19" fillId="0" borderId="7" xfId="3" applyNumberFormat="1" applyFont="1" applyBorder="1" applyAlignment="1">
      <alignment horizontal="center"/>
    </xf>
    <xf numFmtId="49" fontId="13" fillId="0" borderId="7" xfId="3" applyNumberFormat="1" applyFont="1" applyBorder="1" applyAlignment="1">
      <alignment horizontal="center"/>
    </xf>
    <xf numFmtId="164" fontId="39" fillId="0" borderId="0" xfId="3" applyNumberFormat="1" applyFont="1" applyAlignment="1">
      <alignment horizontal="center" vertical="center"/>
    </xf>
    <xf numFmtId="173" fontId="16" fillId="0" borderId="7" xfId="3" applyNumberFormat="1" applyFont="1" applyBorder="1" applyAlignment="1">
      <alignment horizontal="center" vertical="center" wrapText="1"/>
    </xf>
    <xf numFmtId="164" fontId="40" fillId="0" borderId="0" xfId="3" applyNumberFormat="1" applyFont="1" applyAlignment="1">
      <alignment horizontal="center" vertical="center"/>
    </xf>
    <xf numFmtId="49" fontId="40" fillId="0" borderId="7" xfId="3" applyNumberFormat="1" applyFont="1" applyBorder="1" applyAlignment="1">
      <alignment horizontal="center" vertical="center" wrapText="1"/>
    </xf>
    <xf numFmtId="49" fontId="15" fillId="0" borderId="7" xfId="3" applyNumberFormat="1" applyFont="1" applyBorder="1" applyAlignment="1">
      <alignment horizontal="center"/>
    </xf>
    <xf numFmtId="0" fontId="1" fillId="5" borderId="16" xfId="3" applyFont="1" applyFill="1" applyBorder="1" applyAlignment="1">
      <alignment horizontal="center" vertical="center"/>
    </xf>
    <xf numFmtId="0" fontId="3" fillId="5" borderId="31" xfId="3" applyFont="1" applyFill="1" applyBorder="1" applyAlignment="1">
      <alignment horizontal="center" vertical="center" wrapText="1"/>
    </xf>
    <xf numFmtId="166" fontId="41" fillId="5" borderId="31" xfId="3" applyNumberFormat="1" applyFont="1" applyFill="1" applyBorder="1" applyAlignment="1">
      <alignment vertical="center" wrapText="1"/>
    </xf>
    <xf numFmtId="3" fontId="42" fillId="5" borderId="31" xfId="3" applyNumberFormat="1" applyFont="1" applyFill="1" applyBorder="1">
      <alignment vertical="center"/>
    </xf>
    <xf numFmtId="170" fontId="22" fillId="5" borderId="31" xfId="3" applyNumberFormat="1" applyFont="1" applyFill="1" applyBorder="1" applyAlignment="1">
      <alignment horizontal="center" vertical="center" wrapText="1"/>
    </xf>
    <xf numFmtId="3" fontId="22" fillId="5" borderId="31" xfId="3" applyNumberFormat="1" applyFont="1" applyFill="1" applyBorder="1" applyAlignment="1">
      <alignment horizontal="left" vertical="center" wrapText="1"/>
    </xf>
    <xf numFmtId="170" fontId="22" fillId="5" borderId="32" xfId="3" applyNumberFormat="1" applyFont="1" applyFill="1" applyBorder="1" applyAlignment="1">
      <alignment horizontal="center" vertical="center" wrapText="1"/>
    </xf>
    <xf numFmtId="0" fontId="1" fillId="5" borderId="25" xfId="3" applyFont="1" applyFill="1" applyBorder="1" applyAlignment="1">
      <alignment horizontal="center" vertical="center"/>
    </xf>
    <xf numFmtId="170" fontId="13" fillId="0" borderId="1" xfId="3" applyNumberFormat="1" applyFont="1" applyBorder="1">
      <alignment vertical="center"/>
    </xf>
    <xf numFmtId="3" fontId="25" fillId="0" borderId="1" xfId="3" applyNumberFormat="1" applyFont="1" applyBorder="1" applyAlignment="1">
      <alignment vertical="center" wrapText="1"/>
    </xf>
    <xf numFmtId="170" fontId="13" fillId="0" borderId="1" xfId="3" applyNumberFormat="1" applyFont="1" applyBorder="1" applyAlignment="1">
      <alignment vertical="top"/>
    </xf>
    <xf numFmtId="170" fontId="13" fillId="0" borderId="7" xfId="3" applyNumberFormat="1" applyFont="1" applyBorder="1">
      <alignment vertical="center"/>
    </xf>
    <xf numFmtId="170" fontId="13" fillId="0" borderId="4" xfId="3" applyNumberFormat="1" applyFont="1" applyBorder="1" applyAlignment="1">
      <alignment vertical="top"/>
    </xf>
    <xf numFmtId="170" fontId="13" fillId="0" borderId="4" xfId="3" applyNumberFormat="1" applyFont="1" applyBorder="1" applyAlignment="1">
      <alignment horizontal="center" vertical="center"/>
    </xf>
    <xf numFmtId="49" fontId="43" fillId="0" borderId="7" xfId="3" applyNumberFormat="1" applyFont="1" applyBorder="1" applyAlignment="1">
      <alignment horizontal="left" vertical="center"/>
    </xf>
    <xf numFmtId="0" fontId="1" fillId="2" borderId="7" xfId="3" applyFont="1" applyFill="1" applyBorder="1" applyAlignment="1">
      <alignment horizontal="left" vertical="center"/>
    </xf>
    <xf numFmtId="49" fontId="44" fillId="0" borderId="7" xfId="3" applyNumberFormat="1" applyFont="1" applyBorder="1" applyAlignment="1">
      <alignment horizontal="left" vertical="center"/>
    </xf>
    <xf numFmtId="49" fontId="45" fillId="0" borderId="7" xfId="3" applyNumberFormat="1" applyFont="1" applyBorder="1" applyAlignment="1">
      <alignment horizontal="left" vertical="center"/>
    </xf>
    <xf numFmtId="49" fontId="19" fillId="0" borderId="7" xfId="3" applyNumberFormat="1" applyFont="1" applyBorder="1" applyAlignment="1">
      <alignment horizontal="left" vertical="center"/>
    </xf>
    <xf numFmtId="167" fontId="26" fillId="0" borderId="1" xfId="3" applyNumberFormat="1" applyFont="1" applyBorder="1" applyAlignment="1">
      <alignment horizontal="center" vertical="center" wrapText="1"/>
    </xf>
    <xf numFmtId="166" fontId="26" fillId="8" borderId="1" xfId="3" applyNumberFormat="1" applyFont="1" applyFill="1" applyBorder="1" applyAlignment="1">
      <alignment horizontal="right" vertical="center" wrapText="1"/>
    </xf>
    <xf numFmtId="166" fontId="27" fillId="8" borderId="20" xfId="3" applyNumberFormat="1" applyFont="1" applyFill="1" applyBorder="1" applyAlignment="1">
      <alignment horizontal="center" vertical="center"/>
    </xf>
    <xf numFmtId="164" fontId="26" fillId="8" borderId="20" xfId="3" applyNumberFormat="1" applyFont="1" applyFill="1" applyBorder="1" applyAlignment="1">
      <alignment horizontal="left" vertical="center"/>
    </xf>
    <xf numFmtId="165" fontId="1" fillId="0" borderId="7" xfId="3" applyNumberFormat="1" applyFont="1" applyBorder="1" applyAlignment="1">
      <alignment vertical="center" wrapText="1"/>
    </xf>
    <xf numFmtId="164" fontId="26" fillId="0" borderId="33" xfId="3" applyNumberFormat="1" applyFont="1" applyBorder="1" applyAlignment="1">
      <alignment horizontal="left" vertical="center" wrapText="1"/>
    </xf>
    <xf numFmtId="166" fontId="26" fillId="0" borderId="33" xfId="3" applyNumberFormat="1" applyFont="1" applyBorder="1" applyAlignment="1">
      <alignment horizontal="center" vertical="center" wrapText="1"/>
    </xf>
    <xf numFmtId="167" fontId="26" fillId="0" borderId="33" xfId="3" applyNumberFormat="1" applyFont="1" applyBorder="1" applyAlignment="1">
      <alignment horizontal="center" vertical="center" shrinkToFit="1"/>
    </xf>
    <xf numFmtId="166" fontId="8" fillId="2" borderId="33" xfId="3" applyNumberFormat="1" applyFont="1" applyFill="1" applyBorder="1" applyAlignment="1">
      <alignment horizontal="center" vertical="center" wrapText="1"/>
    </xf>
    <xf numFmtId="165" fontId="8" fillId="0" borderId="7" xfId="3" applyNumberFormat="1" applyFont="1" applyBorder="1">
      <alignment vertical="center"/>
    </xf>
    <xf numFmtId="170" fontId="8" fillId="0" borderId="7" xfId="3" applyNumberFormat="1" applyFont="1" applyBorder="1">
      <alignment vertical="center"/>
    </xf>
    <xf numFmtId="14" fontId="26" fillId="8" borderId="2" xfId="3" applyNumberFormat="1" applyFont="1" applyFill="1" applyBorder="1" applyAlignment="1">
      <alignment horizontal="center" vertical="center"/>
    </xf>
    <xf numFmtId="166" fontId="33" fillId="2" borderId="2" xfId="2" applyNumberFormat="1" applyFont="1" applyFill="1" applyBorder="1" applyAlignment="1">
      <alignment horizontal="center" vertical="center" wrapText="1"/>
    </xf>
    <xf numFmtId="0" fontId="26" fillId="0" borderId="20" xfId="3" applyFont="1" applyBorder="1" applyAlignment="1">
      <alignment horizontal="left" vertical="center"/>
    </xf>
    <xf numFmtId="0" fontId="26" fillId="8" borderId="20" xfId="3" applyFont="1" applyFill="1" applyBorder="1" applyAlignment="1">
      <alignment horizontal="left" vertical="center"/>
    </xf>
    <xf numFmtId="170" fontId="3" fillId="0" borderId="7" xfId="3" applyNumberFormat="1" applyFont="1" applyBorder="1">
      <alignment vertical="center"/>
    </xf>
    <xf numFmtId="170" fontId="3" fillId="0" borderId="14" xfId="3" applyNumberFormat="1" applyFont="1" applyBorder="1">
      <alignment vertical="center"/>
    </xf>
    <xf numFmtId="174" fontId="15" fillId="0" borderId="4" xfId="3" applyNumberFormat="1" applyFont="1" applyBorder="1" applyAlignment="1">
      <alignment horizontal="center" vertical="center"/>
    </xf>
    <xf numFmtId="165" fontId="30" fillId="0" borderId="7" xfId="3" applyNumberFormat="1" applyFont="1" applyBorder="1" applyAlignment="1">
      <alignment horizontal="center" vertical="top"/>
    </xf>
    <xf numFmtId="170" fontId="30" fillId="0" borderId="7" xfId="3" applyNumberFormat="1" applyFont="1" applyBorder="1" applyAlignment="1">
      <alignment horizontal="center" wrapText="1"/>
    </xf>
    <xf numFmtId="174" fontId="40" fillId="0" borderId="4" xfId="3" applyNumberFormat="1" applyFont="1" applyBorder="1">
      <alignment vertical="center"/>
    </xf>
    <xf numFmtId="0" fontId="33" fillId="0" borderId="36" xfId="0" applyFont="1" applyBorder="1" applyAlignment="1">
      <alignment horizontal="left" vertical="center"/>
    </xf>
    <xf numFmtId="170" fontId="13" fillId="0" borderId="0" xfId="3" applyNumberFormat="1" applyFont="1" applyAlignment="1">
      <alignment horizontal="center" vertical="center" wrapText="1"/>
    </xf>
    <xf numFmtId="174" fontId="40" fillId="0" borderId="0" xfId="3" applyNumberFormat="1" applyFont="1">
      <alignment vertical="center"/>
    </xf>
    <xf numFmtId="166" fontId="8" fillId="0" borderId="20" xfId="3" applyNumberFormat="1" applyFont="1" applyBorder="1" applyAlignment="1">
      <alignment horizontal="center" vertical="center"/>
    </xf>
    <xf numFmtId="166" fontId="46" fillId="2" borderId="1" xfId="3" applyNumberFormat="1" applyFont="1" applyFill="1" applyBorder="1" applyAlignment="1">
      <alignment horizontal="center" vertical="center"/>
    </xf>
    <xf numFmtId="164" fontId="8" fillId="0" borderId="2" xfId="3" applyNumberFormat="1" applyFont="1" applyBorder="1" applyAlignment="1">
      <alignment horizontal="left" vertical="center"/>
    </xf>
    <xf numFmtId="167" fontId="26" fillId="0" borderId="2" xfId="3" applyNumberFormat="1" applyFont="1" applyBorder="1" applyAlignment="1">
      <alignment horizontal="center" vertical="center"/>
    </xf>
    <xf numFmtId="166" fontId="26" fillId="8" borderId="2" xfId="3" applyNumberFormat="1" applyFont="1" applyFill="1" applyBorder="1" applyAlignment="1">
      <alignment horizontal="center" vertical="center"/>
    </xf>
    <xf numFmtId="168" fontId="26" fillId="8" borderId="2" xfId="3" applyNumberFormat="1" applyFont="1" applyFill="1" applyBorder="1" applyAlignment="1">
      <alignment horizontal="center" vertical="center"/>
    </xf>
    <xf numFmtId="14" fontId="26" fillId="0" borderId="20" xfId="3" applyNumberFormat="1" applyFont="1" applyBorder="1" applyAlignment="1">
      <alignment horizontal="center" vertical="center"/>
    </xf>
    <xf numFmtId="176" fontId="26" fillId="0" borderId="1" xfId="3" applyNumberFormat="1" applyFont="1" applyBorder="1" applyAlignment="1">
      <alignment horizontal="center" vertical="center"/>
    </xf>
    <xf numFmtId="165" fontId="22" fillId="5" borderId="31" xfId="3" applyNumberFormat="1" applyFont="1" applyFill="1" applyBorder="1" applyAlignment="1">
      <alignment horizontal="left" vertical="center" wrapText="1"/>
    </xf>
    <xf numFmtId="174" fontId="22" fillId="5" borderId="31" xfId="3" applyNumberFormat="1" applyFont="1" applyFill="1" applyBorder="1" applyAlignment="1">
      <alignment horizontal="center" vertical="center" wrapText="1"/>
    </xf>
    <xf numFmtId="3" fontId="13" fillId="0" borderId="1" xfId="3" applyNumberFormat="1" applyFont="1" applyBorder="1" applyAlignment="1">
      <alignment horizontal="left" vertical="center"/>
    </xf>
    <xf numFmtId="170" fontId="47" fillId="0" borderId="1" xfId="3" applyNumberFormat="1" applyFont="1" applyBorder="1" applyAlignment="1">
      <alignment horizontal="center" vertical="center"/>
    </xf>
    <xf numFmtId="174" fontId="47" fillId="0" borderId="25" xfId="3" applyNumberFormat="1" applyFont="1" applyBorder="1" applyAlignment="1">
      <alignment horizontal="center" vertical="center"/>
    </xf>
    <xf numFmtId="3" fontId="13" fillId="0" borderId="7" xfId="3" applyNumberFormat="1" applyFont="1" applyBorder="1" applyAlignment="1">
      <alignment horizontal="left" vertical="center"/>
    </xf>
    <xf numFmtId="170" fontId="47" fillId="0" borderId="7" xfId="3" applyNumberFormat="1" applyFont="1" applyBorder="1" applyAlignment="1">
      <alignment horizontal="center" vertical="center"/>
    </xf>
    <xf numFmtId="174" fontId="47" fillId="0" borderId="4" xfId="3" applyNumberFormat="1" applyFont="1" applyBorder="1" applyAlignment="1">
      <alignment horizontal="center" vertical="center"/>
    </xf>
    <xf numFmtId="164" fontId="26" fillId="8" borderId="7" xfId="3" applyNumberFormat="1" applyFont="1" applyFill="1" applyBorder="1" applyAlignment="1">
      <alignment horizontal="left" vertical="center"/>
    </xf>
    <xf numFmtId="166" fontId="26" fillId="8" borderId="7" xfId="3" applyNumberFormat="1" applyFont="1" applyFill="1" applyBorder="1" applyAlignment="1">
      <alignment horizontal="center" vertical="center"/>
    </xf>
    <xf numFmtId="167" fontId="30" fillId="8" borderId="7" xfId="3" applyNumberFormat="1" applyFont="1" applyFill="1" applyBorder="1" applyAlignment="1">
      <alignment horizontal="center" vertical="center"/>
    </xf>
    <xf numFmtId="166" fontId="30" fillId="8" borderId="20" xfId="3" applyNumberFormat="1" applyFont="1" applyFill="1" applyBorder="1" applyAlignment="1">
      <alignment horizontal="center" vertical="center"/>
    </xf>
    <xf numFmtId="166" fontId="26" fillId="2" borderId="20" xfId="3" applyNumberFormat="1" applyFont="1" applyFill="1" applyBorder="1" applyAlignment="1">
      <alignment horizontal="center" vertical="center"/>
    </xf>
    <xf numFmtId="166" fontId="26" fillId="0" borderId="20" xfId="2" applyNumberFormat="1" applyFont="1" applyFill="1" applyBorder="1" applyAlignment="1">
      <alignment horizontal="center" vertical="center"/>
    </xf>
    <xf numFmtId="3" fontId="8" fillId="0" borderId="7" xfId="3" applyNumberFormat="1" applyFont="1" applyBorder="1" applyAlignment="1">
      <alignment horizontal="left" vertical="center"/>
    </xf>
    <xf numFmtId="170" fontId="9" fillId="0" borderId="7" xfId="3" applyNumberFormat="1" applyFont="1" applyBorder="1" applyAlignment="1">
      <alignment horizontal="center" vertical="center"/>
    </xf>
    <xf numFmtId="174" fontId="13" fillId="0" borderId="4" xfId="3" applyNumberFormat="1" applyFont="1" applyBorder="1" applyAlignment="1">
      <alignment horizontal="center" vertical="center"/>
    </xf>
    <xf numFmtId="166" fontId="26" fillId="8" borderId="2" xfId="3" applyNumberFormat="1" applyFont="1" applyFill="1" applyBorder="1" applyAlignment="1">
      <alignment horizontal="right" vertical="center" wrapText="1"/>
    </xf>
    <xf numFmtId="0" fontId="48" fillId="0" borderId="7" xfId="0" applyFont="1" applyBorder="1" applyAlignment="1">
      <alignment horizontal="center" vertical="center"/>
    </xf>
    <xf numFmtId="0" fontId="49" fillId="0" borderId="7" xfId="0" applyFont="1" applyBorder="1" applyAlignment="1">
      <alignment horizontal="center" vertical="center"/>
    </xf>
    <xf numFmtId="164" fontId="8" fillId="2" borderId="20" xfId="3" applyNumberFormat="1" applyFont="1" applyFill="1" applyBorder="1" applyAlignment="1">
      <alignment horizontal="left" vertical="center"/>
    </xf>
    <xf numFmtId="166" fontId="8" fillId="2" borderId="20" xfId="3" applyNumberFormat="1" applyFont="1" applyFill="1" applyBorder="1" applyAlignment="1">
      <alignment horizontal="center" vertical="center"/>
    </xf>
    <xf numFmtId="167" fontId="1" fillId="2" borderId="20" xfId="3" applyNumberFormat="1" applyFont="1" applyFill="1" applyBorder="1" applyAlignment="1">
      <alignment horizontal="center" vertical="center"/>
    </xf>
    <xf numFmtId="166" fontId="46" fillId="0" borderId="20" xfId="3" applyNumberFormat="1" applyFont="1" applyBorder="1" applyAlignment="1">
      <alignment horizontal="center" vertical="center"/>
    </xf>
    <xf numFmtId="164" fontId="1" fillId="8" borderId="20" xfId="3" applyNumberFormat="1" applyFont="1" applyFill="1" applyBorder="1" applyAlignment="1">
      <alignment horizontal="center" vertical="center"/>
    </xf>
    <xf numFmtId="167" fontId="1" fillId="8" borderId="20" xfId="3" applyNumberFormat="1" applyFont="1" applyFill="1" applyBorder="1" applyAlignment="1">
      <alignment horizontal="center" vertical="center"/>
    </xf>
    <xf numFmtId="164" fontId="26" fillId="0" borderId="33" xfId="3" applyNumberFormat="1" applyFont="1" applyBorder="1" applyAlignment="1">
      <alignment horizontal="left" vertical="center"/>
    </xf>
    <xf numFmtId="166" fontId="26" fillId="0" borderId="33" xfId="3" applyNumberFormat="1" applyFont="1" applyBorder="1" applyAlignment="1">
      <alignment horizontal="center" vertical="center"/>
    </xf>
    <xf numFmtId="166" fontId="33" fillId="2" borderId="33" xfId="3" applyNumberFormat="1" applyFont="1" applyFill="1" applyBorder="1" applyAlignment="1">
      <alignment horizontal="center" vertical="center"/>
    </xf>
    <xf numFmtId="174" fontId="1" fillId="0" borderId="4" xfId="3" applyNumberFormat="1" applyFont="1" applyBorder="1" applyAlignment="1">
      <alignment horizontal="center" vertical="center"/>
    </xf>
    <xf numFmtId="166" fontId="1" fillId="8" borderId="20" xfId="3" applyNumberFormat="1" applyFont="1" applyFill="1" applyBorder="1" applyAlignment="1">
      <alignment horizontal="left" vertical="center"/>
    </xf>
    <xf numFmtId="167" fontId="26" fillId="2" borderId="20" xfId="3" applyNumberFormat="1" applyFont="1" applyFill="1" applyBorder="1" applyAlignment="1">
      <alignment horizontal="center" vertical="center"/>
    </xf>
    <xf numFmtId="170" fontId="47" fillId="0" borderId="7" xfId="3" applyNumberFormat="1" applyFont="1" applyBorder="1" applyAlignment="1">
      <alignment horizontal="left" vertical="center"/>
    </xf>
    <xf numFmtId="170" fontId="47" fillId="0" borderId="7" xfId="3" applyNumberFormat="1" applyFont="1" applyBorder="1">
      <alignment vertical="center"/>
    </xf>
    <xf numFmtId="170" fontId="47" fillId="0" borderId="14" xfId="3" applyNumberFormat="1" applyFont="1" applyBorder="1">
      <alignment vertical="center"/>
    </xf>
    <xf numFmtId="164" fontId="8" fillId="0" borderId="1" xfId="3" applyNumberFormat="1" applyFont="1" applyBorder="1" applyAlignment="1">
      <alignment horizontal="left" vertical="center"/>
    </xf>
    <xf numFmtId="166" fontId="8" fillId="2" borderId="1" xfId="3" applyNumberFormat="1" applyFont="1" applyFill="1" applyBorder="1" applyAlignment="1">
      <alignment horizontal="center" vertical="center"/>
    </xf>
    <xf numFmtId="170" fontId="47" fillId="0" borderId="14" xfId="3" applyNumberFormat="1" applyFont="1" applyBorder="1" applyAlignment="1">
      <alignment horizontal="center"/>
    </xf>
    <xf numFmtId="168" fontId="26" fillId="2" borderId="20" xfId="3" applyNumberFormat="1" applyFont="1" applyFill="1" applyBorder="1" applyAlignment="1">
      <alignment horizontal="center" vertical="center" wrapText="1"/>
    </xf>
    <xf numFmtId="0" fontId="1" fillId="0" borderId="4" xfId="3" applyFont="1" applyBorder="1" applyAlignment="1">
      <alignment horizontal="left" vertical="center"/>
    </xf>
    <xf numFmtId="168" fontId="26" fillId="8" borderId="1" xfId="3" applyNumberFormat="1" applyFont="1" applyFill="1" applyBorder="1" applyAlignment="1">
      <alignment horizontal="center" vertical="center" wrapText="1"/>
    </xf>
    <xf numFmtId="0" fontId="4" fillId="2" borderId="20" xfId="3" applyFont="1" applyFill="1" applyBorder="1" applyAlignment="1">
      <alignment horizontal="center" vertical="center"/>
    </xf>
    <xf numFmtId="168" fontId="26" fillId="0" borderId="33" xfId="3" applyNumberFormat="1" applyFont="1" applyBorder="1" applyAlignment="1">
      <alignment horizontal="center" vertical="center"/>
    </xf>
    <xf numFmtId="164" fontId="3" fillId="0" borderId="0" xfId="3" applyNumberFormat="1" applyFont="1" applyAlignment="1">
      <alignment vertical="top" wrapText="1"/>
    </xf>
    <xf numFmtId="168" fontId="30" fillId="0" borderId="2" xfId="3" applyNumberFormat="1" applyFont="1" applyBorder="1" applyAlignment="1">
      <alignment horizontal="center" vertical="center" wrapText="1"/>
    </xf>
    <xf numFmtId="3" fontId="3" fillId="0" borderId="0" xfId="3" applyNumberFormat="1" applyFont="1" applyAlignment="1">
      <alignment horizontal="left" vertical="center"/>
    </xf>
    <xf numFmtId="164" fontId="3" fillId="0" borderId="0" xfId="3" applyNumberFormat="1" applyFont="1" applyAlignment="1">
      <alignment vertical="center" wrapText="1"/>
    </xf>
    <xf numFmtId="0" fontId="3" fillId="0" borderId="2" xfId="3" applyFont="1" applyBorder="1" applyAlignment="1">
      <alignment horizontal="center" vertical="center"/>
    </xf>
    <xf numFmtId="168" fontId="26" fillId="8" borderId="1" xfId="3" applyNumberFormat="1" applyFont="1" applyFill="1" applyBorder="1" applyAlignment="1">
      <alignment horizontal="center" vertical="center"/>
    </xf>
    <xf numFmtId="168" fontId="26" fillId="0" borderId="16" xfId="3" applyNumberFormat="1" applyFont="1" applyBorder="1" applyAlignment="1">
      <alignment horizontal="center" vertical="center"/>
    </xf>
    <xf numFmtId="3" fontId="3" fillId="0" borderId="4" xfId="3" applyNumberFormat="1" applyFont="1" applyBorder="1" applyAlignment="1">
      <alignment horizontal="center" vertical="center"/>
    </xf>
    <xf numFmtId="0" fontId="17" fillId="0" borderId="7" xfId="3" applyFont="1" applyBorder="1" applyAlignment="1">
      <alignment horizontal="center" vertical="center"/>
    </xf>
    <xf numFmtId="164" fontId="2" fillId="5" borderId="31" xfId="3" applyNumberFormat="1" applyFont="1" applyFill="1" applyBorder="1" applyAlignment="1">
      <alignment horizontal="left" vertical="center" wrapText="1"/>
    </xf>
    <xf numFmtId="164" fontId="3" fillId="0" borderId="1" xfId="3" applyNumberFormat="1" applyFont="1" applyBorder="1" applyAlignment="1">
      <alignment horizontal="center" vertical="center"/>
    </xf>
    <xf numFmtId="164" fontId="22" fillId="5" borderId="31" xfId="3" applyNumberFormat="1" applyFont="1" applyFill="1" applyBorder="1" applyAlignment="1">
      <alignment horizontal="center" vertical="center"/>
    </xf>
    <xf numFmtId="0" fontId="1" fillId="0" borderId="4" xfId="3" applyFont="1" applyBorder="1" applyAlignment="1">
      <alignment horizontal="center" vertical="center"/>
    </xf>
    <xf numFmtId="168" fontId="13" fillId="8" borderId="7" xfId="3" applyNumberFormat="1" applyFont="1" applyFill="1" applyBorder="1" applyAlignment="1">
      <alignment horizontal="center" vertical="center"/>
    </xf>
    <xf numFmtId="164" fontId="17" fillId="0" borderId="7" xfId="3" applyNumberFormat="1" applyFont="1" applyBorder="1" applyAlignment="1">
      <alignment horizontal="center" vertical="center"/>
    </xf>
    <xf numFmtId="164" fontId="22" fillId="5" borderId="0" xfId="3" applyNumberFormat="1" applyFont="1" applyFill="1" applyAlignment="1">
      <alignment horizontal="center" vertical="center"/>
    </xf>
    <xf numFmtId="168" fontId="13" fillId="8" borderId="20" xfId="3" applyNumberFormat="1" applyFont="1" applyFill="1" applyBorder="1" applyAlignment="1">
      <alignment horizontal="center" vertical="center"/>
    </xf>
    <xf numFmtId="164" fontId="18" fillId="0" borderId="7" xfId="3" applyNumberFormat="1" applyFont="1" applyBorder="1" applyAlignment="1">
      <alignment horizontal="center" vertical="center"/>
    </xf>
    <xf numFmtId="0" fontId="1" fillId="2" borderId="2" xfId="3" applyFont="1" applyFill="1" applyBorder="1" applyAlignment="1">
      <alignment horizontal="left" vertical="center"/>
    </xf>
    <xf numFmtId="168" fontId="34" fillId="10" borderId="20" xfId="3" applyNumberFormat="1" applyFont="1" applyFill="1" applyBorder="1" applyAlignment="1">
      <alignment horizontal="center" vertical="center"/>
    </xf>
    <xf numFmtId="168" fontId="34" fillId="0" borderId="20" xfId="3" applyNumberFormat="1" applyFont="1" applyBorder="1" applyAlignment="1">
      <alignment horizontal="center" vertical="center"/>
    </xf>
    <xf numFmtId="164" fontId="50" fillId="2" borderId="7" xfId="3" applyNumberFormat="1" applyFont="1" applyFill="1" applyBorder="1" applyAlignment="1">
      <alignment horizontal="center" vertical="center" wrapText="1"/>
    </xf>
    <xf numFmtId="168" fontId="1" fillId="2" borderId="20" xfId="3" applyNumberFormat="1" applyFont="1" applyFill="1" applyBorder="1" applyAlignment="1">
      <alignment horizontal="center" vertical="center"/>
    </xf>
    <xf numFmtId="168" fontId="1" fillId="8" borderId="20" xfId="3" applyNumberFormat="1" applyFont="1" applyFill="1" applyBorder="1" applyAlignment="1">
      <alignment horizontal="center" vertical="center"/>
    </xf>
    <xf numFmtId="164" fontId="51" fillId="0" borderId="7" xfId="3" applyNumberFormat="1" applyFont="1" applyBorder="1" applyAlignment="1">
      <alignment horizontal="center" vertical="center" wrapText="1"/>
    </xf>
    <xf numFmtId="0" fontId="26" fillId="8" borderId="1" xfId="3" applyFont="1" applyFill="1" applyBorder="1" applyAlignment="1">
      <alignment horizontal="center" vertical="center"/>
    </xf>
    <xf numFmtId="164" fontId="51" fillId="2" borderId="7" xfId="3" applyNumberFormat="1" applyFont="1" applyFill="1" applyBorder="1" applyAlignment="1">
      <alignment horizontal="center" vertical="center" wrapText="1"/>
    </xf>
    <xf numFmtId="164" fontId="17" fillId="0" borderId="0" xfId="3" applyNumberFormat="1" applyFont="1" applyAlignment="1">
      <alignment horizontal="center" vertical="center" wrapText="1"/>
    </xf>
    <xf numFmtId="3" fontId="18" fillId="0" borderId="0" xfId="3" applyNumberFormat="1" applyFont="1" applyAlignment="1">
      <alignment horizontal="center" vertical="center"/>
    </xf>
    <xf numFmtId="164" fontId="40" fillId="0" borderId="7" xfId="3" applyNumberFormat="1" applyFont="1" applyBorder="1" applyAlignment="1">
      <alignment horizontal="center" vertical="center"/>
    </xf>
    <xf numFmtId="170" fontId="15" fillId="0" borderId="4" xfId="3" applyNumberFormat="1" applyFont="1" applyBorder="1" applyAlignment="1">
      <alignment horizontal="center" vertical="center"/>
    </xf>
    <xf numFmtId="164" fontId="16" fillId="0" borderId="7" xfId="3" applyNumberFormat="1" applyFont="1" applyBorder="1" applyAlignment="1">
      <alignment horizontal="center" vertical="center"/>
    </xf>
    <xf numFmtId="170" fontId="15" fillId="0" borderId="0" xfId="3" applyNumberFormat="1" applyFont="1" applyAlignment="1">
      <alignment vertical="center" wrapText="1"/>
    </xf>
    <xf numFmtId="170" fontId="13" fillId="0" borderId="0" xfId="3" applyNumberFormat="1" applyFont="1" applyAlignment="1">
      <alignment horizontal="center" vertical="center"/>
    </xf>
    <xf numFmtId="164" fontId="36" fillId="0" borderId="7" xfId="3" applyNumberFormat="1" applyFont="1" applyBorder="1" applyAlignment="1">
      <alignment horizontal="center" vertical="center"/>
    </xf>
    <xf numFmtId="0" fontId="1" fillId="2" borderId="14" xfId="3" applyFont="1" applyFill="1" applyBorder="1" applyAlignment="1">
      <alignment horizontal="left" vertical="center"/>
    </xf>
    <xf numFmtId="49" fontId="52" fillId="0" borderId="7" xfId="3" applyNumberFormat="1" applyFont="1" applyBorder="1" applyAlignment="1">
      <alignment horizontal="center"/>
    </xf>
    <xf numFmtId="49" fontId="52" fillId="0" borderId="7" xfId="3" applyNumberFormat="1" applyFont="1" applyBorder="1" applyAlignment="1">
      <alignment horizontal="center" vertical="center" wrapText="1"/>
    </xf>
    <xf numFmtId="49" fontId="15" fillId="0" borderId="7" xfId="3" applyNumberFormat="1" applyFont="1" applyBorder="1" applyAlignment="1">
      <alignment horizontal="left" vertical="center"/>
    </xf>
    <xf numFmtId="170" fontId="16" fillId="0" borderId="7" xfId="3" applyNumberFormat="1" applyFont="1" applyBorder="1" applyAlignment="1">
      <alignment horizontal="center" vertical="center"/>
    </xf>
    <xf numFmtId="170" fontId="52" fillId="0" borderId="7" xfId="3" applyNumberFormat="1" applyFont="1" applyBorder="1" applyAlignment="1">
      <alignment horizontal="center" vertical="center"/>
    </xf>
    <xf numFmtId="0" fontId="1" fillId="0" borderId="7" xfId="3" applyFont="1" applyBorder="1" applyAlignment="1">
      <alignment horizontal="left" vertical="center"/>
    </xf>
    <xf numFmtId="49" fontId="43" fillId="0" borderId="7" xfId="3" applyNumberFormat="1" applyFont="1" applyBorder="1">
      <alignment vertical="center"/>
    </xf>
    <xf numFmtId="49" fontId="13" fillId="0" borderId="7" xfId="3" applyNumberFormat="1" applyFont="1" applyBorder="1" applyAlignment="1">
      <alignment horizontal="center" vertical="center" wrapText="1"/>
    </xf>
    <xf numFmtId="3" fontId="13" fillId="0" borderId="7" xfId="3" applyNumberFormat="1" applyFont="1" applyBorder="1" applyAlignment="1">
      <alignment horizontal="center" vertical="center"/>
    </xf>
    <xf numFmtId="0" fontId="1" fillId="0" borderId="14" xfId="3" applyFont="1" applyBorder="1" applyAlignment="1">
      <alignment horizontal="left" vertical="center"/>
    </xf>
    <xf numFmtId="170" fontId="9" fillId="0" borderId="4" xfId="3" applyNumberFormat="1" applyFont="1" applyBorder="1">
      <alignment vertical="center"/>
    </xf>
    <xf numFmtId="0" fontId="2" fillId="0" borderId="2" xfId="3" applyFont="1" applyBorder="1" applyAlignment="1">
      <alignment horizontal="center" vertical="center"/>
    </xf>
    <xf numFmtId="0" fontId="1" fillId="0" borderId="2" xfId="3" applyFont="1" applyBorder="1" applyAlignment="1">
      <alignment horizontal="left" vertical="center"/>
    </xf>
    <xf numFmtId="170" fontId="13" fillId="0" borderId="2" xfId="3" applyNumberFormat="1" applyFont="1" applyBorder="1" applyAlignment="1">
      <alignment horizontal="center" vertical="center"/>
    </xf>
    <xf numFmtId="3" fontId="17" fillId="0" borderId="2" xfId="3" applyNumberFormat="1" applyFont="1" applyBorder="1" applyAlignment="1">
      <alignment vertical="center" wrapText="1"/>
    </xf>
    <xf numFmtId="166" fontId="43" fillId="0" borderId="0" xfId="3" applyNumberFormat="1" applyFont="1">
      <alignment vertical="center"/>
    </xf>
    <xf numFmtId="0" fontId="43" fillId="0" borderId="0" xfId="3" applyFont="1">
      <alignment vertical="center"/>
    </xf>
    <xf numFmtId="170" fontId="4" fillId="0" borderId="0" xfId="3" applyNumberFormat="1" applyFont="1">
      <alignment vertical="center"/>
    </xf>
    <xf numFmtId="3" fontId="13" fillId="0" borderId="0" xfId="3" applyNumberFormat="1" applyFont="1">
      <alignment vertical="center"/>
    </xf>
    <xf numFmtId="170" fontId="15" fillId="0" borderId="0" xfId="3" applyNumberFormat="1" applyFont="1">
      <alignment vertical="center"/>
    </xf>
    <xf numFmtId="3" fontId="13" fillId="0" borderId="0" xfId="3" applyNumberFormat="1" applyFont="1" applyAlignment="1">
      <alignment horizontal="left" vertical="center"/>
    </xf>
    <xf numFmtId="3" fontId="4" fillId="0" borderId="0" xfId="3" applyNumberFormat="1" applyFont="1">
      <alignment vertical="center"/>
    </xf>
    <xf numFmtId="0" fontId="53" fillId="5" borderId="0" xfId="3" applyFont="1" applyFill="1" applyAlignment="1">
      <alignment horizontal="center" vertical="center"/>
    </xf>
    <xf numFmtId="0" fontId="54" fillId="5" borderId="0" xfId="3" applyFont="1" applyFill="1" applyAlignment="1">
      <alignment horizontal="center" vertical="center"/>
    </xf>
    <xf numFmtId="3" fontId="55" fillId="0" borderId="0" xfId="3" applyNumberFormat="1" applyFont="1" applyAlignment="1">
      <alignment horizontal="center" vertical="center"/>
    </xf>
    <xf numFmtId="170" fontId="9" fillId="0" borderId="14" xfId="3" applyNumberFormat="1" applyFont="1" applyBorder="1" applyAlignment="1">
      <alignment horizontal="center"/>
    </xf>
    <xf numFmtId="0" fontId="26" fillId="2" borderId="20" xfId="3" applyFont="1" applyFill="1" applyBorder="1" applyAlignment="1">
      <alignment horizontal="left" vertical="center"/>
    </xf>
    <xf numFmtId="170" fontId="56" fillId="0" borderId="7" xfId="3" applyNumberFormat="1" applyFont="1" applyBorder="1" applyAlignment="1">
      <alignment horizontal="left" vertical="center"/>
    </xf>
    <xf numFmtId="0" fontId="26" fillId="8" borderId="20" xfId="3" applyFont="1" applyFill="1" applyBorder="1" applyAlignment="1">
      <alignment horizontal="center" vertical="center"/>
    </xf>
    <xf numFmtId="0" fontId="30" fillId="2" borderId="20" xfId="3" applyFont="1" applyFill="1" applyBorder="1" applyAlignment="1">
      <alignment horizontal="left" vertical="center"/>
    </xf>
    <xf numFmtId="166" fontId="33" fillId="2" borderId="20" xfId="3" applyNumberFormat="1" applyFont="1" applyFill="1" applyBorder="1" applyAlignment="1">
      <alignment horizontal="center" vertical="center"/>
    </xf>
    <xf numFmtId="170" fontId="47" fillId="0" borderId="14" xfId="3" applyNumberFormat="1" applyFont="1" applyBorder="1" applyAlignment="1">
      <alignment horizontal="center" vertical="center"/>
    </xf>
    <xf numFmtId="165" fontId="30" fillId="0" borderId="7" xfId="3" applyNumberFormat="1" applyFont="1" applyBorder="1" applyAlignment="1">
      <alignment vertical="top"/>
    </xf>
    <xf numFmtId="0" fontId="26" fillId="0" borderId="1" xfId="3" applyFont="1" applyBorder="1" applyAlignment="1">
      <alignment horizontal="left" vertical="center"/>
    </xf>
    <xf numFmtId="14" fontId="26" fillId="0" borderId="1" xfId="3" applyNumberFormat="1" applyFont="1" applyBorder="1" applyAlignment="1">
      <alignment horizontal="center" vertical="center"/>
    </xf>
    <xf numFmtId="170" fontId="13" fillId="0" borderId="14" xfId="3" applyNumberFormat="1" applyFont="1" applyBorder="1">
      <alignment vertical="center"/>
    </xf>
    <xf numFmtId="176" fontId="26" fillId="8" borderId="1" xfId="3" applyNumberFormat="1" applyFont="1" applyFill="1" applyBorder="1" applyAlignment="1">
      <alignment horizontal="center" vertical="center"/>
    </xf>
    <xf numFmtId="0" fontId="1" fillId="2" borderId="20" xfId="3" applyFont="1" applyFill="1" applyBorder="1" applyAlignment="1">
      <alignment horizontal="left" vertical="center"/>
    </xf>
    <xf numFmtId="165" fontId="8" fillId="0" borderId="7" xfId="3" applyNumberFormat="1" applyFont="1" applyBorder="1" applyAlignment="1">
      <alignment horizontal="center" vertical="center"/>
    </xf>
    <xf numFmtId="170" fontId="8" fillId="0" borderId="7" xfId="3" applyNumberFormat="1" applyFont="1" applyBorder="1" applyAlignment="1">
      <alignment horizontal="center" vertical="center"/>
    </xf>
    <xf numFmtId="170" fontId="8" fillId="0" borderId="14" xfId="3" applyNumberFormat="1" applyFont="1" applyBorder="1" applyAlignment="1">
      <alignment horizontal="center" vertical="center"/>
    </xf>
    <xf numFmtId="0" fontId="1" fillId="2" borderId="38" xfId="3" applyFont="1" applyFill="1" applyBorder="1" applyAlignment="1">
      <alignment horizontal="left" vertical="center"/>
    </xf>
    <xf numFmtId="166" fontId="26" fillId="8" borderId="20" xfId="3" applyNumberFormat="1" applyFont="1" applyFill="1" applyBorder="1" applyAlignment="1">
      <alignment horizontal="center" vertical="center" shrinkToFit="1"/>
    </xf>
    <xf numFmtId="170" fontId="57" fillId="0" borderId="14" xfId="3" applyNumberFormat="1" applyFont="1" applyBorder="1">
      <alignment vertical="center"/>
    </xf>
    <xf numFmtId="165" fontId="58" fillId="0" borderId="4" xfId="3" applyNumberFormat="1" applyFont="1" applyBorder="1" applyAlignment="1">
      <alignment horizontal="center" vertical="center"/>
    </xf>
    <xf numFmtId="167" fontId="26" fillId="8" borderId="20" xfId="3" applyNumberFormat="1" applyFont="1" applyFill="1" applyBorder="1" applyAlignment="1">
      <alignment horizontal="center" vertical="center" shrinkToFit="1"/>
    </xf>
    <xf numFmtId="164" fontId="26" fillId="8" borderId="1" xfId="3" applyNumberFormat="1" applyFont="1" applyFill="1" applyBorder="1" applyAlignment="1">
      <alignment horizontal="left" vertical="center"/>
    </xf>
    <xf numFmtId="167" fontId="26" fillId="8" borderId="1" xfId="3" applyNumberFormat="1" applyFont="1" applyFill="1" applyBorder="1" applyAlignment="1">
      <alignment horizontal="center" vertical="center" shrinkToFit="1"/>
    </xf>
    <xf numFmtId="170" fontId="57" fillId="0" borderId="7" xfId="3" applyNumberFormat="1" applyFont="1" applyBorder="1" applyAlignment="1">
      <alignment horizontal="center" vertical="center"/>
    </xf>
    <xf numFmtId="166" fontId="8" fillId="0" borderId="1" xfId="3" applyNumberFormat="1" applyFont="1" applyBorder="1" applyAlignment="1">
      <alignment horizontal="center" vertical="center"/>
    </xf>
    <xf numFmtId="167" fontId="1" fillId="8" borderId="1" xfId="3" applyNumberFormat="1" applyFont="1" applyFill="1" applyBorder="1" applyAlignment="1">
      <alignment horizontal="center" vertical="center"/>
    </xf>
    <xf numFmtId="170" fontId="57" fillId="0" borderId="14" xfId="3" applyNumberFormat="1" applyFont="1" applyBorder="1" applyAlignment="1">
      <alignment horizontal="center" vertical="center"/>
    </xf>
    <xf numFmtId="166" fontId="46" fillId="8" borderId="1" xfId="3" applyNumberFormat="1" applyFont="1" applyFill="1" applyBorder="1" applyAlignment="1">
      <alignment horizontal="center" vertical="center"/>
    </xf>
    <xf numFmtId="166" fontId="8" fillId="8" borderId="20" xfId="3" applyNumberFormat="1" applyFont="1" applyFill="1" applyBorder="1" applyAlignment="1">
      <alignment horizontal="center" vertical="center"/>
    </xf>
    <xf numFmtId="166" fontId="8" fillId="8" borderId="1" xfId="3" applyNumberFormat="1" applyFont="1" applyFill="1" applyBorder="1" applyAlignment="1">
      <alignment horizontal="center" vertical="center"/>
    </xf>
    <xf numFmtId="0" fontId="1" fillId="8" borderId="1" xfId="3" applyFont="1" applyFill="1" applyBorder="1" applyAlignment="1">
      <alignment horizontal="left" vertical="center"/>
    </xf>
    <xf numFmtId="164" fontId="26" fillId="0" borderId="38" xfId="3" applyNumberFormat="1" applyFont="1" applyBorder="1" applyAlignment="1">
      <alignment horizontal="left" vertical="center"/>
    </xf>
    <xf numFmtId="166" fontId="26" fillId="0" borderId="38" xfId="3" applyNumberFormat="1" applyFont="1" applyBorder="1" applyAlignment="1">
      <alignment horizontal="center" vertical="center"/>
    </xf>
    <xf numFmtId="167" fontId="26" fillId="0" borderId="38" xfId="3" applyNumberFormat="1" applyFont="1" applyBorder="1" applyAlignment="1">
      <alignment horizontal="center" vertical="center"/>
    </xf>
    <xf numFmtId="165" fontId="58" fillId="0" borderId="7" xfId="3" applyNumberFormat="1" applyFont="1" applyBorder="1" applyAlignment="1">
      <alignment horizontal="center" vertical="center"/>
    </xf>
    <xf numFmtId="164" fontId="13" fillId="0" borderId="22" xfId="3" applyNumberFormat="1" applyFont="1" applyBorder="1" applyAlignment="1">
      <alignment horizontal="center" vertical="center"/>
    </xf>
    <xf numFmtId="164" fontId="13" fillId="0" borderId="4" xfId="3" applyNumberFormat="1" applyFont="1" applyBorder="1" applyAlignment="1">
      <alignment horizontal="center" vertical="center"/>
    </xf>
    <xf numFmtId="168" fontId="40" fillId="11" borderId="20" xfId="3" applyNumberFormat="1" applyFont="1" applyFill="1" applyBorder="1" applyAlignment="1">
      <alignment horizontal="center" vertical="center"/>
    </xf>
    <xf numFmtId="170" fontId="1" fillId="0" borderId="2" xfId="3" applyNumberFormat="1" applyFont="1" applyBorder="1">
      <alignment vertical="center"/>
    </xf>
    <xf numFmtId="165" fontId="58" fillId="0" borderId="2" xfId="3" applyNumberFormat="1" applyFont="1" applyBorder="1" applyAlignment="1">
      <alignment horizontal="center" vertical="center"/>
    </xf>
    <xf numFmtId="165" fontId="1" fillId="0" borderId="0" xfId="3" applyNumberFormat="1" applyFont="1">
      <alignment vertical="center"/>
    </xf>
    <xf numFmtId="170" fontId="1" fillId="0" borderId="0" xfId="3" applyNumberFormat="1" applyFont="1">
      <alignment vertical="center"/>
    </xf>
    <xf numFmtId="174" fontId="1" fillId="0" borderId="0" xfId="3" applyNumberFormat="1" applyFont="1">
      <alignment vertical="center"/>
    </xf>
    <xf numFmtId="0" fontId="53" fillId="2" borderId="0" xfId="3" applyFont="1" applyFill="1" applyAlignment="1">
      <alignment horizontal="center" vertical="center"/>
    </xf>
    <xf numFmtId="166" fontId="53" fillId="2" borderId="0" xfId="3" applyNumberFormat="1" applyFont="1" applyFill="1" applyAlignment="1">
      <alignment horizontal="center" vertical="center"/>
    </xf>
    <xf numFmtId="164" fontId="3" fillId="0" borderId="0" xfId="3" applyNumberFormat="1" applyFont="1" applyAlignment="1">
      <alignment horizontal="center" vertical="center"/>
    </xf>
    <xf numFmtId="166" fontId="3" fillId="0" borderId="0" xfId="3" applyNumberFormat="1" applyFont="1" applyAlignment="1">
      <alignment horizontal="center" vertical="center"/>
    </xf>
    <xf numFmtId="3" fontId="56" fillId="0" borderId="0" xfId="3" applyNumberFormat="1" applyFont="1" applyAlignment="1">
      <alignment horizontal="center" vertical="center"/>
    </xf>
    <xf numFmtId="166" fontId="32" fillId="0" borderId="0" xfId="3" applyNumberFormat="1" applyFont="1" applyAlignment="1">
      <alignment horizontal="center" vertical="center"/>
    </xf>
    <xf numFmtId="3" fontId="47" fillId="7" borderId="0" xfId="3" applyNumberFormat="1" applyFont="1" applyFill="1" applyAlignment="1">
      <alignment horizontal="center" vertical="center"/>
    </xf>
    <xf numFmtId="166" fontId="1" fillId="7" borderId="0" xfId="3" applyNumberFormat="1" applyFont="1" applyFill="1" applyAlignment="1">
      <alignment horizontal="left" vertical="center"/>
    </xf>
    <xf numFmtId="166" fontId="3" fillId="0" borderId="0" xfId="3" applyNumberFormat="1" applyFont="1" applyAlignment="1">
      <alignment vertical="center" wrapText="1"/>
    </xf>
    <xf numFmtId="166" fontId="3" fillId="0" borderId="0" xfId="3" applyNumberFormat="1" applyFont="1" applyAlignment="1">
      <alignment vertical="top" wrapText="1"/>
    </xf>
    <xf numFmtId="166" fontId="3" fillId="0" borderId="0" xfId="3" applyNumberFormat="1" applyFont="1" applyAlignment="1">
      <alignment horizontal="left" vertical="center"/>
    </xf>
    <xf numFmtId="0" fontId="49" fillId="0" borderId="0" xfId="0" applyFont="1" applyAlignment="1">
      <alignment horizontal="left" vertical="top"/>
    </xf>
    <xf numFmtId="166" fontId="1" fillId="0" borderId="0" xfId="3" applyNumberFormat="1" applyFont="1" applyAlignment="1">
      <alignment horizontal="left" vertical="center"/>
    </xf>
    <xf numFmtId="178" fontId="1" fillId="0" borderId="0" xfId="3" applyNumberFormat="1" applyFont="1" applyAlignment="1">
      <alignment horizontal="center" vertical="center"/>
    </xf>
    <xf numFmtId="14" fontId="1" fillId="0" borderId="0" xfId="3" applyNumberFormat="1" applyFont="1" applyAlignment="1">
      <alignment horizontal="center" vertical="center"/>
    </xf>
    <xf numFmtId="0" fontId="3" fillId="2" borderId="1" xfId="3" applyFont="1" applyFill="1" applyBorder="1" applyAlignment="1">
      <alignment horizontal="center" vertical="center"/>
    </xf>
    <xf numFmtId="0" fontId="16" fillId="2" borderId="7" xfId="3" applyFont="1" applyFill="1" applyBorder="1" applyAlignment="1">
      <alignment horizontal="center" vertical="center"/>
    </xf>
    <xf numFmtId="168" fontId="34" fillId="0" borderId="1" xfId="3" applyNumberFormat="1" applyFont="1" applyBorder="1" applyAlignment="1">
      <alignment horizontal="center" vertical="center"/>
    </xf>
    <xf numFmtId="168" fontId="30" fillId="0" borderId="2" xfId="3" applyNumberFormat="1" applyFont="1" applyBorder="1" applyAlignment="1">
      <alignment horizontal="center" vertical="center"/>
    </xf>
    <xf numFmtId="164" fontId="17" fillId="0" borderId="1" xfId="3" applyNumberFormat="1" applyFont="1" applyBorder="1" applyAlignment="1">
      <alignment horizontal="center" vertical="center"/>
    </xf>
    <xf numFmtId="164" fontId="35" fillId="0" borderId="7" xfId="3" applyNumberFormat="1" applyFont="1" applyBorder="1" applyAlignment="1">
      <alignment horizontal="center" vertical="top" wrapText="1"/>
    </xf>
    <xf numFmtId="164" fontId="3" fillId="0" borderId="7" xfId="3" applyNumberFormat="1" applyFont="1" applyBorder="1" applyAlignment="1">
      <alignment horizontal="center" vertical="top" wrapText="1"/>
    </xf>
    <xf numFmtId="164" fontId="3" fillId="0" borderId="7" xfId="3" applyNumberFormat="1" applyFont="1" applyBorder="1" applyAlignment="1">
      <alignment horizontal="center" vertical="center"/>
    </xf>
    <xf numFmtId="168" fontId="26" fillId="0" borderId="38" xfId="3" applyNumberFormat="1" applyFont="1" applyBorder="1" applyAlignment="1">
      <alignment horizontal="center" vertical="center"/>
    </xf>
    <xf numFmtId="164" fontId="13" fillId="0" borderId="14" xfId="3" applyNumberFormat="1" applyFont="1" applyBorder="1" applyAlignment="1">
      <alignment horizontal="center" vertical="center"/>
    </xf>
    <xf numFmtId="168" fontId="53" fillId="2" borderId="0" xfId="3" applyNumberFormat="1" applyFont="1" applyFill="1" applyAlignment="1">
      <alignment horizontal="center" vertical="center"/>
    </xf>
    <xf numFmtId="3" fontId="59" fillId="0" borderId="0" xfId="3" applyNumberFormat="1" applyFont="1" applyAlignment="1">
      <alignment horizontal="center" vertical="center"/>
    </xf>
    <xf numFmtId="0" fontId="60" fillId="0" borderId="0" xfId="3" applyFont="1" applyAlignment="1" applyProtection="1">
      <alignment horizontal="left" vertical="center"/>
      <protection locked="0"/>
    </xf>
    <xf numFmtId="0" fontId="61" fillId="0" borderId="0" xfId="3" applyFont="1" applyAlignment="1" applyProtection="1">
      <alignment horizontal="center" vertical="center"/>
      <protection locked="0"/>
    </xf>
    <xf numFmtId="165" fontId="61" fillId="0" borderId="0" xfId="3" applyNumberFormat="1" applyFont="1" applyAlignment="1" applyProtection="1">
      <alignment horizontal="center" vertical="center"/>
      <protection locked="0"/>
    </xf>
    <xf numFmtId="3" fontId="61" fillId="0" borderId="0" xfId="3" applyNumberFormat="1" applyFont="1" applyAlignment="1" applyProtection="1">
      <alignment horizontal="center" vertical="center"/>
      <protection locked="0"/>
    </xf>
    <xf numFmtId="164" fontId="61" fillId="0" borderId="0" xfId="3" applyNumberFormat="1" applyFont="1" applyAlignment="1" applyProtection="1">
      <alignment horizontal="center" vertical="center"/>
      <protection locked="0"/>
    </xf>
    <xf numFmtId="165" fontId="61" fillId="0" borderId="0" xfId="3" applyNumberFormat="1" applyFont="1" applyAlignment="1" applyProtection="1">
      <alignment horizontal="left" vertical="center"/>
      <protection locked="0"/>
    </xf>
    <xf numFmtId="0" fontId="61" fillId="0" borderId="0" xfId="3" applyFont="1" applyAlignment="1" applyProtection="1">
      <alignment horizontal="left" vertical="center"/>
      <protection locked="0"/>
    </xf>
    <xf numFmtId="0" fontId="61" fillId="3" borderId="0" xfId="3" applyFont="1" applyFill="1" applyAlignment="1" applyProtection="1">
      <alignment horizontal="center" vertical="center"/>
      <protection locked="0"/>
    </xf>
    <xf numFmtId="165" fontId="61" fillId="3" borderId="0" xfId="3" applyNumberFormat="1" applyFont="1" applyFill="1" applyAlignment="1" applyProtection="1">
      <alignment horizontal="center" vertical="center"/>
      <protection locked="0"/>
    </xf>
    <xf numFmtId="3" fontId="61" fillId="3" borderId="0" xfId="3" applyNumberFormat="1" applyFont="1" applyFill="1" applyAlignment="1" applyProtection="1">
      <alignment horizontal="center" vertical="center"/>
      <protection locked="0"/>
    </xf>
    <xf numFmtId="0" fontId="0" fillId="3" borderId="0" xfId="0" applyFill="1" applyAlignment="1" applyProtection="1">
      <protection locked="0"/>
    </xf>
    <xf numFmtId="0" fontId="0" fillId="3" borderId="37" xfId="0" applyFill="1" applyBorder="1" applyAlignment="1" applyProtection="1">
      <protection locked="0"/>
    </xf>
    <xf numFmtId="0" fontId="64" fillId="13" borderId="10" xfId="0" applyFont="1" applyFill="1" applyBorder="1" applyAlignment="1" applyProtection="1">
      <alignment horizontal="center" vertical="center" wrapText="1"/>
      <protection locked="0"/>
    </xf>
    <xf numFmtId="0" fontId="67" fillId="0" borderId="10" xfId="0" applyFont="1" applyBorder="1" applyAlignment="1" applyProtection="1">
      <alignment horizontal="center" vertical="center" wrapText="1"/>
      <protection locked="0"/>
    </xf>
    <xf numFmtId="0" fontId="67" fillId="0" borderId="41" xfId="0" applyFont="1" applyBorder="1" applyAlignment="1" applyProtection="1">
      <alignment horizontal="center" vertical="center" wrapText="1"/>
      <protection locked="0"/>
    </xf>
    <xf numFmtId="0" fontId="64" fillId="14" borderId="42" xfId="0" applyFont="1" applyFill="1" applyBorder="1" applyAlignment="1" applyProtection="1">
      <alignment horizontal="center" vertical="center" wrapText="1"/>
      <protection locked="0"/>
    </xf>
    <xf numFmtId="0" fontId="67" fillId="0" borderId="42" xfId="0" applyFont="1" applyBorder="1" applyAlignment="1" applyProtection="1">
      <alignment horizontal="center" vertical="center" wrapText="1"/>
      <protection locked="0"/>
    </xf>
    <xf numFmtId="0" fontId="67" fillId="0" borderId="43" xfId="0" applyFont="1" applyBorder="1" applyAlignment="1" applyProtection="1">
      <alignment horizontal="center" vertical="center" wrapText="1"/>
      <protection locked="0"/>
    </xf>
    <xf numFmtId="0" fontId="64" fillId="9" borderId="4" xfId="0" applyFont="1" applyFill="1" applyBorder="1" applyAlignment="1" applyProtection="1">
      <alignment horizontal="left" vertical="center" wrapText="1"/>
      <protection locked="0"/>
    </xf>
    <xf numFmtId="0" fontId="68" fillId="0" borderId="42" xfId="0" applyFont="1" applyBorder="1" applyAlignment="1" applyProtection="1">
      <alignment horizontal="center" vertical="center" wrapText="1"/>
      <protection locked="0"/>
    </xf>
    <xf numFmtId="0" fontId="68" fillId="0" borderId="43" xfId="0" applyFont="1" applyBorder="1" applyAlignment="1" applyProtection="1">
      <alignment horizontal="center" vertical="center" wrapText="1"/>
      <protection locked="0"/>
    </xf>
    <xf numFmtId="0" fontId="64" fillId="15" borderId="4" xfId="0" applyFont="1" applyFill="1" applyBorder="1" applyAlignment="1" applyProtection="1">
      <alignment horizontal="center" vertical="center" wrapText="1"/>
      <protection locked="0"/>
    </xf>
    <xf numFmtId="0" fontId="69" fillId="16" borderId="2" xfId="0" applyFont="1" applyFill="1" applyBorder="1" applyAlignment="1" applyProtection="1">
      <alignment horizontal="center" vertical="center" wrapText="1"/>
      <protection locked="0"/>
    </xf>
    <xf numFmtId="0" fontId="67" fillId="0" borderId="44" xfId="0" applyFont="1" applyBorder="1" applyAlignment="1" applyProtection="1">
      <alignment horizontal="center" vertical="center" wrapText="1"/>
      <protection locked="0"/>
    </xf>
    <xf numFmtId="0" fontId="67" fillId="0" borderId="45" xfId="0" applyFont="1" applyBorder="1" applyAlignment="1" applyProtection="1">
      <alignment horizontal="center" vertical="center" wrapText="1"/>
      <protection locked="0"/>
    </xf>
    <xf numFmtId="0" fontId="70" fillId="0" borderId="4" xfId="0" applyFont="1" applyBorder="1" applyAlignment="1" applyProtection="1">
      <alignment horizontal="center" vertical="center" wrapText="1"/>
      <protection locked="0"/>
    </xf>
    <xf numFmtId="0" fontId="71" fillId="0" borderId="42" xfId="0" applyFont="1" applyBorder="1" applyAlignment="1" applyProtection="1">
      <alignment horizontal="center" vertical="center" wrapText="1"/>
      <protection locked="0"/>
    </xf>
    <xf numFmtId="0" fontId="71" fillId="0" borderId="43" xfId="0" applyFont="1" applyBorder="1" applyAlignment="1" applyProtection="1">
      <alignment horizontal="center" vertical="center" wrapText="1"/>
      <protection locked="0"/>
    </xf>
    <xf numFmtId="0" fontId="72" fillId="3" borderId="42" xfId="0" applyFont="1" applyFill="1" applyBorder="1" applyAlignment="1" applyProtection="1">
      <alignment horizontal="center" vertical="center" wrapText="1"/>
      <protection locked="0"/>
    </xf>
    <xf numFmtId="0" fontId="72" fillId="3" borderId="43" xfId="0" applyFont="1" applyFill="1" applyBorder="1" applyAlignment="1" applyProtection="1">
      <alignment horizontal="center" vertical="center" wrapText="1"/>
      <protection locked="0"/>
    </xf>
    <xf numFmtId="0" fontId="64" fillId="17" borderId="4" xfId="0" applyFont="1" applyFill="1" applyBorder="1" applyAlignment="1" applyProtection="1">
      <alignment horizontal="center" vertical="center" wrapText="1"/>
      <protection locked="0"/>
    </xf>
    <xf numFmtId="0" fontId="72" fillId="0" borderId="42" xfId="0" applyFont="1" applyBorder="1" applyAlignment="1" applyProtection="1">
      <alignment horizontal="center" vertical="center" wrapText="1"/>
      <protection locked="0"/>
    </xf>
    <xf numFmtId="0" fontId="72" fillId="0" borderId="43" xfId="0" applyFont="1" applyBorder="1" applyAlignment="1" applyProtection="1">
      <alignment horizontal="center" vertical="center" wrapText="1"/>
      <protection locked="0"/>
    </xf>
    <xf numFmtId="0" fontId="64" fillId="6" borderId="4" xfId="0" applyFont="1" applyFill="1" applyBorder="1" applyAlignment="1" applyProtection="1">
      <alignment horizontal="center" vertical="center" wrapText="1"/>
      <protection locked="0"/>
    </xf>
    <xf numFmtId="0" fontId="64" fillId="18" borderId="9" xfId="0" applyFont="1" applyFill="1" applyBorder="1" applyAlignment="1" applyProtection="1">
      <alignment horizontal="center" vertical="center" wrapText="1"/>
      <protection locked="0"/>
    </xf>
    <xf numFmtId="0" fontId="67" fillId="3" borderId="10" xfId="0" applyFont="1" applyFill="1" applyBorder="1" applyAlignment="1" applyProtection="1">
      <alignment horizontal="center" vertical="center" wrapText="1"/>
      <protection locked="0"/>
    </xf>
    <xf numFmtId="0" fontId="67" fillId="3" borderId="41" xfId="0" applyFont="1" applyFill="1" applyBorder="1" applyAlignment="1" applyProtection="1">
      <alignment horizontal="center" vertical="center" wrapText="1"/>
      <protection locked="0"/>
    </xf>
    <xf numFmtId="0" fontId="67" fillId="3" borderId="42" xfId="0" applyFont="1" applyFill="1" applyBorder="1" applyAlignment="1" applyProtection="1">
      <alignment horizontal="center" vertical="center" wrapText="1"/>
      <protection locked="0"/>
    </xf>
    <xf numFmtId="0" fontId="67" fillId="3" borderId="43" xfId="0" applyFont="1" applyFill="1" applyBorder="1" applyAlignment="1" applyProtection="1">
      <alignment horizontal="center" vertical="center" wrapText="1"/>
      <protection locked="0"/>
    </xf>
    <xf numFmtId="0" fontId="64" fillId="9" borderId="4" xfId="0" applyFont="1" applyFill="1" applyBorder="1" applyAlignment="1" applyProtection="1">
      <alignment horizontal="center" vertical="center" wrapText="1"/>
      <protection locked="0"/>
    </xf>
    <xf numFmtId="0" fontId="64" fillId="15" borderId="46" xfId="0" applyFont="1" applyFill="1" applyBorder="1" applyAlignment="1" applyProtection="1">
      <alignment horizontal="center" vertical="center" wrapText="1"/>
      <protection locked="0"/>
    </xf>
    <xf numFmtId="0" fontId="68" fillId="3" borderId="46" xfId="0" applyFont="1" applyFill="1" applyBorder="1" applyAlignment="1" applyProtection="1">
      <alignment horizontal="center" vertical="center" wrapText="1"/>
      <protection locked="0"/>
    </xf>
    <xf numFmtId="0" fontId="68" fillId="3" borderId="43" xfId="0" applyFont="1" applyFill="1" applyBorder="1" applyAlignment="1" applyProtection="1">
      <alignment horizontal="center" vertical="center" wrapText="1"/>
      <protection locked="0"/>
    </xf>
    <xf numFmtId="0" fontId="68" fillId="3" borderId="42" xfId="0" applyFont="1" applyFill="1" applyBorder="1" applyAlignment="1" applyProtection="1">
      <alignment horizontal="center" vertical="center" wrapText="1"/>
      <protection locked="0"/>
    </xf>
    <xf numFmtId="0" fontId="69" fillId="16" borderId="16" xfId="0" applyFont="1" applyFill="1" applyBorder="1" applyAlignment="1" applyProtection="1">
      <alignment horizontal="center" vertical="center" wrapText="1"/>
      <protection locked="0"/>
    </xf>
    <xf numFmtId="0" fontId="73" fillId="3" borderId="4" xfId="0" applyFont="1" applyFill="1" applyBorder="1" applyAlignment="1" applyProtection="1">
      <alignment horizontal="center" vertical="center" wrapText="1"/>
      <protection locked="0"/>
    </xf>
    <xf numFmtId="0" fontId="73" fillId="3" borderId="14" xfId="0" applyFont="1" applyFill="1" applyBorder="1" applyAlignment="1" applyProtection="1">
      <alignment horizontal="center" vertical="center" wrapText="1"/>
      <protection locked="0"/>
    </xf>
    <xf numFmtId="0" fontId="72" fillId="0" borderId="47" xfId="0" applyFont="1" applyBorder="1" applyAlignment="1" applyProtection="1">
      <alignment horizontal="center" vertical="center" wrapText="1"/>
      <protection locked="0"/>
    </xf>
    <xf numFmtId="0" fontId="72" fillId="0" borderId="48" xfId="0" applyFont="1" applyBorder="1" applyAlignment="1" applyProtection="1">
      <alignment horizontal="center" vertical="center" wrapText="1"/>
      <protection locked="0"/>
    </xf>
    <xf numFmtId="0" fontId="72" fillId="3" borderId="47" xfId="0" applyFont="1" applyFill="1" applyBorder="1" applyAlignment="1" applyProtection="1">
      <alignment horizontal="center" vertical="center" wrapText="1"/>
      <protection locked="0"/>
    </xf>
    <xf numFmtId="0" fontId="72" fillId="3" borderId="48" xfId="0" applyFont="1" applyFill="1" applyBorder="1" applyAlignment="1" applyProtection="1">
      <alignment horizontal="center" vertical="center" wrapText="1"/>
      <protection locked="0"/>
    </xf>
    <xf numFmtId="0" fontId="64" fillId="5" borderId="9" xfId="0" applyFont="1" applyFill="1" applyBorder="1" applyAlignment="1" applyProtection="1">
      <alignment horizontal="center" vertical="center" wrapText="1"/>
      <protection locked="0"/>
    </xf>
    <xf numFmtId="0" fontId="72" fillId="3" borderId="9" xfId="0" applyFont="1" applyFill="1" applyBorder="1" applyAlignment="1" applyProtection="1">
      <alignment horizontal="center" vertical="center" wrapText="1"/>
      <protection locked="0"/>
    </xf>
    <xf numFmtId="0" fontId="72" fillId="3" borderId="17" xfId="0" applyFont="1" applyFill="1" applyBorder="1" applyAlignment="1" applyProtection="1">
      <alignment horizontal="center" vertical="center" wrapText="1"/>
      <protection locked="0"/>
    </xf>
    <xf numFmtId="0" fontId="67" fillId="3" borderId="49" xfId="0" applyFont="1" applyFill="1" applyBorder="1" applyAlignment="1" applyProtection="1">
      <alignment horizontal="center" vertical="center" wrapText="1"/>
      <protection locked="0"/>
    </xf>
    <xf numFmtId="0" fontId="67" fillId="3" borderId="50" xfId="0" applyFont="1" applyFill="1" applyBorder="1" applyAlignment="1" applyProtection="1">
      <alignment horizontal="center" vertical="center" wrapText="1"/>
      <protection locked="0"/>
    </xf>
    <xf numFmtId="0" fontId="67" fillId="3" borderId="44" xfId="0" applyFont="1" applyFill="1" applyBorder="1" applyAlignment="1" applyProtection="1">
      <alignment horizontal="center" vertical="center" wrapText="1"/>
      <protection locked="0"/>
    </xf>
    <xf numFmtId="0" fontId="67" fillId="3" borderId="45" xfId="0" applyFont="1" applyFill="1" applyBorder="1" applyAlignment="1" applyProtection="1">
      <alignment horizontal="center" vertical="center" wrapText="1"/>
      <protection locked="0"/>
    </xf>
    <xf numFmtId="0" fontId="72" fillId="3" borderId="46" xfId="0" applyFont="1" applyFill="1" applyBorder="1" applyAlignment="1" applyProtection="1">
      <alignment horizontal="center" vertical="center" wrapText="1"/>
      <protection locked="0"/>
    </xf>
    <xf numFmtId="0" fontId="72" fillId="3" borderId="51" xfId="0" applyFont="1" applyFill="1" applyBorder="1" applyAlignment="1" applyProtection="1">
      <alignment horizontal="center" vertical="center" wrapText="1"/>
      <protection locked="0"/>
    </xf>
    <xf numFmtId="0" fontId="72" fillId="3" borderId="52" xfId="0" applyFont="1" applyFill="1" applyBorder="1" applyAlignment="1" applyProtection="1">
      <alignment horizontal="center" vertical="center" wrapText="1"/>
      <protection locked="0"/>
    </xf>
    <xf numFmtId="0" fontId="72" fillId="3" borderId="53" xfId="0" applyFont="1" applyFill="1" applyBorder="1" applyAlignment="1" applyProtection="1">
      <alignment horizontal="center" vertical="center" wrapText="1"/>
      <protection locked="0"/>
    </xf>
    <xf numFmtId="0" fontId="65" fillId="3" borderId="0" xfId="0" applyFont="1" applyFill="1" applyAlignment="1" applyProtection="1">
      <protection locked="0"/>
    </xf>
    <xf numFmtId="0" fontId="65" fillId="3" borderId="0" xfId="0" applyFont="1" applyFill="1" applyAlignment="1" applyProtection="1">
      <alignment horizontal="right"/>
      <protection locked="0"/>
    </xf>
    <xf numFmtId="0" fontId="0" fillId="3" borderId="12" xfId="0" applyFill="1" applyBorder="1" applyAlignment="1" applyProtection="1">
      <alignment horizontal="center"/>
      <protection locked="0"/>
    </xf>
    <xf numFmtId="0" fontId="0" fillId="3" borderId="32" xfId="0" applyFill="1" applyBorder="1" applyAlignment="1" applyProtection="1">
      <alignment horizontal="center"/>
      <protection locked="0"/>
    </xf>
    <xf numFmtId="0" fontId="0" fillId="3" borderId="0" xfId="0" applyFill="1" applyAlignment="1" applyProtection="1">
      <alignment horizontal="center"/>
      <protection locked="0"/>
    </xf>
    <xf numFmtId="0" fontId="65" fillId="3" borderId="20" xfId="0" applyFont="1" applyFill="1" applyBorder="1" applyAlignment="1" applyProtection="1">
      <alignment horizontal="center" vertical="center" wrapText="1"/>
      <protection locked="0"/>
    </xf>
    <xf numFmtId="0" fontId="0" fillId="3" borderId="0" xfId="0" applyFill="1" applyAlignment="1" applyProtection="1">
      <alignment vertical="center" wrapText="1"/>
      <protection locked="0"/>
    </xf>
    <xf numFmtId="0" fontId="0" fillId="3" borderId="0" xfId="0" applyFill="1" applyProtection="1">
      <alignment vertical="center"/>
      <protection locked="0"/>
    </xf>
    <xf numFmtId="0" fontId="61" fillId="3" borderId="0" xfId="3" applyFont="1" applyFill="1" applyAlignment="1" applyProtection="1">
      <alignment horizontal="left" vertical="center"/>
      <protection locked="0"/>
    </xf>
    <xf numFmtId="0" fontId="74" fillId="6" borderId="26" xfId="3" applyFont="1" applyFill="1" applyBorder="1" applyAlignment="1" applyProtection="1">
      <alignment horizontal="center" vertical="center"/>
      <protection locked="0"/>
    </xf>
    <xf numFmtId="0" fontId="61" fillId="3" borderId="56" xfId="3" applyFont="1" applyFill="1" applyBorder="1" applyAlignment="1" applyProtection="1">
      <alignment horizontal="center" vertical="center" wrapText="1"/>
      <protection locked="0"/>
    </xf>
    <xf numFmtId="0" fontId="61" fillId="3" borderId="59" xfId="3" applyFont="1" applyFill="1" applyBorder="1" applyAlignment="1" applyProtection="1">
      <alignment horizontal="center" vertical="center" wrapText="1"/>
      <protection locked="0"/>
    </xf>
    <xf numFmtId="0" fontId="61" fillId="3" borderId="62" xfId="3" applyFont="1" applyFill="1" applyBorder="1" applyAlignment="1" applyProtection="1">
      <alignment horizontal="center" vertical="center" wrapText="1"/>
      <protection locked="0"/>
    </xf>
    <xf numFmtId="0" fontId="76" fillId="3" borderId="64" xfId="3" applyFont="1" applyFill="1" applyBorder="1" applyAlignment="1" applyProtection="1">
      <alignment horizontal="center" vertical="center" wrapText="1"/>
      <protection locked="0"/>
    </xf>
    <xf numFmtId="0" fontId="61" fillId="3" borderId="65" xfId="3" applyFont="1" applyFill="1" applyBorder="1" applyAlignment="1" applyProtection="1">
      <alignment horizontal="center" vertical="center" wrapText="1"/>
      <protection locked="0"/>
    </xf>
    <xf numFmtId="164" fontId="61" fillId="3" borderId="0" xfId="3" applyNumberFormat="1" applyFont="1" applyFill="1" applyAlignment="1" applyProtection="1">
      <alignment horizontal="center" vertical="center"/>
      <protection locked="0"/>
    </xf>
    <xf numFmtId="0" fontId="64" fillId="3" borderId="0" xfId="0" applyFont="1" applyFill="1" applyAlignment="1" applyProtection="1">
      <protection locked="0"/>
    </xf>
    <xf numFmtId="179" fontId="64" fillId="3" borderId="0" xfId="0" applyNumberFormat="1" applyFont="1" applyFill="1" applyAlignment="1" applyProtection="1">
      <protection locked="0"/>
    </xf>
    <xf numFmtId="3" fontId="77" fillId="0" borderId="43" xfId="3" applyNumberFormat="1" applyFont="1" applyBorder="1" applyAlignment="1" applyProtection="1">
      <alignment horizontal="center" vertical="center"/>
      <protection locked="0"/>
    </xf>
    <xf numFmtId="14" fontId="68" fillId="3" borderId="43" xfId="0" applyNumberFormat="1" applyFont="1" applyFill="1" applyBorder="1" applyAlignment="1" applyProtection="1">
      <alignment horizontal="center" vertical="center" wrapText="1"/>
      <protection locked="0"/>
    </xf>
    <xf numFmtId="165" fontId="61" fillId="3" borderId="0" xfId="3" applyNumberFormat="1" applyFont="1" applyFill="1" applyAlignment="1" applyProtection="1">
      <alignment horizontal="left" vertical="center"/>
      <protection locked="0"/>
    </xf>
    <xf numFmtId="0" fontId="68" fillId="0" borderId="46" xfId="0" applyFont="1" applyBorder="1" applyAlignment="1" applyProtection="1">
      <alignment horizontal="center" vertical="center" wrapText="1"/>
      <protection locked="0"/>
    </xf>
    <xf numFmtId="0" fontId="67" fillId="0" borderId="46" xfId="0" applyFont="1" applyBorder="1" applyAlignment="1" applyProtection="1">
      <alignment horizontal="center" vertical="center" wrapText="1"/>
      <protection locked="0"/>
    </xf>
    <xf numFmtId="0" fontId="72" fillId="0" borderId="46" xfId="0" applyFont="1" applyBorder="1" applyAlignment="1" applyProtection="1">
      <alignment horizontal="center" vertical="center" wrapText="1"/>
      <protection locked="0"/>
    </xf>
    <xf numFmtId="0" fontId="78" fillId="0" borderId="43" xfId="3" applyFont="1" applyBorder="1" applyAlignment="1" applyProtection="1">
      <alignment horizontal="left" vertical="center"/>
      <protection locked="0"/>
    </xf>
    <xf numFmtId="0" fontId="71" fillId="0" borderId="53" xfId="0" applyFont="1" applyBorder="1" applyAlignment="1" applyProtection="1">
      <alignment horizontal="center" vertical="center" wrapText="1"/>
      <protection locked="0"/>
    </xf>
    <xf numFmtId="0" fontId="71" fillId="0" borderId="52" xfId="0" applyFont="1" applyBorder="1" applyAlignment="1" applyProtection="1">
      <alignment horizontal="center" vertical="center" wrapText="1"/>
      <protection locked="0"/>
    </xf>
    <xf numFmtId="0" fontId="79" fillId="0" borderId="43" xfId="0" applyFont="1" applyBorder="1" applyAlignment="1" applyProtection="1">
      <alignment horizontal="center" vertical="center" wrapText="1"/>
      <protection locked="0"/>
    </xf>
    <xf numFmtId="0" fontId="68" fillId="3" borderId="51" xfId="0" applyFont="1" applyFill="1" applyBorder="1" applyAlignment="1" applyProtection="1">
      <alignment horizontal="center" vertical="center" wrapText="1"/>
      <protection locked="0"/>
    </xf>
    <xf numFmtId="0" fontId="65" fillId="3" borderId="31" xfId="0" applyFont="1" applyFill="1" applyBorder="1" applyProtection="1">
      <alignment vertical="center"/>
      <protection locked="0"/>
    </xf>
    <xf numFmtId="0" fontId="65" fillId="3" borderId="25" xfId="0" applyFont="1" applyFill="1" applyBorder="1" applyProtection="1">
      <alignment vertical="center"/>
      <protection locked="0"/>
    </xf>
    <xf numFmtId="0" fontId="61" fillId="0" borderId="31" xfId="3" applyFont="1" applyBorder="1" applyAlignment="1" applyProtection="1">
      <alignment horizontal="left" vertical="center"/>
      <protection locked="0"/>
    </xf>
    <xf numFmtId="0" fontId="65" fillId="3" borderId="0" xfId="0" applyFont="1" applyFill="1" applyProtection="1">
      <alignment vertical="center"/>
      <protection locked="0"/>
    </xf>
    <xf numFmtId="0" fontId="65" fillId="3" borderId="12" xfId="0" applyFont="1" applyFill="1" applyBorder="1" applyProtection="1">
      <alignment vertical="center"/>
      <protection locked="0"/>
    </xf>
    <xf numFmtId="0" fontId="79" fillId="0" borderId="42" xfId="0" applyFont="1" applyBorder="1" applyAlignment="1" applyProtection="1">
      <alignment horizontal="center" vertical="center" wrapText="1"/>
      <protection locked="0"/>
    </xf>
    <xf numFmtId="0" fontId="73" fillId="3" borderId="44" xfId="0" applyFont="1" applyFill="1" applyBorder="1" applyAlignment="1" applyProtection="1">
      <alignment horizontal="center" vertical="center" wrapText="1"/>
      <protection locked="0"/>
    </xf>
    <xf numFmtId="0" fontId="73" fillId="3" borderId="45" xfId="0" applyFont="1" applyFill="1" applyBorder="1" applyAlignment="1" applyProtection="1">
      <alignment horizontal="center" vertical="center" wrapText="1"/>
      <protection locked="0"/>
    </xf>
    <xf numFmtId="0" fontId="67" fillId="3" borderId="66" xfId="0" applyFont="1" applyFill="1" applyBorder="1" applyAlignment="1" applyProtection="1">
      <alignment horizontal="center" vertical="center" wrapText="1"/>
      <protection locked="0"/>
    </xf>
    <xf numFmtId="0" fontId="67" fillId="3" borderId="46" xfId="0" applyFont="1" applyFill="1" applyBorder="1" applyAlignment="1" applyProtection="1">
      <alignment horizontal="center" vertical="center" wrapText="1"/>
      <protection locked="0"/>
    </xf>
    <xf numFmtId="0" fontId="67" fillId="3" borderId="51" xfId="0" applyFont="1" applyFill="1" applyBorder="1" applyAlignment="1" applyProtection="1">
      <alignment horizontal="center" vertical="center" wrapText="1"/>
      <protection locked="0"/>
    </xf>
    <xf numFmtId="0" fontId="67" fillId="0" borderId="61" xfId="0" applyFont="1" applyBorder="1" applyAlignment="1" applyProtection="1">
      <alignment horizontal="center" vertical="center" wrapText="1"/>
      <protection locked="0"/>
    </xf>
    <xf numFmtId="0" fontId="67" fillId="0" borderId="66" xfId="0" applyFont="1" applyBorder="1" applyAlignment="1" applyProtection="1">
      <alignment horizontal="center" vertical="center" wrapText="1"/>
      <protection locked="0"/>
    </xf>
    <xf numFmtId="0" fontId="67" fillId="0" borderId="16" xfId="0" applyFont="1" applyBorder="1" applyAlignment="1" applyProtection="1">
      <alignment horizontal="center" vertical="center" wrapText="1"/>
      <protection locked="0"/>
    </xf>
    <xf numFmtId="0" fontId="73" fillId="3" borderId="51" xfId="0" applyFont="1" applyFill="1" applyBorder="1" applyAlignment="1" applyProtection="1">
      <alignment horizontal="center" vertical="center" wrapText="1"/>
      <protection locked="0"/>
    </xf>
    <xf numFmtId="0" fontId="73" fillId="3" borderId="46" xfId="0" applyFont="1" applyFill="1" applyBorder="1" applyAlignment="1" applyProtection="1">
      <alignment horizontal="center" vertical="center" wrapText="1"/>
      <protection locked="0"/>
    </xf>
    <xf numFmtId="0" fontId="72" fillId="3" borderId="49" xfId="0" applyFont="1" applyFill="1" applyBorder="1" applyAlignment="1" applyProtection="1">
      <alignment horizontal="center" vertical="center" wrapText="1"/>
      <protection locked="0"/>
    </xf>
    <xf numFmtId="0" fontId="72" fillId="3" borderId="50" xfId="0" applyFont="1" applyFill="1" applyBorder="1" applyAlignment="1" applyProtection="1">
      <alignment horizontal="center" vertical="center" wrapText="1"/>
      <protection locked="0"/>
    </xf>
    <xf numFmtId="0" fontId="67" fillId="3" borderId="40" xfId="0" applyFont="1" applyFill="1" applyBorder="1" applyAlignment="1" applyProtection="1">
      <alignment horizontal="center" vertical="center" wrapText="1"/>
      <protection locked="0"/>
    </xf>
    <xf numFmtId="0" fontId="67" fillId="3" borderId="39" xfId="0" applyFont="1" applyFill="1" applyBorder="1" applyAlignment="1" applyProtection="1">
      <alignment horizontal="center" vertical="center" wrapText="1"/>
      <protection locked="0"/>
    </xf>
    <xf numFmtId="0" fontId="67" fillId="3" borderId="61" xfId="0" applyFont="1" applyFill="1" applyBorder="1" applyAlignment="1" applyProtection="1">
      <alignment horizontal="center" vertical="center" wrapText="1"/>
      <protection locked="0"/>
    </xf>
    <xf numFmtId="0" fontId="65" fillId="3" borderId="4" xfId="0" applyFont="1" applyFill="1" applyBorder="1" applyAlignment="1" applyProtection="1">
      <alignment vertical="center" wrapText="1"/>
      <protection locked="0"/>
    </xf>
    <xf numFmtId="0" fontId="65" fillId="3" borderId="0" xfId="0" applyFont="1" applyFill="1" applyAlignment="1" applyProtection="1">
      <alignment vertical="center" wrapText="1"/>
      <protection locked="0"/>
    </xf>
    <xf numFmtId="0" fontId="71" fillId="0" borderId="50" xfId="0" applyFont="1" applyBorder="1" applyAlignment="1" applyProtection="1">
      <alignment horizontal="center" vertical="center" wrapText="1"/>
      <protection locked="0"/>
    </xf>
    <xf numFmtId="0" fontId="65" fillId="3" borderId="31" xfId="0" applyFont="1" applyFill="1" applyBorder="1" applyAlignment="1" applyProtection="1">
      <alignment horizontal="center" vertical="center"/>
      <protection locked="0"/>
    </xf>
    <xf numFmtId="0" fontId="65" fillId="3" borderId="0" xfId="0" applyFont="1" applyFill="1" applyAlignment="1" applyProtection="1">
      <alignment horizontal="center" vertical="center"/>
      <protection locked="0"/>
    </xf>
    <xf numFmtId="0" fontId="65" fillId="3" borderId="12" xfId="0" applyFont="1" applyFill="1" applyBorder="1" applyAlignment="1" applyProtection="1">
      <alignment horizontal="center" vertical="center"/>
      <protection locked="0"/>
    </xf>
    <xf numFmtId="0" fontId="74" fillId="6" borderId="29" xfId="3" applyFont="1" applyFill="1" applyBorder="1" applyAlignment="1" applyProtection="1">
      <alignment horizontal="center" vertical="center"/>
      <protection locked="0"/>
    </xf>
    <xf numFmtId="0" fontId="65" fillId="13" borderId="73" xfId="0" applyFont="1" applyFill="1" applyBorder="1" applyAlignment="1" applyProtection="1">
      <alignment horizontal="center" vertical="center" wrapText="1"/>
      <protection locked="0"/>
    </xf>
    <xf numFmtId="0" fontId="65" fillId="14" borderId="27" xfId="0" applyFont="1" applyFill="1" applyBorder="1" applyAlignment="1" applyProtection="1">
      <alignment horizontal="center" vertical="center" wrapText="1"/>
      <protection locked="0"/>
    </xf>
    <xf numFmtId="0" fontId="65" fillId="9" borderId="38" xfId="0" applyFont="1" applyFill="1" applyBorder="1" applyAlignment="1" applyProtection="1">
      <alignment horizontal="center" vertical="center" wrapText="1"/>
      <protection locked="0"/>
    </xf>
    <xf numFmtId="0" fontId="65" fillId="15" borderId="29" xfId="0" applyFont="1" applyFill="1" applyBorder="1" applyAlignment="1" applyProtection="1">
      <alignment horizontal="center" vertical="center" wrapText="1"/>
      <protection locked="0"/>
    </xf>
    <xf numFmtId="0" fontId="65" fillId="16" borderId="74" xfId="0" applyFont="1" applyFill="1" applyBorder="1" applyAlignment="1" applyProtection="1">
      <alignment horizontal="center" vertical="center" wrapText="1"/>
      <protection locked="0"/>
    </xf>
    <xf numFmtId="0" fontId="82" fillId="3" borderId="73" xfId="0" applyFont="1" applyFill="1" applyBorder="1" applyAlignment="1" applyProtection="1">
      <alignment horizontal="center" vertical="center" wrapText="1"/>
      <protection locked="0"/>
    </xf>
    <xf numFmtId="177" fontId="65" fillId="0" borderId="75" xfId="0" applyNumberFormat="1" applyFont="1" applyBorder="1" applyAlignment="1" applyProtection="1">
      <alignment horizontal="center" vertical="center" wrapText="1"/>
      <protection locked="0"/>
    </xf>
    <xf numFmtId="177" fontId="65" fillId="0" borderId="11" xfId="0" applyNumberFormat="1" applyFont="1" applyBorder="1" applyAlignment="1" applyProtection="1">
      <alignment horizontal="center" vertical="center"/>
      <protection locked="0"/>
    </xf>
    <xf numFmtId="177" fontId="65" fillId="0" borderId="11" xfId="0" applyNumberFormat="1" applyFont="1" applyBorder="1" applyAlignment="1" applyProtection="1">
      <alignment horizontal="center" vertical="center" wrapText="1"/>
      <protection locked="0"/>
    </xf>
    <xf numFmtId="177" fontId="65" fillId="0" borderId="55" xfId="0" applyNumberFormat="1" applyFont="1" applyBorder="1" applyAlignment="1" applyProtection="1">
      <alignment horizontal="center" vertical="center" wrapText="1"/>
      <protection locked="0"/>
    </xf>
    <xf numFmtId="177" fontId="80" fillId="0" borderId="75" xfId="0" applyNumberFormat="1" applyFont="1" applyBorder="1" applyAlignment="1" applyProtection="1">
      <alignment horizontal="center" vertical="center" wrapText="1"/>
      <protection locked="0"/>
    </xf>
    <xf numFmtId="0" fontId="67" fillId="0" borderId="76" xfId="0" applyFont="1" applyBorder="1" applyAlignment="1" applyProtection="1">
      <alignment horizontal="center" vertical="center" wrapText="1"/>
      <protection locked="0"/>
    </xf>
    <xf numFmtId="177" fontId="65" fillId="0" borderId="77" xfId="0" applyNumberFormat="1" applyFont="1" applyBorder="1" applyAlignment="1" applyProtection="1">
      <alignment horizontal="center" vertical="center" wrapText="1"/>
      <protection locked="0"/>
    </xf>
    <xf numFmtId="177" fontId="65" fillId="0" borderId="7" xfId="0" applyNumberFormat="1" applyFont="1" applyBorder="1" applyAlignment="1" applyProtection="1">
      <alignment horizontal="center" vertical="center"/>
      <protection locked="0"/>
    </xf>
    <xf numFmtId="177" fontId="65" fillId="0" borderId="7" xfId="0" applyNumberFormat="1" applyFont="1" applyBorder="1" applyAlignment="1" applyProtection="1">
      <alignment horizontal="center" vertical="center" wrapText="1"/>
      <protection locked="0"/>
    </xf>
    <xf numFmtId="177" fontId="65" fillId="0" borderId="58" xfId="0" applyNumberFormat="1" applyFont="1" applyBorder="1" applyAlignment="1" applyProtection="1">
      <alignment horizontal="center" vertical="center" wrapText="1"/>
      <protection locked="0"/>
    </xf>
    <xf numFmtId="177" fontId="80" fillId="0" borderId="77" xfId="0" applyNumberFormat="1" applyFont="1" applyBorder="1" applyAlignment="1" applyProtection="1">
      <alignment horizontal="center" vertical="center" wrapText="1"/>
      <protection locked="0"/>
    </xf>
    <xf numFmtId="0" fontId="67" fillId="0" borderId="78" xfId="0" applyFont="1" applyBorder="1" applyAlignment="1" applyProtection="1">
      <alignment horizontal="center" vertical="center" wrapText="1"/>
      <protection locked="0"/>
    </xf>
    <xf numFmtId="177" fontId="65" fillId="0" borderId="79" xfId="0" applyNumberFormat="1" applyFont="1" applyBorder="1" applyAlignment="1" applyProtection="1">
      <alignment horizontal="center" vertical="center" wrapText="1"/>
      <protection locked="0"/>
    </xf>
    <xf numFmtId="177" fontId="65" fillId="0" borderId="2" xfId="0" applyNumberFormat="1" applyFont="1" applyBorder="1" applyAlignment="1" applyProtection="1">
      <alignment horizontal="center" vertical="center"/>
      <protection locked="0"/>
    </xf>
    <xf numFmtId="177" fontId="65" fillId="0" borderId="2" xfId="0" applyNumberFormat="1" applyFont="1" applyBorder="1" applyAlignment="1" applyProtection="1">
      <alignment horizontal="center" vertical="center" wrapText="1"/>
      <protection locked="0"/>
    </xf>
    <xf numFmtId="177" fontId="65" fillId="0" borderId="80" xfId="0" applyNumberFormat="1" applyFont="1" applyBorder="1" applyAlignment="1" applyProtection="1">
      <alignment horizontal="center" vertical="center" wrapText="1"/>
      <protection locked="0"/>
    </xf>
    <xf numFmtId="177" fontId="80" fillId="0" borderId="79" xfId="0" applyNumberFormat="1" applyFont="1" applyBorder="1" applyAlignment="1" applyProtection="1">
      <alignment horizontal="center" vertical="center" wrapText="1"/>
      <protection locked="0"/>
    </xf>
    <xf numFmtId="177" fontId="82" fillId="0" borderId="81" xfId="0" applyNumberFormat="1" applyFont="1" applyBorder="1" applyAlignment="1" applyProtection="1">
      <alignment horizontal="center" vertical="center" wrapText="1"/>
      <protection locked="0"/>
    </xf>
    <xf numFmtId="177" fontId="82" fillId="0" borderId="1" xfId="0" applyNumberFormat="1" applyFont="1" applyBorder="1" applyAlignment="1" applyProtection="1">
      <alignment horizontal="center" vertical="center"/>
      <protection locked="0"/>
    </xf>
    <xf numFmtId="177" fontId="82" fillId="0" borderId="1" xfId="0" applyNumberFormat="1" applyFont="1" applyBorder="1" applyAlignment="1" applyProtection="1">
      <alignment horizontal="center" vertical="center" wrapText="1"/>
      <protection locked="0"/>
    </xf>
    <xf numFmtId="177" fontId="82" fillId="0" borderId="82" xfId="0" applyNumberFormat="1" applyFont="1" applyBorder="1" applyAlignment="1" applyProtection="1">
      <alignment horizontal="center" vertical="center" wrapText="1"/>
      <protection locked="0"/>
    </xf>
    <xf numFmtId="177" fontId="82" fillId="0" borderId="25" xfId="0" applyNumberFormat="1" applyFont="1" applyBorder="1" applyAlignment="1" applyProtection="1">
      <alignment horizontal="center" vertical="center" wrapText="1"/>
      <protection locked="0"/>
    </xf>
    <xf numFmtId="177" fontId="82" fillId="0" borderId="77" xfId="0" applyNumberFormat="1" applyFont="1" applyBorder="1" applyAlignment="1" applyProtection="1">
      <alignment horizontal="center" vertical="center" wrapText="1"/>
      <protection locked="0"/>
    </xf>
    <xf numFmtId="177" fontId="82" fillId="0" borderId="7" xfId="0" applyNumberFormat="1" applyFont="1" applyBorder="1" applyAlignment="1" applyProtection="1">
      <alignment horizontal="center" vertical="center"/>
      <protection locked="0"/>
    </xf>
    <xf numFmtId="177" fontId="82" fillId="0" borderId="7" xfId="0" applyNumberFormat="1" applyFont="1" applyBorder="1" applyAlignment="1" applyProtection="1">
      <alignment horizontal="center" vertical="center" wrapText="1"/>
      <protection locked="0"/>
    </xf>
    <xf numFmtId="177" fontId="82" fillId="0" borderId="58" xfId="0" applyNumberFormat="1" applyFont="1" applyBorder="1" applyAlignment="1" applyProtection="1">
      <alignment horizontal="center" vertical="center" wrapText="1"/>
      <protection locked="0"/>
    </xf>
    <xf numFmtId="0" fontId="71" fillId="0" borderId="76" xfId="0" applyFont="1" applyBorder="1" applyAlignment="1" applyProtection="1">
      <alignment horizontal="center" vertical="center" wrapText="1"/>
      <protection locked="0"/>
    </xf>
    <xf numFmtId="0" fontId="71" fillId="0" borderId="49" xfId="0" applyFont="1" applyBorder="1" applyAlignment="1" applyProtection="1">
      <alignment horizontal="center" vertical="center" wrapText="1"/>
      <protection locked="0"/>
    </xf>
    <xf numFmtId="177" fontId="82" fillId="0" borderId="83" xfId="0" applyNumberFormat="1" applyFont="1" applyBorder="1" applyAlignment="1" applyProtection="1">
      <alignment horizontal="center" vertical="center" wrapText="1"/>
      <protection locked="0"/>
    </xf>
    <xf numFmtId="177" fontId="82" fillId="0" borderId="8" xfId="0" applyNumberFormat="1" applyFont="1" applyBorder="1" applyAlignment="1" applyProtection="1">
      <alignment horizontal="center" vertical="center"/>
      <protection locked="0"/>
    </xf>
    <xf numFmtId="177" fontId="82" fillId="0" borderId="8" xfId="0" applyNumberFormat="1" applyFont="1" applyBorder="1" applyAlignment="1" applyProtection="1">
      <alignment horizontal="center" vertical="center" wrapText="1"/>
      <protection locked="0"/>
    </xf>
    <xf numFmtId="177" fontId="82" fillId="0" borderId="63" xfId="0" applyNumberFormat="1" applyFont="1" applyBorder="1" applyAlignment="1" applyProtection="1">
      <alignment horizontal="center" vertical="center" wrapText="1"/>
      <protection locked="0"/>
    </xf>
    <xf numFmtId="0" fontId="68" fillId="0" borderId="39" xfId="0" applyFont="1" applyBorder="1" applyAlignment="1" applyProtection="1">
      <alignment horizontal="center" vertical="center" wrapText="1"/>
      <protection locked="0"/>
    </xf>
    <xf numFmtId="0" fontId="67" fillId="3" borderId="84" xfId="0" applyFont="1" applyFill="1" applyBorder="1" applyAlignment="1" applyProtection="1">
      <alignment horizontal="center" vertical="center" wrapText="1"/>
      <protection locked="0"/>
    </xf>
    <xf numFmtId="177" fontId="80" fillId="0" borderId="11" xfId="0" applyNumberFormat="1" applyFont="1" applyBorder="1" applyAlignment="1" applyProtection="1">
      <alignment horizontal="center" vertical="center" wrapText="1"/>
      <protection locked="0"/>
    </xf>
    <xf numFmtId="0" fontId="67" fillId="3" borderId="76" xfId="0" applyFont="1" applyFill="1" applyBorder="1" applyAlignment="1" applyProtection="1">
      <alignment horizontal="center" vertical="center" wrapText="1"/>
      <protection locked="0"/>
    </xf>
    <xf numFmtId="177" fontId="65" fillId="0" borderId="85" xfId="0" applyNumberFormat="1" applyFont="1" applyBorder="1" applyAlignment="1" applyProtection="1">
      <alignment horizontal="center" vertical="center" wrapText="1"/>
      <protection locked="0"/>
    </xf>
    <xf numFmtId="177" fontId="80" fillId="0" borderId="7" xfId="0" applyNumberFormat="1" applyFont="1" applyBorder="1" applyAlignment="1" applyProtection="1">
      <alignment horizontal="center" vertical="center" wrapText="1"/>
      <protection locked="0"/>
    </xf>
    <xf numFmtId="0" fontId="68" fillId="3" borderId="76" xfId="0" applyFont="1" applyFill="1" applyBorder="1" applyAlignment="1" applyProtection="1">
      <alignment horizontal="center" vertical="center" wrapText="1"/>
      <protection locked="0"/>
    </xf>
    <xf numFmtId="177" fontId="77" fillId="0" borderId="0" xfId="3" applyNumberFormat="1" applyFont="1" applyAlignment="1" applyProtection="1">
      <alignment horizontal="center" vertical="center"/>
      <protection locked="0"/>
    </xf>
    <xf numFmtId="0" fontId="73" fillId="3" borderId="86" xfId="0" applyFont="1" applyFill="1" applyBorder="1" applyAlignment="1" applyProtection="1">
      <alignment horizontal="center" vertical="center" wrapText="1"/>
      <protection locked="0"/>
    </xf>
    <xf numFmtId="177" fontId="82" fillId="0" borderId="79" xfId="0" applyNumberFormat="1" applyFont="1" applyBorder="1" applyAlignment="1" applyProtection="1">
      <alignment horizontal="center" vertical="center" wrapText="1"/>
      <protection locked="0"/>
    </xf>
    <xf numFmtId="177" fontId="82" fillId="0" borderId="2" xfId="0" applyNumberFormat="1" applyFont="1" applyBorder="1" applyAlignment="1" applyProtection="1">
      <alignment horizontal="center" vertical="center" wrapText="1"/>
      <protection locked="0"/>
    </xf>
    <xf numFmtId="177" fontId="80" fillId="0" borderId="80" xfId="0" applyNumberFormat="1" applyFont="1" applyBorder="1" applyAlignment="1" applyProtection="1">
      <alignment horizontal="center" vertical="center" wrapText="1"/>
      <protection locked="0"/>
    </xf>
    <xf numFmtId="0" fontId="72" fillId="0" borderId="87" xfId="0" applyFont="1" applyBorder="1" applyAlignment="1" applyProtection="1">
      <alignment horizontal="center" vertical="center" wrapText="1"/>
      <protection locked="0"/>
    </xf>
    <xf numFmtId="0" fontId="72" fillId="3" borderId="76" xfId="0" applyFont="1" applyFill="1" applyBorder="1" applyAlignment="1" applyProtection="1">
      <alignment horizontal="center" vertical="center" wrapText="1"/>
      <protection locked="0"/>
    </xf>
    <xf numFmtId="0" fontId="67" fillId="3" borderId="78" xfId="0" applyFont="1" applyFill="1" applyBorder="1" applyAlignment="1" applyProtection="1">
      <alignment horizontal="center" vertical="center" wrapText="1"/>
      <protection locked="0"/>
    </xf>
    <xf numFmtId="0" fontId="72" fillId="3" borderId="88" xfId="0" applyFont="1" applyFill="1" applyBorder="1" applyAlignment="1" applyProtection="1">
      <alignment horizontal="center" vertical="center" wrapText="1"/>
      <protection locked="0"/>
    </xf>
    <xf numFmtId="0" fontId="83" fillId="3" borderId="0" xfId="3" applyFont="1" applyFill="1" applyAlignment="1" applyProtection="1">
      <alignment horizontal="right" vertical="center"/>
      <protection locked="0"/>
    </xf>
    <xf numFmtId="0" fontId="65" fillId="17" borderId="26" xfId="0" applyFont="1" applyFill="1" applyBorder="1" applyAlignment="1" applyProtection="1">
      <alignment horizontal="center" vertical="center" wrapText="1"/>
      <protection locked="0"/>
    </xf>
    <xf numFmtId="0" fontId="65" fillId="6" borderId="73" xfId="0" applyFont="1" applyFill="1" applyBorder="1" applyAlignment="1" applyProtection="1">
      <alignment horizontal="center" vertical="center" wrapText="1"/>
      <protection locked="0"/>
    </xf>
    <xf numFmtId="0" fontId="65" fillId="18" borderId="26" xfId="0" applyFont="1" applyFill="1" applyBorder="1" applyAlignment="1" applyProtection="1">
      <alignment horizontal="center" vertical="center" wrapText="1"/>
      <protection locked="0"/>
    </xf>
    <xf numFmtId="177" fontId="80" fillId="0" borderId="55" xfId="0" applyNumberFormat="1" applyFont="1" applyBorder="1" applyAlignment="1" applyProtection="1">
      <alignment horizontal="center" vertical="center" wrapText="1"/>
      <protection locked="0"/>
    </xf>
    <xf numFmtId="177" fontId="80" fillId="0" borderId="58" xfId="0" applyNumberFormat="1" applyFont="1" applyBorder="1" applyAlignment="1" applyProtection="1">
      <alignment horizontal="center" vertical="center" wrapText="1"/>
      <protection locked="0"/>
    </xf>
    <xf numFmtId="177" fontId="84" fillId="0" borderId="55" xfId="0" applyNumberFormat="1" applyFont="1" applyBorder="1" applyAlignment="1" applyProtection="1">
      <alignment horizontal="center" vertical="center" wrapText="1"/>
      <protection locked="0"/>
    </xf>
    <xf numFmtId="177" fontId="84" fillId="0" borderId="58" xfId="0" applyNumberFormat="1" applyFont="1" applyBorder="1" applyAlignment="1" applyProtection="1">
      <alignment horizontal="center" vertical="center" wrapText="1"/>
      <protection locked="0"/>
    </xf>
    <xf numFmtId="177" fontId="82" fillId="0" borderId="80" xfId="0" applyNumberFormat="1" applyFont="1" applyBorder="1" applyAlignment="1" applyProtection="1">
      <alignment horizontal="center" vertical="center" wrapText="1"/>
      <protection locked="0"/>
    </xf>
    <xf numFmtId="177" fontId="82" fillId="0" borderId="14" xfId="0" applyNumberFormat="1" applyFont="1" applyBorder="1" applyAlignment="1" applyProtection="1">
      <alignment horizontal="center" vertical="center" wrapText="1"/>
      <protection locked="0"/>
    </xf>
    <xf numFmtId="0" fontId="85" fillId="3" borderId="0" xfId="0" applyFont="1" applyFill="1" applyAlignment="1" applyProtection="1">
      <alignment horizontal="right"/>
      <protection locked="0"/>
    </xf>
    <xf numFmtId="182" fontId="85" fillId="9" borderId="94" xfId="0" applyNumberFormat="1" applyFont="1" applyFill="1" applyBorder="1" applyAlignment="1">
      <alignment horizontal="center" vertical="center"/>
    </xf>
    <xf numFmtId="182" fontId="85" fillId="0" borderId="0" xfId="0" applyNumberFormat="1" applyFont="1" applyAlignment="1">
      <alignment horizontal="center" vertical="center"/>
    </xf>
    <xf numFmtId="0" fontId="0" fillId="3" borderId="12" xfId="0" applyFill="1" applyBorder="1" applyAlignment="1" applyProtection="1">
      <protection locked="0"/>
    </xf>
    <xf numFmtId="0" fontId="61" fillId="3" borderId="96" xfId="3" applyFont="1" applyFill="1" applyBorder="1" applyAlignment="1" applyProtection="1">
      <alignment horizontal="center" vertical="center" wrapText="1"/>
      <protection locked="0"/>
    </xf>
    <xf numFmtId="0" fontId="76" fillId="3" borderId="96" xfId="3" applyFont="1" applyFill="1" applyBorder="1" applyAlignment="1" applyProtection="1">
      <alignment horizontal="center" vertical="center" wrapText="1"/>
      <protection locked="0"/>
    </xf>
    <xf numFmtId="0" fontId="76" fillId="3" borderId="99" xfId="3" applyFont="1" applyFill="1" applyBorder="1" applyAlignment="1" applyProtection="1">
      <alignment horizontal="center" vertical="center" wrapText="1"/>
      <protection locked="0"/>
    </xf>
    <xf numFmtId="0" fontId="76" fillId="3" borderId="0" xfId="3" applyFont="1" applyFill="1" applyAlignment="1" applyProtection="1">
      <alignment horizontal="center" vertical="center"/>
      <protection locked="0"/>
    </xf>
    <xf numFmtId="165" fontId="76" fillId="3" borderId="0" xfId="3" applyNumberFormat="1" applyFont="1" applyFill="1" applyAlignment="1" applyProtection="1">
      <alignment horizontal="center" vertical="center"/>
      <protection locked="0"/>
    </xf>
    <xf numFmtId="3" fontId="76" fillId="3" borderId="0" xfId="3" applyNumberFormat="1" applyFont="1" applyFill="1" applyAlignment="1" applyProtection="1">
      <alignment horizontal="center" vertical="center"/>
      <protection locked="0"/>
    </xf>
    <xf numFmtId="0" fontId="86" fillId="3" borderId="0" xfId="0" applyFont="1" applyFill="1" applyAlignment="1" applyProtection="1">
      <protection locked="0"/>
    </xf>
    <xf numFmtId="0" fontId="87" fillId="3" borderId="0" xfId="0" applyFont="1" applyFill="1" applyAlignment="1" applyProtection="1">
      <protection locked="0"/>
    </xf>
    <xf numFmtId="0" fontId="65" fillId="3" borderId="0" xfId="0" applyFont="1" applyFill="1" applyAlignment="1" applyProtection="1">
      <alignment horizontal="left"/>
      <protection locked="0"/>
    </xf>
    <xf numFmtId="0" fontId="0" fillId="3" borderId="0" xfId="0" applyFill="1" applyAlignment="1" applyProtection="1">
      <alignment horizontal="left"/>
      <protection locked="0"/>
    </xf>
    <xf numFmtId="164" fontId="76" fillId="3" borderId="0" xfId="3" applyNumberFormat="1" applyFont="1" applyFill="1" applyAlignment="1" applyProtection="1">
      <alignment horizontal="center" vertical="center"/>
      <protection locked="0"/>
    </xf>
    <xf numFmtId="14" fontId="87" fillId="3" borderId="0" xfId="0" applyNumberFormat="1" applyFont="1" applyFill="1" applyAlignment="1" applyProtection="1">
      <protection locked="0"/>
    </xf>
    <xf numFmtId="165" fontId="76" fillId="3" borderId="0" xfId="3" applyNumberFormat="1" applyFont="1" applyFill="1" applyAlignment="1" applyProtection="1">
      <alignment horizontal="left" vertical="center"/>
      <protection locked="0"/>
    </xf>
    <xf numFmtId="0" fontId="76" fillId="3" borderId="0" xfId="3" applyFont="1" applyFill="1" applyAlignment="1" applyProtection="1">
      <alignment horizontal="left" vertical="center"/>
      <protection locked="0"/>
    </xf>
    <xf numFmtId="180" fontId="60" fillId="3" borderId="101" xfId="3" applyNumberFormat="1" applyFont="1" applyFill="1" applyBorder="1" applyAlignment="1" applyProtection="1">
      <alignment horizontal="center" vertical="top" wrapText="1"/>
      <protection locked="0"/>
    </xf>
    <xf numFmtId="180" fontId="60" fillId="3" borderId="50" xfId="3" applyNumberFormat="1" applyFont="1" applyFill="1" applyBorder="1" applyAlignment="1" applyProtection="1">
      <alignment horizontal="center" vertical="top" wrapText="1"/>
      <protection locked="0"/>
    </xf>
    <xf numFmtId="0" fontId="60" fillId="3" borderId="49" xfId="3" applyFont="1" applyFill="1" applyBorder="1" applyAlignment="1" applyProtection="1">
      <alignment horizontal="left" vertical="top" wrapText="1"/>
      <protection locked="0"/>
    </xf>
    <xf numFmtId="0" fontId="61" fillId="0" borderId="102" xfId="3" applyFont="1" applyBorder="1" applyAlignment="1" applyProtection="1">
      <alignment horizontal="left" vertical="center"/>
      <protection locked="0"/>
    </xf>
    <xf numFmtId="0" fontId="61" fillId="0" borderId="103" xfId="3" applyFont="1" applyBorder="1" applyAlignment="1" applyProtection="1">
      <alignment horizontal="left" vertical="center"/>
      <protection locked="0"/>
    </xf>
    <xf numFmtId="0" fontId="60" fillId="3" borderId="101" xfId="3" applyFont="1" applyFill="1" applyBorder="1" applyAlignment="1" applyProtection="1">
      <alignment horizontal="left" vertical="top" wrapText="1"/>
      <protection locked="0"/>
    </xf>
    <xf numFmtId="0" fontId="60" fillId="3" borderId="50" xfId="3" applyFont="1" applyFill="1" applyBorder="1" applyAlignment="1" applyProtection="1">
      <alignment horizontal="left" vertical="top" wrapText="1"/>
      <protection locked="0"/>
    </xf>
    <xf numFmtId="177" fontId="3" fillId="2" borderId="7" xfId="3" quotePrefix="1" applyNumberFormat="1" applyFont="1" applyFill="1" applyBorder="1" applyAlignment="1">
      <alignment horizontal="center" vertical="center"/>
    </xf>
    <xf numFmtId="166" fontId="94" fillId="0" borderId="20" xfId="3" applyNumberFormat="1" applyFont="1" applyBorder="1" applyAlignment="1">
      <alignment horizontal="center" vertical="center"/>
    </xf>
    <xf numFmtId="0" fontId="95" fillId="0" borderId="43" xfId="0" applyFont="1" applyBorder="1" applyAlignment="1" applyProtection="1">
      <alignment horizontal="center" vertical="center" wrapText="1"/>
      <protection locked="0"/>
    </xf>
    <xf numFmtId="0" fontId="95" fillId="0" borderId="42" xfId="0" applyFont="1" applyBorder="1" applyAlignment="1" applyProtection="1">
      <alignment horizontal="center" vertical="center" wrapText="1"/>
      <protection locked="0"/>
    </xf>
    <xf numFmtId="0" fontId="96" fillId="3" borderId="47" xfId="0" applyFont="1" applyFill="1" applyBorder="1" applyAlignment="1" applyProtection="1">
      <alignment horizontal="center" vertical="center" wrapText="1"/>
      <protection locked="0"/>
    </xf>
    <xf numFmtId="0" fontId="96" fillId="3" borderId="48" xfId="0" applyFont="1" applyFill="1" applyBorder="1" applyAlignment="1" applyProtection="1">
      <alignment horizontal="center" vertical="center" wrapText="1"/>
      <protection locked="0"/>
    </xf>
    <xf numFmtId="0" fontId="96" fillId="0" borderId="48" xfId="0" applyFont="1" applyBorder="1" applyAlignment="1" applyProtection="1">
      <alignment horizontal="center" vertical="center" wrapText="1"/>
      <protection locked="0"/>
    </xf>
    <xf numFmtId="166" fontId="94" fillId="0" borderId="20" xfId="3" applyNumberFormat="1" applyFont="1" applyBorder="1" applyAlignment="1">
      <alignment horizontal="center" vertical="center" wrapText="1"/>
    </xf>
    <xf numFmtId="167" fontId="94" fillId="8" borderId="20" xfId="3" applyNumberFormat="1" applyFont="1" applyFill="1" applyBorder="1" applyAlignment="1">
      <alignment horizontal="center" vertical="center" wrapText="1"/>
    </xf>
    <xf numFmtId="166" fontId="94" fillId="2" borderId="20" xfId="3" applyNumberFormat="1" applyFont="1" applyFill="1" applyBorder="1" applyAlignment="1">
      <alignment horizontal="center" vertical="center" wrapText="1"/>
    </xf>
    <xf numFmtId="166" fontId="94" fillId="2" borderId="20" xfId="3" applyNumberFormat="1" applyFont="1" applyFill="1" applyBorder="1" applyAlignment="1">
      <alignment horizontal="center" vertical="center"/>
    </xf>
    <xf numFmtId="49" fontId="98" fillId="0" borderId="7" xfId="3" applyNumberFormat="1" applyFont="1" applyBorder="1" applyAlignment="1">
      <alignment horizontal="center"/>
    </xf>
    <xf numFmtId="170" fontId="99" fillId="2" borderId="7" xfId="3" applyNumberFormat="1" applyFont="1" applyFill="1" applyBorder="1" applyAlignment="1">
      <alignment horizontal="center" vertical="center"/>
    </xf>
    <xf numFmtId="0" fontId="96" fillId="0" borderId="42" xfId="0" applyFont="1" applyBorder="1" applyAlignment="1" applyProtection="1">
      <alignment horizontal="center" vertical="center" wrapText="1"/>
      <protection locked="0"/>
    </xf>
    <xf numFmtId="0" fontId="96" fillId="0" borderId="43" xfId="0" applyFont="1" applyBorder="1" applyAlignment="1" applyProtection="1">
      <alignment horizontal="center" vertical="center" wrapText="1"/>
      <protection locked="0"/>
    </xf>
    <xf numFmtId="0" fontId="96" fillId="3" borderId="42" xfId="0" applyFont="1" applyFill="1" applyBorder="1" applyAlignment="1" applyProtection="1">
      <alignment horizontal="center" vertical="center" wrapText="1"/>
      <protection locked="0"/>
    </xf>
    <xf numFmtId="0" fontId="96" fillId="3" borderId="51" xfId="0" applyFont="1" applyFill="1" applyBorder="1" applyAlignment="1" applyProtection="1">
      <alignment horizontal="center" vertical="center" wrapText="1"/>
      <protection locked="0"/>
    </xf>
    <xf numFmtId="170" fontId="100" fillId="0" borderId="7" xfId="3" applyNumberFormat="1" applyFont="1" applyBorder="1">
      <alignment vertical="center"/>
    </xf>
    <xf numFmtId="168" fontId="26" fillId="20" borderId="20" xfId="3" applyNumberFormat="1" applyFont="1" applyFill="1" applyBorder="1" applyAlignment="1">
      <alignment horizontal="center" vertical="center"/>
    </xf>
    <xf numFmtId="167" fontId="26" fillId="20" borderId="20" xfId="3" applyNumberFormat="1" applyFont="1" applyFill="1" applyBorder="1" applyAlignment="1">
      <alignment horizontal="center" vertical="center"/>
    </xf>
    <xf numFmtId="167" fontId="26" fillId="20" borderId="1" xfId="3" applyNumberFormat="1" applyFont="1" applyFill="1" applyBorder="1" applyAlignment="1">
      <alignment horizontal="center" vertical="center" shrinkToFit="1"/>
    </xf>
    <xf numFmtId="166" fontId="26" fillId="20" borderId="1" xfId="3" applyNumberFormat="1" applyFont="1" applyFill="1" applyBorder="1" applyAlignment="1">
      <alignment horizontal="center" vertical="center" shrinkToFit="1"/>
    </xf>
    <xf numFmtId="168" fontId="26" fillId="20" borderId="1" xfId="3" applyNumberFormat="1" applyFont="1" applyFill="1" applyBorder="1" applyAlignment="1">
      <alignment horizontal="center" vertical="center" wrapText="1"/>
    </xf>
    <xf numFmtId="175" fontId="33" fillId="20" borderId="36" xfId="0" applyNumberFormat="1" applyFont="1" applyFill="1" applyBorder="1" applyAlignment="1">
      <alignment horizontal="center" vertical="center" shrinkToFit="1"/>
    </xf>
    <xf numFmtId="166" fontId="33" fillId="20" borderId="36" xfId="0" applyNumberFormat="1" applyFont="1" applyFill="1" applyBorder="1" applyAlignment="1">
      <alignment horizontal="center" vertical="center"/>
    </xf>
    <xf numFmtId="0" fontId="33" fillId="21" borderId="36" xfId="0" applyFont="1" applyFill="1" applyBorder="1" applyAlignment="1">
      <alignment horizontal="left" vertical="center"/>
    </xf>
    <xf numFmtId="168" fontId="39" fillId="20" borderId="36" xfId="0" applyNumberFormat="1" applyFont="1" applyFill="1" applyBorder="1" applyAlignment="1">
      <alignment horizontal="center" vertical="center"/>
    </xf>
    <xf numFmtId="167" fontId="26" fillId="20" borderId="2" xfId="3" applyNumberFormat="1" applyFont="1" applyFill="1" applyBorder="1" applyAlignment="1">
      <alignment horizontal="center" vertical="center"/>
    </xf>
    <xf numFmtId="166" fontId="26" fillId="20" borderId="2" xfId="3" applyNumberFormat="1" applyFont="1" applyFill="1" applyBorder="1" applyAlignment="1">
      <alignment horizontal="center" vertical="center"/>
    </xf>
    <xf numFmtId="168" fontId="26" fillId="20" borderId="2" xfId="3" applyNumberFormat="1" applyFont="1" applyFill="1" applyBorder="1" applyAlignment="1">
      <alignment horizontal="center" vertical="center"/>
    </xf>
    <xf numFmtId="14" fontId="26" fillId="20" borderId="20" xfId="3" applyNumberFormat="1" applyFont="1" applyFill="1" applyBorder="1" applyAlignment="1">
      <alignment horizontal="center" vertical="center"/>
    </xf>
    <xf numFmtId="0" fontId="1" fillId="20" borderId="20" xfId="3" applyFont="1" applyFill="1" applyBorder="1" applyAlignment="1">
      <alignment horizontal="left" vertical="center"/>
    </xf>
    <xf numFmtId="177" fontId="101" fillId="3" borderId="42" xfId="0" applyNumberFormat="1" applyFont="1" applyFill="1" applyBorder="1" applyAlignment="1" applyProtection="1">
      <alignment horizontal="center" vertical="center" wrapText="1"/>
      <protection locked="0"/>
    </xf>
    <xf numFmtId="0" fontId="68" fillId="2" borderId="42" xfId="0" applyFont="1" applyFill="1" applyBorder="1" applyAlignment="1" applyProtection="1">
      <alignment horizontal="center" vertical="center" wrapText="1"/>
      <protection locked="0"/>
    </xf>
    <xf numFmtId="0" fontId="80" fillId="3" borderId="4" xfId="0" applyFont="1" applyFill="1" applyBorder="1" applyAlignment="1" applyProtection="1">
      <alignment horizontal="left" vertical="center"/>
      <protection locked="0"/>
    </xf>
    <xf numFmtId="164" fontId="8" fillId="0" borderId="1" xfId="3" applyNumberFormat="1" applyFont="1" applyBorder="1" applyAlignment="1">
      <alignment horizontal="left" vertical="center" wrapText="1"/>
    </xf>
    <xf numFmtId="166" fontId="94" fillId="20" borderId="20" xfId="3" applyNumberFormat="1" applyFont="1" applyFill="1" applyBorder="1" applyAlignment="1">
      <alignment horizontal="center" vertical="center" wrapText="1"/>
    </xf>
    <xf numFmtId="0" fontId="61" fillId="3" borderId="85" xfId="3" applyFont="1" applyFill="1" applyBorder="1" applyAlignment="1" applyProtection="1">
      <alignment horizontal="center" vertical="center" wrapText="1"/>
      <protection locked="0"/>
    </xf>
    <xf numFmtId="0" fontId="61" fillId="3" borderId="105" xfId="3" applyFont="1" applyFill="1" applyBorder="1" applyAlignment="1" applyProtection="1">
      <alignment horizontal="center" vertical="center" wrapText="1"/>
      <protection locked="0"/>
    </xf>
    <xf numFmtId="0" fontId="68" fillId="2" borderId="43" xfId="0" applyFont="1" applyFill="1" applyBorder="1" applyAlignment="1" applyProtection="1">
      <alignment horizontal="center" vertical="center" wrapText="1"/>
      <protection locked="0"/>
    </xf>
    <xf numFmtId="0" fontId="80" fillId="3" borderId="0" xfId="0" applyFont="1" applyFill="1" applyProtection="1">
      <alignment vertical="center"/>
      <protection locked="0"/>
    </xf>
    <xf numFmtId="0" fontId="0" fillId="3" borderId="31" xfId="0" applyFill="1" applyBorder="1" applyAlignment="1" applyProtection="1">
      <protection locked="0"/>
    </xf>
    <xf numFmtId="0" fontId="0" fillId="3" borderId="14" xfId="0" applyFill="1" applyBorder="1" applyAlignment="1" applyProtection="1">
      <protection locked="0"/>
    </xf>
    <xf numFmtId="0" fontId="65" fillId="3" borderId="14" xfId="0" applyFont="1" applyFill="1" applyBorder="1" applyAlignment="1" applyProtection="1">
      <alignment horizontal="right"/>
      <protection locked="0"/>
    </xf>
    <xf numFmtId="0" fontId="0" fillId="3" borderId="3" xfId="0" applyFill="1" applyBorder="1" applyAlignment="1" applyProtection="1">
      <protection locked="0"/>
    </xf>
    <xf numFmtId="0" fontId="65" fillId="3" borderId="13" xfId="0" applyFont="1" applyFill="1" applyBorder="1" applyAlignment="1" applyProtection="1">
      <protection locked="0"/>
    </xf>
    <xf numFmtId="164" fontId="8" fillId="0" borderId="20" xfId="3" applyNumberFormat="1" applyFont="1" applyBorder="1" applyAlignment="1">
      <alignment horizontal="left" vertical="center" wrapText="1"/>
    </xf>
    <xf numFmtId="14" fontId="26" fillId="2" borderId="20" xfId="3" applyNumberFormat="1" applyFont="1" applyFill="1" applyBorder="1" applyAlignment="1">
      <alignment horizontal="center" vertical="center"/>
    </xf>
    <xf numFmtId="168" fontId="26" fillId="2" borderId="30" xfId="3" applyNumberFormat="1" applyFont="1" applyFill="1" applyBorder="1" applyAlignment="1">
      <alignment horizontal="center" vertical="center"/>
    </xf>
    <xf numFmtId="164" fontId="8" fillId="0" borderId="35" xfId="0" applyNumberFormat="1" applyFont="1" applyBorder="1" applyAlignment="1">
      <alignment horizontal="left" vertical="center"/>
    </xf>
    <xf numFmtId="164" fontId="35" fillId="0" borderId="7" xfId="3" applyNumberFormat="1" applyFont="1" applyBorder="1" applyAlignment="1">
      <alignment horizontal="center" vertical="center" wrapText="1"/>
    </xf>
    <xf numFmtId="166" fontId="33" fillId="0" borderId="36" xfId="0" applyNumberFormat="1" applyFont="1" applyBorder="1" applyAlignment="1">
      <alignment horizontal="center" vertical="center"/>
    </xf>
    <xf numFmtId="174" fontId="30" fillId="0" borderId="0" xfId="3" applyNumberFormat="1" applyFont="1">
      <alignment vertical="center"/>
    </xf>
    <xf numFmtId="170" fontId="4" fillId="0" borderId="7" xfId="3" applyNumberFormat="1" applyFont="1" applyBorder="1">
      <alignment vertical="center"/>
    </xf>
    <xf numFmtId="164" fontId="102" fillId="0" borderId="0" xfId="3" applyNumberFormat="1" applyFont="1" applyAlignment="1">
      <alignment horizontal="center" vertical="center" wrapText="1"/>
    </xf>
    <xf numFmtId="170" fontId="23" fillId="0" borderId="7" xfId="3" applyNumberFormat="1" applyFont="1" applyBorder="1" applyAlignment="1">
      <alignment horizontal="center" vertical="center" wrapText="1"/>
    </xf>
    <xf numFmtId="165" fontId="37" fillId="0" borderId="7" xfId="3" applyNumberFormat="1" applyFont="1" applyBorder="1" applyAlignment="1">
      <alignment horizontal="center" vertical="top"/>
    </xf>
    <xf numFmtId="170" fontId="3" fillId="0" borderId="0" xfId="3" applyNumberFormat="1" applyFont="1" applyAlignment="1">
      <alignment horizontal="center" vertical="center" wrapText="1"/>
    </xf>
    <xf numFmtId="0" fontId="72" fillId="2" borderId="42" xfId="0" applyFont="1" applyFill="1" applyBorder="1" applyAlignment="1" applyProtection="1">
      <alignment horizontal="center" vertical="center" wrapText="1"/>
      <protection locked="0"/>
    </xf>
    <xf numFmtId="0" fontId="72" fillId="2" borderId="43" xfId="0" applyFont="1" applyFill="1" applyBorder="1" applyAlignment="1" applyProtection="1">
      <alignment horizontal="center" vertical="center" wrapText="1"/>
      <protection locked="0"/>
    </xf>
    <xf numFmtId="167" fontId="94" fillId="20" borderId="20" xfId="3" applyNumberFormat="1" applyFont="1" applyFill="1" applyBorder="1" applyAlignment="1">
      <alignment horizontal="center" vertical="center" wrapText="1"/>
    </xf>
    <xf numFmtId="170" fontId="3" fillId="0" borderId="7" xfId="3" applyNumberFormat="1" applyFont="1" applyBorder="1" applyAlignment="1">
      <alignment horizontal="center" vertical="center" wrapText="1"/>
    </xf>
    <xf numFmtId="0" fontId="104" fillId="3" borderId="0" xfId="0" applyFont="1" applyFill="1" applyAlignment="1" applyProtection="1">
      <protection locked="0"/>
    </xf>
    <xf numFmtId="166" fontId="26" fillId="22" borderId="20" xfId="3" applyNumberFormat="1" applyFont="1" applyFill="1" applyBorder="1" applyAlignment="1">
      <alignment horizontal="center" vertical="center"/>
    </xf>
    <xf numFmtId="166" fontId="3" fillId="0" borderId="0" xfId="3" applyNumberFormat="1" applyFont="1" applyAlignment="1">
      <alignment horizontal="center" vertical="center" wrapText="1"/>
    </xf>
    <xf numFmtId="3" fontId="17" fillId="0" borderId="7" xfId="3" applyNumberFormat="1" applyFont="1" applyBorder="1" applyAlignment="1">
      <alignment horizontal="center" vertical="center"/>
    </xf>
    <xf numFmtId="49" fontId="35" fillId="0" borderId="7" xfId="3" applyNumberFormat="1" applyFont="1" applyBorder="1" applyAlignment="1">
      <alignment horizontal="center"/>
    </xf>
    <xf numFmtId="167" fontId="19" fillId="0" borderId="7" xfId="3" applyNumberFormat="1" applyFont="1" applyBorder="1" applyAlignment="1">
      <alignment horizontal="center" vertical="center" wrapText="1"/>
    </xf>
    <xf numFmtId="164" fontId="105" fillId="2" borderId="7" xfId="3" applyNumberFormat="1" applyFont="1" applyFill="1" applyBorder="1" applyAlignment="1">
      <alignment horizontal="center" vertical="center" wrapText="1"/>
    </xf>
    <xf numFmtId="164" fontId="105" fillId="2" borderId="2" xfId="3" applyNumberFormat="1" applyFont="1" applyFill="1" applyBorder="1" applyAlignment="1">
      <alignment horizontal="center" vertical="center" wrapText="1"/>
    </xf>
    <xf numFmtId="0" fontId="62" fillId="3" borderId="0" xfId="0" applyFont="1" applyFill="1" applyAlignment="1" applyProtection="1">
      <alignment horizontal="center"/>
      <protection locked="0"/>
    </xf>
    <xf numFmtId="0" fontId="63" fillId="3" borderId="0" xfId="0" applyFont="1" applyFill="1" applyAlignment="1" applyProtection="1">
      <alignment horizontal="right"/>
      <protection locked="0"/>
    </xf>
    <xf numFmtId="0" fontId="64" fillId="3" borderId="12" xfId="0" applyFont="1" applyFill="1" applyBorder="1" applyAlignment="1" applyProtection="1">
      <alignment horizontal="center"/>
      <protection locked="0"/>
    </xf>
    <xf numFmtId="179" fontId="64" fillId="3" borderId="32" xfId="0" applyNumberFormat="1" applyFont="1" applyFill="1" applyBorder="1" applyAlignment="1" applyProtection="1">
      <alignment horizontal="center"/>
      <protection locked="0"/>
    </xf>
    <xf numFmtId="0" fontId="66" fillId="12" borderId="16" xfId="0" applyFont="1" applyFill="1" applyBorder="1" applyAlignment="1" applyProtection="1">
      <alignment horizontal="center"/>
      <protection locked="0"/>
    </xf>
    <xf numFmtId="0" fontId="66" fillId="12" borderId="12" xfId="0" applyFont="1" applyFill="1" applyBorder="1" applyAlignment="1" applyProtection="1">
      <alignment horizontal="center"/>
      <protection locked="0"/>
    </xf>
    <xf numFmtId="0" fontId="66" fillId="12" borderId="70" xfId="0" applyFont="1" applyFill="1" applyBorder="1" applyAlignment="1" applyProtection="1">
      <alignment horizontal="center"/>
      <protection locked="0"/>
    </xf>
    <xf numFmtId="0" fontId="63" fillId="0" borderId="71" xfId="0" applyFont="1" applyBorder="1" applyAlignment="1" applyProtection="1">
      <alignment horizontal="center"/>
      <protection locked="0"/>
    </xf>
    <xf numFmtId="0" fontId="63" fillId="0" borderId="12" xfId="0" applyFont="1" applyBorder="1" applyAlignment="1" applyProtection="1">
      <alignment horizontal="center"/>
      <protection locked="0"/>
    </xf>
    <xf numFmtId="0" fontId="63" fillId="0" borderId="70" xfId="0" applyFont="1" applyBorder="1" applyAlignment="1" applyProtection="1">
      <alignment horizontal="center"/>
      <protection locked="0"/>
    </xf>
    <xf numFmtId="0" fontId="63" fillId="3" borderId="71" xfId="0" applyFont="1" applyFill="1" applyBorder="1" applyAlignment="1" applyProtection="1">
      <alignment horizontal="center"/>
      <protection locked="0"/>
    </xf>
    <xf numFmtId="0" fontId="63" fillId="3" borderId="12" xfId="0" applyFont="1" applyFill="1" applyBorder="1" applyAlignment="1" applyProtection="1">
      <alignment horizontal="center"/>
      <protection locked="0"/>
    </xf>
    <xf numFmtId="0" fontId="64" fillId="12" borderId="26" xfId="0" applyFont="1" applyFill="1" applyBorder="1" applyAlignment="1" applyProtection="1">
      <alignment horizontal="left" vertical="center" wrapText="1"/>
      <protection locked="0"/>
    </xf>
    <xf numFmtId="0" fontId="64" fillId="12" borderId="29" xfId="0" applyFont="1" applyFill="1" applyBorder="1" applyAlignment="1" applyProtection="1">
      <alignment horizontal="left" vertical="center" wrapText="1"/>
      <protection locked="0"/>
    </xf>
    <xf numFmtId="0" fontId="64" fillId="12" borderId="72" xfId="0" applyFont="1" applyFill="1" applyBorder="1" applyAlignment="1" applyProtection="1">
      <alignment horizontal="left" vertical="center" wrapText="1"/>
      <protection locked="0"/>
    </xf>
    <xf numFmtId="0" fontId="65" fillId="3" borderId="34" xfId="0" applyFont="1" applyFill="1" applyBorder="1" applyAlignment="1" applyProtection="1">
      <alignment horizontal="center" vertical="center" wrapText="1"/>
      <protection locked="0"/>
    </xf>
    <xf numFmtId="0" fontId="65" fillId="3" borderId="30" xfId="0" applyFont="1" applyFill="1" applyBorder="1" applyAlignment="1" applyProtection="1">
      <alignment horizontal="center" vertical="center" wrapText="1"/>
      <protection locked="0"/>
    </xf>
    <xf numFmtId="0" fontId="74" fillId="6" borderId="54" xfId="3" applyFont="1" applyFill="1" applyBorder="1" applyAlignment="1" applyProtection="1">
      <alignment horizontal="center" vertical="center"/>
      <protection locked="0"/>
    </xf>
    <xf numFmtId="0" fontId="74" fillId="6" borderId="27" xfId="3" applyFont="1" applyFill="1" applyBorder="1" applyAlignment="1" applyProtection="1">
      <alignment horizontal="center" vertical="center"/>
      <protection locked="0"/>
    </xf>
    <xf numFmtId="0" fontId="74" fillId="6" borderId="29" xfId="3" applyFont="1" applyFill="1" applyBorder="1" applyAlignment="1" applyProtection="1">
      <alignment horizontal="center" vertical="center"/>
      <protection locked="0"/>
    </xf>
    <xf numFmtId="0" fontId="74" fillId="6" borderId="26" xfId="3" applyFont="1" applyFill="1" applyBorder="1" applyAlignment="1" applyProtection="1">
      <alignment horizontal="center" vertical="center"/>
      <protection locked="0"/>
    </xf>
    <xf numFmtId="0" fontId="0" fillId="3" borderId="12" xfId="0" applyFill="1" applyBorder="1" applyAlignment="1" applyProtection="1">
      <alignment horizontal="center"/>
      <protection locked="0"/>
    </xf>
    <xf numFmtId="0" fontId="0" fillId="3" borderId="32" xfId="0" applyFill="1" applyBorder="1" applyAlignment="1" applyProtection="1">
      <alignment horizontal="center"/>
      <protection locked="0"/>
    </xf>
    <xf numFmtId="0" fontId="0" fillId="3" borderId="0" xfId="0" applyFill="1" applyAlignment="1" applyProtection="1">
      <alignment horizontal="center"/>
      <protection locked="0"/>
    </xf>
    <xf numFmtId="0" fontId="33" fillId="3" borderId="57" xfId="3" applyFont="1" applyFill="1" applyBorder="1" applyAlignment="1" applyProtection="1">
      <alignment horizontal="left" vertical="center" wrapText="1"/>
      <protection locked="0"/>
    </xf>
    <xf numFmtId="180" fontId="60" fillId="3" borderId="67" xfId="3" applyNumberFormat="1" applyFont="1" applyFill="1" applyBorder="1" applyAlignment="1" applyProtection="1">
      <alignment horizontal="center" vertical="center" wrapText="1"/>
      <protection locked="0"/>
    </xf>
    <xf numFmtId="180" fontId="60" fillId="3" borderId="57" xfId="3" applyNumberFormat="1" applyFont="1" applyFill="1" applyBorder="1" applyAlignment="1" applyProtection="1">
      <alignment horizontal="center" vertical="center" wrapText="1"/>
      <protection locked="0"/>
    </xf>
    <xf numFmtId="180" fontId="60" fillId="3" borderId="68" xfId="3" applyNumberFormat="1" applyFont="1" applyFill="1" applyBorder="1" applyAlignment="1" applyProtection="1">
      <alignment horizontal="center" vertical="center" wrapText="1"/>
      <protection locked="0"/>
    </xf>
    <xf numFmtId="0" fontId="60" fillId="3" borderId="67" xfId="3" applyFont="1" applyFill="1" applyBorder="1" applyAlignment="1" applyProtection="1">
      <alignment horizontal="center" vertical="center" wrapText="1"/>
      <protection locked="0"/>
    </xf>
    <xf numFmtId="0" fontId="60" fillId="3" borderId="57" xfId="3" applyFont="1" applyFill="1" applyBorder="1" applyAlignment="1" applyProtection="1">
      <alignment horizontal="center" vertical="center" wrapText="1"/>
      <protection locked="0"/>
    </xf>
    <xf numFmtId="0" fontId="60" fillId="3" borderId="68" xfId="3" applyFont="1" applyFill="1" applyBorder="1" applyAlignment="1" applyProtection="1">
      <alignment horizontal="center" vertical="center" wrapText="1"/>
      <protection locked="0"/>
    </xf>
    <xf numFmtId="0" fontId="60" fillId="3" borderId="67" xfId="3" applyFont="1" applyFill="1" applyBorder="1" applyAlignment="1" applyProtection="1">
      <alignment horizontal="left" vertical="top" wrapText="1"/>
      <protection locked="0"/>
    </xf>
    <xf numFmtId="0" fontId="60" fillId="3" borderId="57" xfId="3" applyFont="1" applyFill="1" applyBorder="1" applyAlignment="1" applyProtection="1">
      <alignment horizontal="left" vertical="top" wrapText="1"/>
      <protection locked="0"/>
    </xf>
    <xf numFmtId="0" fontId="60" fillId="3" borderId="68" xfId="3" applyFont="1" applyFill="1" applyBorder="1" applyAlignment="1" applyProtection="1">
      <alignment horizontal="left" vertical="top" wrapText="1"/>
      <protection locked="0"/>
    </xf>
    <xf numFmtId="49" fontId="60" fillId="3" borderId="42" xfId="3" applyNumberFormat="1" applyFont="1" applyFill="1" applyBorder="1" applyAlignment="1" applyProtection="1">
      <alignment horizontal="left" vertical="center" wrapText="1"/>
      <protection locked="0"/>
    </xf>
    <xf numFmtId="49" fontId="60" fillId="3" borderId="61" xfId="3" applyNumberFormat="1" applyFont="1" applyFill="1" applyBorder="1" applyAlignment="1" applyProtection="1">
      <alignment horizontal="left" vertical="center" wrapText="1"/>
      <protection locked="0"/>
    </xf>
    <xf numFmtId="49" fontId="60" fillId="3" borderId="43" xfId="3" applyNumberFormat="1" applyFont="1" applyFill="1" applyBorder="1" applyAlignment="1" applyProtection="1">
      <alignment horizontal="left" vertical="center" wrapText="1"/>
      <protection locked="0"/>
    </xf>
    <xf numFmtId="180" fontId="60" fillId="3" borderId="42" xfId="3" applyNumberFormat="1" applyFont="1" applyFill="1" applyBorder="1" applyAlignment="1" applyProtection="1">
      <alignment horizontal="center" vertical="center" wrapText="1"/>
      <protection locked="0"/>
    </xf>
    <xf numFmtId="180" fontId="60" fillId="3" borderId="61" xfId="3" applyNumberFormat="1" applyFont="1" applyFill="1" applyBorder="1" applyAlignment="1" applyProtection="1">
      <alignment horizontal="center" vertical="center" wrapText="1"/>
      <protection locked="0"/>
    </xf>
    <xf numFmtId="180" fontId="60" fillId="3" borderId="43" xfId="3" applyNumberFormat="1" applyFont="1" applyFill="1" applyBorder="1" applyAlignment="1" applyProtection="1">
      <alignment horizontal="center" vertical="center" wrapText="1"/>
      <protection locked="0"/>
    </xf>
    <xf numFmtId="0" fontId="60" fillId="3" borderId="42" xfId="3" applyFont="1" applyFill="1" applyBorder="1" applyAlignment="1" applyProtection="1">
      <alignment horizontal="center" vertical="center" wrapText="1"/>
      <protection locked="0"/>
    </xf>
    <xf numFmtId="0" fontId="60" fillId="3" borderId="61" xfId="3" applyFont="1" applyFill="1" applyBorder="1" applyAlignment="1" applyProtection="1">
      <alignment horizontal="center" vertical="center" wrapText="1"/>
      <protection locked="0"/>
    </xf>
    <xf numFmtId="0" fontId="60" fillId="3" borderId="43" xfId="3" applyFont="1" applyFill="1" applyBorder="1" applyAlignment="1" applyProtection="1">
      <alignment horizontal="center" vertical="center" wrapText="1"/>
      <protection locked="0"/>
    </xf>
    <xf numFmtId="0" fontId="60" fillId="3" borderId="46" xfId="3" applyFont="1" applyFill="1" applyBorder="1" applyAlignment="1" applyProtection="1">
      <alignment horizontal="left" vertical="center"/>
      <protection locked="0"/>
    </xf>
    <xf numFmtId="0" fontId="60" fillId="3" borderId="95" xfId="3" applyFont="1" applyFill="1" applyBorder="1" applyAlignment="1" applyProtection="1">
      <alignment horizontal="left" vertical="center"/>
      <protection locked="0"/>
    </xf>
    <xf numFmtId="0" fontId="60" fillId="3" borderId="51" xfId="3" applyFont="1" applyFill="1" applyBorder="1" applyAlignment="1" applyProtection="1">
      <alignment horizontal="left" vertical="center"/>
      <protection locked="0"/>
    </xf>
    <xf numFmtId="0" fontId="60" fillId="3" borderId="42" xfId="3" applyFont="1" applyFill="1" applyBorder="1" applyAlignment="1" applyProtection="1">
      <alignment horizontal="left" vertical="center"/>
      <protection locked="0"/>
    </xf>
    <xf numFmtId="0" fontId="74" fillId="3" borderId="61" xfId="3" applyFont="1" applyFill="1" applyBorder="1" applyAlignment="1" applyProtection="1">
      <alignment horizontal="left" vertical="center"/>
      <protection locked="0"/>
    </xf>
    <xf numFmtId="0" fontId="74" fillId="3" borderId="43" xfId="3" applyFont="1" applyFill="1" applyBorder="1" applyAlignment="1" applyProtection="1">
      <alignment horizontal="left" vertical="center"/>
      <protection locked="0"/>
    </xf>
    <xf numFmtId="0" fontId="60" fillId="3" borderId="42" xfId="3" applyFont="1" applyFill="1" applyBorder="1" applyAlignment="1" applyProtection="1">
      <alignment horizontal="left" vertical="center" wrapText="1"/>
      <protection locked="0"/>
    </xf>
    <xf numFmtId="0" fontId="60" fillId="3" borderId="61" xfId="3" applyFont="1" applyFill="1" applyBorder="1" applyAlignment="1" applyProtection="1">
      <alignment horizontal="left" vertical="center" wrapText="1"/>
      <protection locked="0"/>
    </xf>
    <xf numFmtId="0" fontId="60" fillId="3" borderId="43" xfId="3" applyFont="1" applyFill="1" applyBorder="1" applyAlignment="1" applyProtection="1">
      <alignment horizontal="left" vertical="center" wrapText="1"/>
      <protection locked="0"/>
    </xf>
    <xf numFmtId="0" fontId="60" fillId="3" borderId="42" xfId="3" applyFont="1" applyFill="1" applyBorder="1" applyAlignment="1" applyProtection="1">
      <alignment horizontal="left" vertical="top" wrapText="1"/>
      <protection locked="0"/>
    </xf>
    <xf numFmtId="0" fontId="60" fillId="3" borderId="61" xfId="3" applyFont="1" applyFill="1" applyBorder="1" applyAlignment="1" applyProtection="1">
      <alignment horizontal="left" vertical="top" wrapText="1"/>
      <protection locked="0"/>
    </xf>
    <xf numFmtId="0" fontId="60" fillId="3" borderId="43" xfId="3" applyFont="1" applyFill="1" applyBorder="1" applyAlignment="1" applyProtection="1">
      <alignment horizontal="left" vertical="top" wrapText="1"/>
      <protection locked="0"/>
    </xf>
    <xf numFmtId="180" fontId="60" fillId="3" borderId="9" xfId="3" applyNumberFormat="1" applyFont="1" applyFill="1" applyBorder="1" applyAlignment="1" applyProtection="1">
      <alignment horizontal="center" vertical="top" wrapText="1"/>
      <protection locked="0"/>
    </xf>
    <xf numFmtId="180" fontId="60" fillId="3" borderId="37" xfId="3" applyNumberFormat="1" applyFont="1" applyFill="1" applyBorder="1" applyAlignment="1" applyProtection="1">
      <alignment horizontal="center" vertical="top" wrapText="1"/>
      <protection locked="0"/>
    </xf>
    <xf numFmtId="180" fontId="60" fillId="3" borderId="17" xfId="3" applyNumberFormat="1" applyFont="1" applyFill="1" applyBorder="1" applyAlignment="1" applyProtection="1">
      <alignment horizontal="center" vertical="top" wrapText="1"/>
      <protection locked="0"/>
    </xf>
    <xf numFmtId="0" fontId="60" fillId="3" borderId="52" xfId="3" applyFont="1" applyFill="1" applyBorder="1" applyAlignment="1" applyProtection="1">
      <alignment vertical="top" wrapText="1"/>
      <protection locked="0"/>
    </xf>
    <xf numFmtId="0" fontId="60" fillId="3" borderId="69" xfId="3" applyFont="1" applyFill="1" applyBorder="1" applyAlignment="1" applyProtection="1">
      <alignment vertical="top" wrapText="1"/>
      <protection locked="0"/>
    </xf>
    <xf numFmtId="0" fontId="60" fillId="3" borderId="53" xfId="3" applyFont="1" applyFill="1" applyBorder="1" applyAlignment="1" applyProtection="1">
      <alignment vertical="top" wrapText="1"/>
      <protection locked="0"/>
    </xf>
    <xf numFmtId="180" fontId="60" fillId="3" borderId="49" xfId="3" applyNumberFormat="1" applyFont="1" applyFill="1" applyBorder="1" applyAlignment="1" applyProtection="1">
      <alignment horizontal="center" vertical="top" wrapText="1"/>
      <protection locked="0"/>
    </xf>
    <xf numFmtId="180" fontId="60" fillId="3" borderId="101" xfId="3" applyNumberFormat="1" applyFont="1" applyFill="1" applyBorder="1" applyAlignment="1" applyProtection="1">
      <alignment horizontal="center" vertical="top" wrapText="1"/>
      <protection locked="0"/>
    </xf>
    <xf numFmtId="180" fontId="60" fillId="3" borderId="50" xfId="3" applyNumberFormat="1" applyFont="1" applyFill="1" applyBorder="1" applyAlignment="1" applyProtection="1">
      <alignment horizontal="center" vertical="top" wrapText="1"/>
      <protection locked="0"/>
    </xf>
    <xf numFmtId="180" fontId="60" fillId="3" borderId="34" xfId="3" applyNumberFormat="1" applyFont="1" applyFill="1" applyBorder="1" applyAlignment="1" applyProtection="1">
      <alignment horizontal="center" vertical="center" wrapText="1"/>
      <protection locked="0"/>
    </xf>
    <xf numFmtId="180" fontId="60" fillId="3" borderId="32" xfId="3" applyNumberFormat="1" applyFont="1" applyFill="1" applyBorder="1" applyAlignment="1" applyProtection="1">
      <alignment horizontal="center" vertical="center" wrapText="1"/>
      <protection locked="0"/>
    </xf>
    <xf numFmtId="180" fontId="60" fillId="3" borderId="30" xfId="3" applyNumberFormat="1" applyFont="1" applyFill="1" applyBorder="1" applyAlignment="1" applyProtection="1">
      <alignment horizontal="center" vertical="center" wrapText="1"/>
      <protection locked="0"/>
    </xf>
    <xf numFmtId="0" fontId="60" fillId="3" borderId="47" xfId="3" applyFont="1" applyFill="1" applyBorder="1" applyAlignment="1" applyProtection="1">
      <alignment horizontal="center" vertical="center" wrapText="1"/>
      <protection locked="0"/>
    </xf>
    <xf numFmtId="0" fontId="74" fillId="3" borderId="60" xfId="3" applyFont="1" applyFill="1" applyBorder="1" applyAlignment="1" applyProtection="1">
      <alignment horizontal="center" vertical="center" wrapText="1"/>
      <protection locked="0"/>
    </xf>
    <xf numFmtId="0" fontId="74" fillId="3" borderId="48" xfId="3" applyFont="1" applyFill="1" applyBorder="1" applyAlignment="1" applyProtection="1">
      <alignment horizontal="center" vertical="center" wrapText="1"/>
      <protection locked="0"/>
    </xf>
    <xf numFmtId="0" fontId="60" fillId="0" borderId="42" xfId="3" applyFont="1" applyBorder="1" applyAlignment="1" applyProtection="1">
      <alignment horizontal="center" vertical="center"/>
      <protection locked="0"/>
    </xf>
    <xf numFmtId="0" fontId="60" fillId="0" borderId="61" xfId="3" applyFont="1" applyBorder="1" applyAlignment="1" applyProtection="1">
      <alignment horizontal="center" vertical="center"/>
      <protection locked="0"/>
    </xf>
    <xf numFmtId="0" fontId="60" fillId="0" borderId="43" xfId="3" applyFont="1" applyBorder="1" applyAlignment="1" applyProtection="1">
      <alignment horizontal="center" vertical="center"/>
      <protection locked="0"/>
    </xf>
    <xf numFmtId="0" fontId="60" fillId="3" borderId="42" xfId="3" applyFont="1" applyFill="1" applyBorder="1" applyAlignment="1" applyProtection="1">
      <alignment horizontal="center" vertical="top" wrapText="1"/>
      <protection locked="0"/>
    </xf>
    <xf numFmtId="0" fontId="60" fillId="3" borderId="61" xfId="3" applyFont="1" applyFill="1" applyBorder="1" applyAlignment="1" applyProtection="1">
      <alignment horizontal="center" vertical="top" wrapText="1"/>
      <protection locked="0"/>
    </xf>
    <xf numFmtId="0" fontId="60" fillId="3" borderId="43" xfId="3" applyFont="1" applyFill="1" applyBorder="1" applyAlignment="1" applyProtection="1">
      <alignment horizontal="center" vertical="top" wrapText="1"/>
      <protection locked="0"/>
    </xf>
    <xf numFmtId="0" fontId="63" fillId="12" borderId="77" xfId="0" applyFont="1" applyFill="1" applyBorder="1" applyAlignment="1" applyProtection="1">
      <alignment horizontal="center" vertical="center" wrapText="1"/>
      <protection locked="0"/>
    </xf>
    <xf numFmtId="0" fontId="63" fillId="12" borderId="83" xfId="0" applyFont="1" applyFill="1" applyBorder="1" applyAlignment="1" applyProtection="1">
      <alignment horizontal="center" vertical="center" wrapText="1"/>
      <protection locked="0"/>
    </xf>
    <xf numFmtId="181" fontId="65" fillId="3" borderId="75" xfId="0" applyNumberFormat="1" applyFont="1" applyFill="1" applyBorder="1" applyAlignment="1">
      <alignment horizontal="center" vertical="center" wrapText="1"/>
    </xf>
    <xf numFmtId="181" fontId="65" fillId="3" borderId="77" xfId="0" applyNumberFormat="1" applyFont="1" applyFill="1" applyBorder="1" applyAlignment="1">
      <alignment horizontal="center" vertical="center" wrapText="1"/>
    </xf>
    <xf numFmtId="181" fontId="65" fillId="3" borderId="83" xfId="0" applyNumberFormat="1" applyFont="1" applyFill="1" applyBorder="1" applyAlignment="1">
      <alignment horizontal="center" vertical="center" wrapText="1"/>
    </xf>
    <xf numFmtId="0" fontId="60" fillId="3" borderId="42" xfId="1" applyFont="1" applyFill="1" applyBorder="1" applyAlignment="1" applyProtection="1">
      <alignment horizontal="left" vertical="center" wrapText="1"/>
      <protection locked="0"/>
    </xf>
    <xf numFmtId="180" fontId="60" fillId="3" borderId="42" xfId="3" applyNumberFormat="1" applyFont="1" applyFill="1" applyBorder="1" applyAlignment="1" applyProtection="1">
      <alignment horizontal="center" vertical="top" wrapText="1"/>
      <protection locked="0"/>
    </xf>
    <xf numFmtId="180" fontId="60" fillId="3" borderId="61" xfId="3" applyNumberFormat="1" applyFont="1" applyFill="1" applyBorder="1" applyAlignment="1" applyProtection="1">
      <alignment horizontal="center" vertical="top" wrapText="1"/>
      <protection locked="0"/>
    </xf>
    <xf numFmtId="180" fontId="60" fillId="3" borderId="43" xfId="3" applyNumberFormat="1" applyFont="1" applyFill="1" applyBorder="1" applyAlignment="1" applyProtection="1">
      <alignment horizontal="center" vertical="top" wrapText="1"/>
      <protection locked="0"/>
    </xf>
    <xf numFmtId="0" fontId="65" fillId="0" borderId="7" xfId="0" applyFont="1" applyBorder="1" applyAlignment="1" applyProtection="1">
      <alignment horizontal="center" vertical="top" wrapText="1"/>
      <protection locked="0"/>
    </xf>
    <xf numFmtId="0" fontId="65" fillId="0" borderId="8" xfId="0" applyFont="1" applyBorder="1" applyAlignment="1" applyProtection="1">
      <alignment horizontal="center" vertical="top" wrapText="1"/>
      <protection locked="0"/>
    </xf>
    <xf numFmtId="0" fontId="0" fillId="0" borderId="11" xfId="0" applyBorder="1" applyAlignment="1" applyProtection="1">
      <alignment horizontal="center" vertical="center" wrapText="1"/>
      <protection locked="0"/>
    </xf>
    <xf numFmtId="0" fontId="0" fillId="0" borderId="7" xfId="0" applyBorder="1" applyAlignment="1" applyProtection="1">
      <alignment horizontal="center" vertical="center" wrapText="1"/>
      <protection locked="0"/>
    </xf>
    <xf numFmtId="0" fontId="0" fillId="0" borderId="8" xfId="0" applyBorder="1" applyAlignment="1" applyProtection="1">
      <alignment horizontal="center" vertical="center" wrapText="1"/>
      <protection locked="0"/>
    </xf>
    <xf numFmtId="0" fontId="75" fillId="3" borderId="55" xfId="0" applyFont="1" applyFill="1" applyBorder="1" applyAlignment="1" applyProtection="1">
      <alignment horizontal="center" vertical="center" wrapText="1"/>
      <protection locked="0"/>
    </xf>
    <xf numFmtId="0" fontId="75" fillId="3" borderId="58" xfId="0" applyFont="1" applyFill="1" applyBorder="1" applyAlignment="1" applyProtection="1">
      <alignment horizontal="center" vertical="center" wrapText="1"/>
      <protection locked="0"/>
    </xf>
    <xf numFmtId="0" fontId="75" fillId="3" borderId="63" xfId="0" applyFont="1" applyFill="1" applyBorder="1" applyAlignment="1" applyProtection="1">
      <alignment horizontal="center" vertical="center" wrapText="1"/>
      <protection locked="0"/>
    </xf>
    <xf numFmtId="0" fontId="75" fillId="3" borderId="97" xfId="0" applyFont="1" applyFill="1" applyBorder="1" applyAlignment="1" applyProtection="1">
      <alignment horizontal="center" vertical="center" wrapText="1"/>
      <protection locked="0"/>
    </xf>
    <xf numFmtId="0" fontId="75" fillId="3" borderId="98" xfId="0" applyFont="1" applyFill="1" applyBorder="1" applyAlignment="1" applyProtection="1">
      <alignment horizontal="center" vertical="center" wrapText="1"/>
      <protection locked="0"/>
    </xf>
    <xf numFmtId="0" fontId="75" fillId="3" borderId="100" xfId="0" applyFont="1" applyFill="1" applyBorder="1" applyAlignment="1" applyProtection="1">
      <alignment horizontal="center" vertical="center" wrapText="1"/>
      <protection locked="0"/>
    </xf>
    <xf numFmtId="0" fontId="0" fillId="0" borderId="7" xfId="0" applyBorder="1" applyAlignment="1" applyProtection="1">
      <alignment horizontal="center" vertical="top" wrapText="1"/>
      <protection locked="0"/>
    </xf>
    <xf numFmtId="0" fontId="0" fillId="0" borderId="8" xfId="0" applyBorder="1" applyAlignment="1" applyProtection="1">
      <alignment horizontal="center" vertical="top" wrapText="1"/>
      <protection locked="0"/>
    </xf>
    <xf numFmtId="0" fontId="26" fillId="3" borderId="57" xfId="3" applyFont="1" applyFill="1" applyBorder="1" applyAlignment="1" applyProtection="1">
      <alignment horizontal="left" vertical="center" wrapText="1"/>
      <protection locked="0"/>
    </xf>
    <xf numFmtId="0" fontId="76" fillId="3" borderId="52" xfId="3" applyFont="1" applyFill="1" applyBorder="1" applyAlignment="1" applyProtection="1">
      <alignment horizontal="left" vertical="top" wrapText="1"/>
      <protection locked="0"/>
    </xf>
    <xf numFmtId="0" fontId="76" fillId="3" borderId="69" xfId="3" applyFont="1" applyFill="1" applyBorder="1" applyAlignment="1" applyProtection="1">
      <alignment horizontal="left" vertical="top" wrapText="1"/>
      <protection locked="0"/>
    </xf>
    <xf numFmtId="0" fontId="76" fillId="3" borderId="53" xfId="3" applyFont="1" applyFill="1" applyBorder="1" applyAlignment="1" applyProtection="1">
      <alignment horizontal="left" vertical="top" wrapText="1"/>
      <protection locked="0"/>
    </xf>
    <xf numFmtId="180" fontId="60" fillId="3" borderId="52" xfId="3" applyNumberFormat="1" applyFont="1" applyFill="1" applyBorder="1" applyAlignment="1" applyProtection="1">
      <alignment horizontal="center" vertical="center" wrapText="1"/>
      <protection locked="0"/>
    </xf>
    <xf numFmtId="180" fontId="60" fillId="3" borderId="69" xfId="3" applyNumberFormat="1" applyFont="1" applyFill="1" applyBorder="1" applyAlignment="1" applyProtection="1">
      <alignment horizontal="center" vertical="center" wrapText="1"/>
      <protection locked="0"/>
    </xf>
    <xf numFmtId="180" fontId="60" fillId="3" borderId="53" xfId="3" applyNumberFormat="1" applyFont="1" applyFill="1" applyBorder="1" applyAlignment="1" applyProtection="1">
      <alignment horizontal="center" vertical="center" wrapText="1"/>
      <protection locked="0"/>
    </xf>
    <xf numFmtId="0" fontId="60" fillId="3" borderId="52" xfId="3" quotePrefix="1" applyFont="1" applyFill="1" applyBorder="1" applyAlignment="1" applyProtection="1">
      <alignment horizontal="center" vertical="top" wrapText="1"/>
      <protection locked="0"/>
    </xf>
    <xf numFmtId="0" fontId="60" fillId="3" borderId="69" xfId="3" applyFont="1" applyFill="1" applyBorder="1" applyAlignment="1" applyProtection="1">
      <alignment horizontal="center" vertical="top" wrapText="1"/>
      <protection locked="0"/>
    </xf>
    <xf numFmtId="0" fontId="60" fillId="3" borderId="53" xfId="3" applyFont="1" applyFill="1" applyBorder="1" applyAlignment="1" applyProtection="1">
      <alignment horizontal="center" vertical="top" wrapText="1"/>
      <protection locked="0"/>
    </xf>
    <xf numFmtId="0" fontId="60" fillId="0" borderId="52" xfId="3" applyFont="1" applyBorder="1" applyAlignment="1" applyProtection="1">
      <alignment horizontal="left" vertical="center"/>
      <protection locked="0"/>
    </xf>
    <xf numFmtId="0" fontId="60" fillId="0" borderId="69" xfId="3" applyFont="1" applyBorder="1" applyAlignment="1" applyProtection="1">
      <alignment horizontal="left" vertical="center"/>
      <protection locked="0"/>
    </xf>
    <xf numFmtId="0" fontId="60" fillId="0" borderId="53" xfId="3" applyFont="1" applyBorder="1" applyAlignment="1" applyProtection="1">
      <alignment horizontal="left" vertical="center"/>
      <protection locked="0"/>
    </xf>
    <xf numFmtId="0" fontId="60" fillId="3" borderId="42" xfId="3" applyFont="1" applyFill="1" applyBorder="1" applyAlignment="1" applyProtection="1">
      <alignment horizontal="left" vertical="top"/>
      <protection locked="0"/>
    </xf>
    <xf numFmtId="0" fontId="60" fillId="3" borderId="61" xfId="3" applyFont="1" applyFill="1" applyBorder="1" applyAlignment="1" applyProtection="1">
      <alignment horizontal="left" vertical="top"/>
      <protection locked="0"/>
    </xf>
    <xf numFmtId="0" fontId="60" fillId="3" borderId="43" xfId="3" applyFont="1" applyFill="1" applyBorder="1" applyAlignment="1" applyProtection="1">
      <alignment horizontal="left" vertical="top"/>
      <protection locked="0"/>
    </xf>
    <xf numFmtId="0" fontId="60" fillId="3" borderId="61" xfId="3" applyFont="1" applyFill="1" applyBorder="1" applyAlignment="1" applyProtection="1">
      <alignment horizontal="left" vertical="center"/>
      <protection locked="0"/>
    </xf>
    <xf numFmtId="0" fontId="60" fillId="3" borderId="43" xfId="3" applyFont="1" applyFill="1" applyBorder="1" applyAlignment="1" applyProtection="1">
      <alignment horizontal="left" vertical="center"/>
      <protection locked="0"/>
    </xf>
    <xf numFmtId="0" fontId="81" fillId="3" borderId="0" xfId="0" applyFont="1" applyFill="1" applyAlignment="1" applyProtection="1">
      <alignment horizontal="center"/>
      <protection locked="0"/>
    </xf>
    <xf numFmtId="3" fontId="61" fillId="0" borderId="0" xfId="3" applyNumberFormat="1" applyFont="1" applyAlignment="1" applyProtection="1">
      <alignment horizontal="left" vertical="center"/>
      <protection locked="0"/>
    </xf>
    <xf numFmtId="0" fontId="63" fillId="0" borderId="89" xfId="0" applyFont="1" applyBorder="1" applyAlignment="1" applyProtection="1">
      <alignment horizontal="center" vertical="center" wrapText="1"/>
      <protection locked="0"/>
    </xf>
    <xf numFmtId="0" fontId="63" fillId="0" borderId="90" xfId="0" applyFont="1" applyBorder="1" applyAlignment="1" applyProtection="1">
      <alignment horizontal="center" vertical="center" wrapText="1"/>
      <protection locked="0"/>
    </xf>
    <xf numFmtId="177" fontId="65" fillId="0" borderId="91" xfId="0" applyNumberFormat="1" applyFont="1" applyBorder="1" applyAlignment="1">
      <alignment horizontal="center" vertical="center" wrapText="1"/>
    </xf>
    <xf numFmtId="177" fontId="65" fillId="0" borderId="89" xfId="0" applyNumberFormat="1" applyFont="1" applyBorder="1" applyAlignment="1">
      <alignment horizontal="center" vertical="center" wrapText="1"/>
    </xf>
    <xf numFmtId="177" fontId="65" fillId="0" borderId="92" xfId="0" applyNumberFormat="1" applyFont="1" applyBorder="1" applyAlignment="1">
      <alignment horizontal="center" vertical="center" wrapText="1"/>
    </xf>
    <xf numFmtId="177" fontId="82" fillId="0" borderId="93" xfId="0" applyNumberFormat="1" applyFont="1" applyBorder="1" applyAlignment="1">
      <alignment horizontal="center" vertical="center" wrapText="1"/>
    </xf>
    <xf numFmtId="177" fontId="82" fillId="0" borderId="89" xfId="0" applyNumberFormat="1" applyFont="1" applyBorder="1" applyAlignment="1">
      <alignment horizontal="center" vertical="center" wrapText="1"/>
    </xf>
    <xf numFmtId="177" fontId="82" fillId="0" borderId="90" xfId="0" applyNumberFormat="1" applyFont="1" applyBorder="1" applyAlignment="1">
      <alignment horizontal="center" vertical="center" wrapText="1"/>
    </xf>
    <xf numFmtId="0" fontId="87" fillId="3" borderId="12" xfId="0" applyFont="1" applyFill="1" applyBorder="1" applyAlignment="1" applyProtection="1">
      <alignment horizontal="center"/>
      <protection locked="0"/>
    </xf>
    <xf numFmtId="14" fontId="60" fillId="3" borderId="47" xfId="3" applyNumberFormat="1" applyFont="1" applyFill="1" applyBorder="1" applyProtection="1">
      <alignment vertical="center"/>
      <protection locked="0"/>
    </xf>
    <xf numFmtId="0" fontId="60" fillId="3" borderId="60" xfId="3" applyFont="1" applyFill="1" applyBorder="1" applyProtection="1">
      <alignment vertical="center"/>
      <protection locked="0"/>
    </xf>
    <xf numFmtId="0" fontId="60" fillId="3" borderId="48" xfId="3" applyFont="1" applyFill="1" applyBorder="1" applyProtection="1">
      <alignment vertical="center"/>
      <protection locked="0"/>
    </xf>
    <xf numFmtId="0" fontId="60" fillId="3" borderId="42" xfId="3" applyFont="1" applyFill="1" applyBorder="1" applyProtection="1">
      <alignment vertical="center"/>
      <protection locked="0"/>
    </xf>
    <xf numFmtId="0" fontId="60" fillId="3" borderId="61" xfId="3" applyFont="1" applyFill="1" applyBorder="1" applyProtection="1">
      <alignment vertical="center"/>
      <protection locked="0"/>
    </xf>
    <xf numFmtId="0" fontId="60" fillId="3" borderId="43" xfId="3" applyFont="1" applyFill="1" applyBorder="1" applyProtection="1">
      <alignment vertical="center"/>
      <protection locked="0"/>
    </xf>
    <xf numFmtId="166" fontId="80" fillId="0" borderId="91" xfId="0" applyNumberFormat="1" applyFont="1" applyBorder="1" applyAlignment="1">
      <alignment horizontal="center" vertical="center" wrapText="1"/>
    </xf>
    <xf numFmtId="166" fontId="80" fillId="0" borderId="89" xfId="0" applyNumberFormat="1" applyFont="1" applyBorder="1" applyAlignment="1">
      <alignment horizontal="center" vertical="center" wrapText="1"/>
    </xf>
    <xf numFmtId="166" fontId="80" fillId="0" borderId="90" xfId="0" applyNumberFormat="1" applyFont="1" applyBorder="1" applyAlignment="1">
      <alignment horizontal="center" vertical="center" wrapText="1"/>
    </xf>
    <xf numFmtId="3" fontId="8" fillId="6" borderId="5" xfId="3" applyNumberFormat="1" applyFont="1" applyFill="1" applyBorder="1" applyAlignment="1">
      <alignment horizontal="center" vertical="center" wrapText="1"/>
    </xf>
    <xf numFmtId="3" fontId="8" fillId="6" borderId="6" xfId="3" applyNumberFormat="1" applyFont="1" applyFill="1" applyBorder="1" applyAlignment="1">
      <alignment horizontal="center" vertical="center" wrapText="1"/>
    </xf>
    <xf numFmtId="165" fontId="8" fillId="6" borderId="15" xfId="3" applyNumberFormat="1" applyFont="1" applyFill="1" applyBorder="1" applyAlignment="1">
      <alignment horizontal="center" vertical="center" wrapText="1"/>
    </xf>
    <xf numFmtId="165" fontId="8" fillId="6" borderId="6" xfId="3" applyNumberFormat="1" applyFont="1" applyFill="1" applyBorder="1" applyAlignment="1">
      <alignment horizontal="center" vertical="center" wrapText="1"/>
    </xf>
    <xf numFmtId="164" fontId="8" fillId="6" borderId="15" xfId="3" applyNumberFormat="1" applyFont="1" applyFill="1" applyBorder="1" applyAlignment="1">
      <alignment horizontal="center" vertical="center" wrapText="1"/>
    </xf>
    <xf numFmtId="164" fontId="8" fillId="6" borderId="6" xfId="3" applyNumberFormat="1" applyFont="1" applyFill="1" applyBorder="1" applyAlignment="1">
      <alignment horizontal="center" vertical="center" wrapText="1"/>
    </xf>
    <xf numFmtId="164" fontId="8" fillId="6" borderId="28" xfId="3" applyNumberFormat="1" applyFont="1" applyFill="1" applyBorder="1" applyAlignment="1">
      <alignment horizontal="center" vertical="center" wrapText="1"/>
    </xf>
    <xf numFmtId="164" fontId="9" fillId="6" borderId="16" xfId="3" applyNumberFormat="1" applyFont="1" applyFill="1" applyBorder="1" applyAlignment="1">
      <alignment horizontal="center" vertical="center" wrapText="1" shrinkToFit="1"/>
    </xf>
    <xf numFmtId="164" fontId="9" fillId="6" borderId="3" xfId="3" applyNumberFormat="1" applyFont="1" applyFill="1" applyBorder="1" applyAlignment="1">
      <alignment horizontal="center" vertical="center" wrapText="1" shrinkToFit="1"/>
    </xf>
    <xf numFmtId="3" fontId="9" fillId="6" borderId="16" xfId="3" applyNumberFormat="1" applyFont="1" applyFill="1" applyBorder="1" applyAlignment="1">
      <alignment horizontal="center" vertical="center" wrapText="1" shrinkToFit="1"/>
    </xf>
    <xf numFmtId="3" fontId="9" fillId="6" borderId="12" xfId="3" applyNumberFormat="1" applyFont="1" applyFill="1" applyBorder="1" applyAlignment="1">
      <alignment horizontal="center" vertical="center" wrapText="1" shrinkToFit="1"/>
    </xf>
    <xf numFmtId="164" fontId="13" fillId="0" borderId="18" xfId="3" applyNumberFormat="1" applyFont="1" applyBorder="1" applyAlignment="1">
      <alignment horizontal="center" vertical="center"/>
    </xf>
    <xf numFmtId="164" fontId="13" fillId="0" borderId="23" xfId="3" applyNumberFormat="1" applyFont="1" applyBorder="1" applyAlignment="1">
      <alignment horizontal="center" vertical="center"/>
    </xf>
    <xf numFmtId="164" fontId="13" fillId="0" borderId="18" xfId="3" applyNumberFormat="1" applyFont="1" applyBorder="1" applyAlignment="1">
      <alignment horizontal="center" vertical="center" wrapText="1"/>
    </xf>
    <xf numFmtId="164" fontId="13" fillId="0" borderId="23" xfId="3" applyNumberFormat="1" applyFont="1" applyBorder="1" applyAlignment="1">
      <alignment horizontal="center" vertical="center" wrapText="1"/>
    </xf>
    <xf numFmtId="164" fontId="13" fillId="0" borderId="19" xfId="3" applyNumberFormat="1" applyFont="1" applyBorder="1" applyAlignment="1">
      <alignment horizontal="center" vertical="center" wrapText="1"/>
    </xf>
    <xf numFmtId="164" fontId="30" fillId="2" borderId="9" xfId="3" applyNumberFormat="1" applyFont="1" applyFill="1" applyBorder="1" applyAlignment="1">
      <alignment horizontal="center" vertical="center" wrapText="1"/>
    </xf>
    <xf numFmtId="164" fontId="30" fillId="2" borderId="37" xfId="3" applyNumberFormat="1" applyFont="1" applyFill="1" applyBorder="1" applyAlignment="1">
      <alignment horizontal="center" vertical="center" wrapText="1"/>
    </xf>
    <xf numFmtId="164" fontId="30" fillId="2" borderId="17" xfId="3" applyNumberFormat="1" applyFont="1" applyFill="1" applyBorder="1" applyAlignment="1">
      <alignment horizontal="center" vertical="center" wrapText="1"/>
    </xf>
    <xf numFmtId="164" fontId="13" fillId="0" borderId="22" xfId="3" applyNumberFormat="1" applyFont="1" applyBorder="1" applyAlignment="1">
      <alignment horizontal="center" vertical="center" wrapText="1"/>
    </xf>
    <xf numFmtId="164" fontId="13" fillId="0" borderId="26" xfId="3" applyNumberFormat="1" applyFont="1" applyBorder="1" applyAlignment="1">
      <alignment horizontal="center" vertical="center"/>
    </xf>
    <xf numFmtId="164" fontId="13" fillId="0" borderId="27" xfId="3" applyNumberFormat="1" applyFont="1" applyBorder="1" applyAlignment="1">
      <alignment horizontal="center" vertical="center"/>
    </xf>
    <xf numFmtId="164" fontId="13" fillId="0" borderId="29" xfId="3" applyNumberFormat="1" applyFont="1" applyBorder="1" applyAlignment="1">
      <alignment horizontal="center" vertical="center"/>
    </xf>
    <xf numFmtId="0" fontId="13" fillId="2" borderId="18" xfId="3" applyFont="1" applyFill="1" applyBorder="1" applyAlignment="1">
      <alignment horizontal="center" vertical="center"/>
    </xf>
    <xf numFmtId="0" fontId="13" fillId="2" borderId="19" xfId="3" applyFont="1" applyFill="1" applyBorder="1" applyAlignment="1">
      <alignment horizontal="center" vertical="center"/>
    </xf>
    <xf numFmtId="0" fontId="13" fillId="2" borderId="23" xfId="3" applyFont="1" applyFill="1" applyBorder="1" applyAlignment="1">
      <alignment horizontal="center" vertical="center"/>
    </xf>
    <xf numFmtId="0" fontId="3" fillId="3" borderId="1" xfId="3" applyFont="1" applyFill="1" applyBorder="1" applyAlignment="1">
      <alignment horizontal="center" vertical="center"/>
    </xf>
    <xf numFmtId="0" fontId="3" fillId="3" borderId="2" xfId="3" applyFont="1" applyFill="1" applyBorder="1" applyAlignment="1">
      <alignment horizontal="center" vertical="center"/>
    </xf>
    <xf numFmtId="0" fontId="3" fillId="0" borderId="11" xfId="3" applyFont="1" applyBorder="1" applyAlignment="1">
      <alignment horizontal="center" vertical="center" wrapText="1"/>
    </xf>
    <xf numFmtId="166" fontId="3" fillId="0" borderId="7" xfId="3" applyNumberFormat="1" applyFont="1" applyBorder="1" applyAlignment="1">
      <alignment horizontal="center" vertical="center" wrapText="1"/>
    </xf>
    <xf numFmtId="166" fontId="3" fillId="0" borderId="1" xfId="3" applyNumberFormat="1" applyFont="1" applyBorder="1" applyAlignment="1">
      <alignment horizontal="center" vertical="center" wrapText="1"/>
    </xf>
    <xf numFmtId="166" fontId="3" fillId="0" borderId="1" xfId="3" applyNumberFormat="1" applyFont="1" applyBorder="1" applyAlignment="1">
      <alignment horizontal="center" vertical="center"/>
    </xf>
    <xf numFmtId="166" fontId="3" fillId="0" borderId="7" xfId="3" applyNumberFormat="1" applyFont="1" applyBorder="1" applyAlignment="1">
      <alignment horizontal="center" vertical="center"/>
    </xf>
    <xf numFmtId="166" fontId="3" fillId="0" borderId="2" xfId="3" applyNumberFormat="1" applyFont="1" applyBorder="1" applyAlignment="1">
      <alignment horizontal="center" vertical="center"/>
    </xf>
    <xf numFmtId="169" fontId="5" fillId="3" borderId="1" xfId="3" applyNumberFormat="1" applyFont="1" applyFill="1" applyBorder="1" applyAlignment="1">
      <alignment horizontal="center" vertical="center" shrinkToFit="1"/>
    </xf>
    <xf numFmtId="169" fontId="5" fillId="3" borderId="3" xfId="3" applyNumberFormat="1" applyFont="1" applyFill="1" applyBorder="1" applyAlignment="1">
      <alignment horizontal="center" vertical="center" shrinkToFit="1"/>
    </xf>
    <xf numFmtId="0" fontId="103" fillId="0" borderId="11" xfId="3" quotePrefix="1" applyFont="1" applyBorder="1" applyAlignment="1">
      <alignment horizontal="center" vertical="center" wrapText="1"/>
    </xf>
    <xf numFmtId="0" fontId="103" fillId="0" borderId="7" xfId="3" applyFont="1" applyBorder="1" applyAlignment="1">
      <alignment horizontal="center" vertical="center" wrapText="1"/>
    </xf>
    <xf numFmtId="0" fontId="24" fillId="0" borderId="1" xfId="3" quotePrefix="1" applyFont="1" applyBorder="1" applyAlignment="1">
      <alignment horizontal="center" vertical="center" wrapText="1"/>
    </xf>
    <xf numFmtId="0" fontId="24" fillId="0" borderId="7" xfId="3" applyFont="1" applyBorder="1" applyAlignment="1">
      <alignment horizontal="center" vertical="center" wrapText="1"/>
    </xf>
    <xf numFmtId="0" fontId="12" fillId="0" borderId="1" xfId="3" quotePrefix="1" applyFont="1" applyBorder="1" applyAlignment="1">
      <alignment horizontal="center" vertical="center" wrapText="1"/>
    </xf>
    <xf numFmtId="0" fontId="12" fillId="0" borderId="7" xfId="3" applyFont="1" applyBorder="1" applyAlignment="1">
      <alignment horizontal="center" vertical="center" wrapText="1"/>
    </xf>
    <xf numFmtId="0" fontId="12" fillId="0" borderId="2" xfId="3" applyFont="1" applyBorder="1" applyAlignment="1">
      <alignment horizontal="center" vertical="center" wrapText="1"/>
    </xf>
    <xf numFmtId="14" fontId="15" fillId="0" borderId="7" xfId="3" applyNumberFormat="1" applyFont="1" applyBorder="1" applyAlignment="1">
      <alignment horizontal="center" vertical="center" wrapText="1"/>
    </xf>
    <xf numFmtId="0" fontId="15" fillId="0" borderId="7" xfId="3" applyFont="1" applyBorder="1" applyAlignment="1">
      <alignment horizontal="center" vertical="center" wrapText="1"/>
    </xf>
    <xf numFmtId="164" fontId="13" fillId="0" borderId="26" xfId="3" applyNumberFormat="1" applyFont="1" applyBorder="1" applyAlignment="1">
      <alignment horizontal="center" vertical="center" wrapText="1"/>
    </xf>
    <xf numFmtId="164" fontId="13" fillId="0" borderId="27" xfId="3" applyNumberFormat="1" applyFont="1" applyBorder="1" applyAlignment="1">
      <alignment horizontal="center" vertical="center" wrapText="1"/>
    </xf>
    <xf numFmtId="164" fontId="13" fillId="0" borderId="29" xfId="3" applyNumberFormat="1" applyFont="1" applyBorder="1" applyAlignment="1">
      <alignment horizontal="center" vertical="center" wrapText="1"/>
    </xf>
  </cellXfs>
  <cellStyles count="4">
    <cellStyle name="Calculation" xfId="2" builtinId="22"/>
    <cellStyle name="Hyperlink" xfId="1" builtinId="8"/>
    <cellStyle name="Normal" xfId="0" builtinId="0"/>
    <cellStyle name="Normal 2" xfId="3" xr:uid="{00000000-0005-0000-0000-000003000000}"/>
  </cellStyles>
  <dxfs count="265">
    <dxf>
      <font>
        <b val="0"/>
        <i val="0"/>
        <color indexed="17"/>
      </font>
    </dxf>
    <dxf>
      <font>
        <b val="0"/>
        <i val="0"/>
        <color indexed="10"/>
      </font>
    </dxf>
    <dxf>
      <font>
        <b val="0"/>
        <i val="0"/>
        <color indexed="9"/>
      </font>
      <fill>
        <patternFill patternType="solid">
          <fgColor indexed="10"/>
          <bgColor indexed="10"/>
        </patternFill>
      </fill>
    </dxf>
    <dxf>
      <font>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theme="5" tint="0.39991454817346722"/>
        </patternFill>
      </fill>
    </dxf>
    <dxf>
      <font>
        <b/>
        <i val="0"/>
        <color theme="1"/>
      </font>
      <fill>
        <patternFill patternType="solid">
          <bgColor rgb="FFFFFF00"/>
        </patternFill>
      </fill>
    </dxf>
    <dxf>
      <font>
        <color rgb="FFFF0000"/>
      </font>
      <fill>
        <patternFill patternType="solid">
          <bgColor theme="5" tint="0.39991454817346722"/>
        </patternFill>
      </fill>
    </dxf>
    <dxf>
      <font>
        <color rgb="FFFF0000"/>
      </font>
      <fill>
        <patternFill patternType="solid">
          <bgColor theme="5" tint="0.39991454817346722"/>
        </patternFill>
      </fill>
    </dxf>
    <dxf>
      <font>
        <b/>
        <i val="0"/>
      </font>
      <fill>
        <patternFill patternType="solid">
          <bgColor rgb="FFFFFF00"/>
        </patternFill>
      </fill>
    </dxf>
    <dxf>
      <font>
        <color rgb="FFFF0000"/>
      </font>
      <fill>
        <patternFill patternType="solid">
          <bgColor theme="5" tint="0.39991454817346722"/>
        </patternFill>
      </fill>
    </dxf>
    <dxf>
      <font>
        <b/>
        <i val="0"/>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theme="5" tint="0.39991454817346722"/>
        </patternFill>
      </fill>
    </dxf>
    <dxf>
      <font>
        <b/>
        <i val="0"/>
        <color theme="1"/>
      </font>
      <fill>
        <patternFill patternType="solid">
          <bgColor rgb="FFFFFF00"/>
        </patternFill>
      </fill>
    </dxf>
    <dxf>
      <font>
        <b/>
        <i val="0"/>
      </font>
      <fill>
        <patternFill patternType="solid">
          <bgColor rgb="FFFFFF00"/>
        </patternFill>
      </fill>
    </dxf>
    <dxf>
      <font>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color rgb="FFFF0000"/>
      </font>
      <fill>
        <patternFill patternType="solid">
          <bgColor theme="5" tint="0.39991454817346722"/>
        </patternFill>
      </fill>
    </dxf>
    <dxf>
      <font>
        <b/>
        <i val="0"/>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color auto="1"/>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color theme="1"/>
      </font>
      <fill>
        <patternFill patternType="solid">
          <bgColor rgb="FFFFFF00"/>
        </patternFill>
      </fill>
    </dxf>
    <dxf>
      <font>
        <b/>
        <i val="0"/>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theme="5" tint="0.59996337778862885"/>
        </patternFill>
      </fill>
    </dxf>
    <dxf>
      <font>
        <b/>
        <i val="0"/>
      </font>
      <fill>
        <patternFill patternType="solid">
          <bgColor rgb="FFFFFF00"/>
        </patternFill>
      </fill>
    </dxf>
    <dxf>
      <font>
        <b/>
        <i val="0"/>
      </font>
      <fill>
        <patternFill patternType="solid">
          <bgColor rgb="FFFFFF00"/>
        </patternFill>
      </fill>
    </dxf>
    <dxf>
      <font>
        <b/>
        <i val="0"/>
      </font>
      <fill>
        <patternFill patternType="solid">
          <bgColor rgb="FFFFFF00"/>
        </patternFill>
      </fill>
    </dxf>
    <dxf>
      <font>
        <b/>
        <i val="0"/>
        <color theme="1"/>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color theme="1"/>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theme="5" tint="0.39991454817346722"/>
        </patternFill>
      </fill>
    </dxf>
    <dxf>
      <font>
        <b/>
        <i val="0"/>
        <color rgb="FFFF0000"/>
      </font>
      <fill>
        <patternFill patternType="solid">
          <bgColor theme="5" tint="0.39991454817346722"/>
        </patternFill>
      </fill>
    </dxf>
    <dxf>
      <font>
        <b/>
        <i val="0"/>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theme="5" tint="0.59996337778862885"/>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color rgb="FFFF0000"/>
      </font>
      <fill>
        <patternFill patternType="solid">
          <bgColor theme="5" tint="0.39991454817346722"/>
        </patternFill>
      </fill>
    </dxf>
    <dxf>
      <font>
        <b/>
        <i val="0"/>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color auto="1"/>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color rgb="FFFF0000"/>
      </font>
      <fill>
        <patternFill patternType="solid">
          <bgColor theme="5" tint="0.39991454817346722"/>
        </patternFill>
      </fill>
    </dxf>
    <dxf>
      <font>
        <b/>
        <i val="0"/>
        <color theme="1"/>
      </font>
      <fill>
        <patternFill patternType="solid">
          <bgColor rgb="FFFFFF00"/>
        </patternFill>
      </fill>
    </dxf>
    <dxf>
      <font>
        <b/>
        <i val="0"/>
      </font>
      <fill>
        <patternFill patternType="solid">
          <bgColor rgb="FFFFFF00"/>
        </patternFill>
      </fill>
    </dxf>
    <dxf>
      <font>
        <b/>
        <i val="0"/>
        <color rgb="FFFF0000"/>
      </font>
      <fill>
        <patternFill patternType="solid">
          <bgColor rgb="FFFF9999"/>
        </patternFill>
      </fill>
    </dxf>
    <dxf>
      <font>
        <b/>
        <i val="0"/>
        <color rgb="FFFF0000"/>
      </font>
      <fill>
        <patternFill patternType="solid">
          <bgColor theme="5" tint="0.39991454817346722"/>
        </patternFill>
      </fill>
    </dxf>
    <dxf>
      <font>
        <b/>
        <i val="0"/>
      </font>
      <fill>
        <patternFill patternType="solid">
          <bgColor rgb="FFFFFF00"/>
        </patternFill>
      </fill>
    </dxf>
    <dxf>
      <font>
        <b/>
        <i val="0"/>
        <color theme="1"/>
      </font>
      <fill>
        <patternFill patternType="solid">
          <bgColor rgb="FFFFFF00"/>
        </patternFill>
      </fill>
    </dxf>
    <dxf>
      <font>
        <b/>
        <i val="0"/>
        <color rgb="FFFF0000"/>
      </font>
      <fill>
        <patternFill patternType="solid">
          <bgColor theme="5" tint="0.39991454817346722"/>
        </patternFill>
      </fill>
    </dxf>
    <dxf>
      <font>
        <b/>
        <i val="0"/>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color rgb="FFFF0000"/>
      </font>
      <fill>
        <patternFill patternType="solid">
          <bgColor rgb="FFFF9999"/>
        </patternFill>
      </fill>
    </dxf>
    <dxf>
      <font>
        <b/>
        <i val="0"/>
      </font>
      <fill>
        <patternFill patternType="solid">
          <bgColor rgb="FFFFFF00"/>
        </patternFill>
      </fill>
    </dxf>
    <dxf>
      <font>
        <b/>
        <i val="0"/>
        <color theme="1"/>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color auto="1"/>
      </font>
      <fill>
        <patternFill patternType="solid">
          <bgColor rgb="FFFFFF00"/>
        </patternFill>
      </fill>
    </dxf>
    <dxf>
      <font>
        <b/>
        <i val="0"/>
        <color auto="1"/>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color rgb="FFFF0000"/>
      </font>
      <fill>
        <patternFill patternType="solid">
          <bgColor theme="5" tint="0.39991454817346722"/>
        </patternFill>
      </fill>
    </dxf>
    <dxf>
      <font>
        <b/>
        <i val="0"/>
        <color auto="1"/>
      </font>
      <fill>
        <patternFill patternType="solid">
          <bgColor rgb="FFFFFF00"/>
        </patternFill>
      </fill>
    </dxf>
    <dxf>
      <font>
        <b/>
        <i val="0"/>
        <color rgb="FFFF0000"/>
      </font>
      <fill>
        <patternFill patternType="solid">
          <bgColor rgb="FFFF9999"/>
        </patternFill>
      </fill>
    </dxf>
    <dxf>
      <font>
        <b/>
        <i val="0"/>
      </font>
      <fill>
        <patternFill patternType="solid">
          <bgColor rgb="FFFFFF00"/>
        </patternFill>
      </fill>
    </dxf>
    <dxf>
      <font>
        <b/>
        <i val="0"/>
      </font>
      <fill>
        <patternFill>
          <bgColor rgb="FFFFFF00"/>
        </patternFill>
      </fill>
    </dxf>
    <dxf>
      <font>
        <b/>
        <i val="0"/>
        <color rgb="FFFF0000"/>
      </font>
      <fill>
        <patternFill patternType="solid">
          <bgColor rgb="FFFF9999"/>
        </patternFill>
      </fill>
    </dxf>
    <dxf>
      <font>
        <b/>
        <i val="0"/>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font>
      <fill>
        <patternFill patternType="solid">
          <bgColor rgb="FFFFFF00"/>
        </patternFill>
      </fill>
    </dxf>
    <dxf>
      <font>
        <b/>
        <i val="0"/>
        <color theme="1"/>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color rgb="FFFF0000"/>
      </font>
      <fill>
        <patternFill patternType="solid">
          <bgColor theme="5" tint="0.39991454817346722"/>
        </patternFill>
      </fill>
    </dxf>
    <dxf>
      <font>
        <b/>
        <i val="0"/>
      </font>
      <fill>
        <patternFill patternType="solid">
          <bgColor rgb="FFFFFF00"/>
        </patternFill>
      </fill>
    </dxf>
    <dxf>
      <font>
        <b val="0"/>
        <i val="0"/>
        <color indexed="17"/>
      </font>
    </dxf>
    <dxf>
      <font>
        <b val="0"/>
        <i val="0"/>
        <color indexed="10"/>
      </font>
    </dxf>
    <dxf>
      <font>
        <b val="0"/>
        <i val="0"/>
        <color indexed="9"/>
      </font>
      <fill>
        <patternFill patternType="solid">
          <fgColor indexed="10"/>
          <bgColor indexed="10"/>
        </patternFill>
      </fill>
    </dxf>
    <dxf>
      <font>
        <b val="0"/>
        <i val="0"/>
        <color indexed="10"/>
      </font>
    </dxf>
    <dxf>
      <font>
        <b val="0"/>
        <i val="0"/>
        <color indexed="9"/>
      </font>
      <fill>
        <patternFill patternType="solid">
          <fgColor indexed="10"/>
          <bgColor indexed="10"/>
        </patternFill>
      </fill>
    </dxf>
    <dxf>
      <font>
        <b val="0"/>
        <i val="0"/>
        <color indexed="17"/>
      </font>
    </dxf>
    <dxf>
      <font>
        <b val="0"/>
        <i val="0"/>
        <color indexed="9"/>
      </font>
      <fill>
        <patternFill patternType="solid">
          <fgColor indexed="10"/>
          <bgColor indexed="10"/>
        </patternFill>
      </fill>
    </dxf>
    <dxf>
      <font>
        <b val="0"/>
        <i val="0"/>
        <color indexed="10"/>
      </font>
    </dxf>
    <dxf>
      <font>
        <b val="0"/>
        <i val="0"/>
        <color indexed="17"/>
      </font>
    </dxf>
    <dxf>
      <font>
        <b val="0"/>
        <i val="0"/>
        <color indexed="9"/>
      </font>
      <fill>
        <patternFill patternType="solid">
          <fgColor indexed="10"/>
          <bgColor indexed="10"/>
        </patternFill>
      </fill>
    </dxf>
    <dxf>
      <font>
        <b val="0"/>
        <i val="0"/>
        <color indexed="10"/>
      </font>
    </dxf>
    <dxf>
      <font>
        <b val="0"/>
        <i val="0"/>
        <color indexed="17"/>
      </font>
    </dxf>
    <dxf>
      <font>
        <b val="0"/>
        <i val="0"/>
        <color indexed="10"/>
      </font>
    </dxf>
    <dxf>
      <font>
        <b val="0"/>
        <i val="0"/>
        <color indexed="17"/>
      </font>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10"/>
      </font>
    </dxf>
    <dxf>
      <font>
        <b val="0"/>
        <i val="0"/>
        <color indexed="17"/>
      </font>
    </dxf>
    <dxf>
      <font>
        <b val="0"/>
        <i val="0"/>
        <color indexed="17"/>
      </font>
    </dxf>
    <dxf>
      <font>
        <b val="0"/>
        <i val="0"/>
        <color indexed="10"/>
      </font>
    </dxf>
    <dxf>
      <font>
        <b val="0"/>
        <i val="0"/>
        <color indexed="9"/>
      </font>
      <fill>
        <patternFill patternType="solid">
          <fgColor indexed="10"/>
          <bgColor indexed="10"/>
        </patternFill>
      </fill>
    </dxf>
    <dxf>
      <font>
        <b val="0"/>
        <i val="0"/>
        <color indexed="17"/>
      </font>
    </dxf>
    <dxf>
      <font>
        <b val="0"/>
        <i val="0"/>
        <color indexed="10"/>
      </font>
    </dxf>
    <dxf>
      <font>
        <b val="0"/>
        <i val="0"/>
        <color indexed="9"/>
      </font>
      <fill>
        <patternFill patternType="solid">
          <fgColor indexed="10"/>
          <bgColor indexed="10"/>
        </patternFill>
      </fill>
    </dxf>
    <dxf>
      <font>
        <b/>
        <i val="0"/>
        <color indexed="10"/>
      </font>
    </dxf>
    <dxf>
      <font>
        <b/>
        <i val="0"/>
        <color indexed="39"/>
      </font>
    </dxf>
    <dxf>
      <font>
        <b/>
        <i val="0"/>
        <color indexed="10"/>
      </font>
    </dxf>
    <dxf>
      <font>
        <b/>
        <i val="0"/>
        <color indexed="39"/>
      </font>
    </dxf>
    <dxf>
      <font>
        <b val="0"/>
        <i val="0"/>
        <color indexed="9"/>
      </font>
      <fill>
        <patternFill patternType="solid">
          <fgColor indexed="10"/>
          <bgColor indexed="10"/>
        </patternFill>
      </fill>
    </dxf>
    <dxf>
      <font>
        <b val="0"/>
        <i val="0"/>
        <color indexed="10"/>
      </font>
    </dxf>
    <dxf>
      <font>
        <b val="0"/>
        <i val="0"/>
        <color indexed="17"/>
      </font>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17"/>
      </font>
    </dxf>
    <dxf>
      <font>
        <b val="0"/>
        <i val="0"/>
        <color indexed="9"/>
      </font>
      <fill>
        <patternFill patternType="solid">
          <fgColor indexed="10"/>
          <bgColor indexed="10"/>
        </patternFill>
      </fill>
    </dxf>
    <dxf>
      <font>
        <b val="0"/>
        <i val="0"/>
        <color indexed="10"/>
      </font>
    </dxf>
    <dxf>
      <font>
        <b val="0"/>
        <i val="0"/>
        <color indexed="10"/>
      </font>
    </dxf>
    <dxf>
      <font>
        <b val="0"/>
        <i val="0"/>
        <color indexed="17"/>
      </font>
    </dxf>
    <dxf>
      <font>
        <b val="0"/>
        <i val="0"/>
        <color indexed="10"/>
      </font>
    </dxf>
    <dxf>
      <font>
        <b val="0"/>
        <i val="0"/>
        <color indexed="9"/>
      </font>
      <fill>
        <patternFill patternType="solid">
          <fgColor indexed="10"/>
          <bgColor indexed="10"/>
        </patternFill>
      </fill>
    </dxf>
    <dxf>
      <font>
        <b val="0"/>
        <i val="0"/>
        <color indexed="17"/>
      </font>
    </dxf>
    <dxf>
      <font>
        <b val="0"/>
        <i val="0"/>
        <color indexed="10"/>
      </font>
    </dxf>
    <dxf>
      <font>
        <b val="0"/>
        <i val="0"/>
        <color indexed="17"/>
      </font>
    </dxf>
    <dxf>
      <font>
        <b val="0"/>
        <i val="0"/>
        <color indexed="10"/>
      </font>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9"/>
      </font>
      <fill>
        <patternFill patternType="solid">
          <fgColor indexed="10"/>
          <bgColor indexed="10"/>
        </patternFill>
      </fill>
    </dxf>
    <dxf>
      <font>
        <b val="0"/>
        <i val="0"/>
        <color indexed="17"/>
      </font>
    </dxf>
    <dxf>
      <font>
        <b val="0"/>
        <i val="0"/>
        <color indexed="10"/>
      </font>
    </dxf>
    <dxf>
      <font>
        <b val="0"/>
        <i val="0"/>
        <color indexed="10"/>
      </font>
      <fill>
        <patternFill patternType="solid">
          <fgColor indexed="10"/>
          <bgColor indexed="10"/>
        </patternFill>
      </fill>
    </dxf>
    <dxf>
      <font>
        <b val="0"/>
        <i val="0"/>
        <color indexed="10"/>
      </font>
    </dxf>
    <dxf>
      <font>
        <b val="0"/>
        <i val="0"/>
        <color indexed="17"/>
      </font>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10"/>
      </font>
    </dxf>
    <dxf>
      <font>
        <b val="0"/>
        <i val="0"/>
        <color indexed="17"/>
      </font>
    </dxf>
    <dxf>
      <font>
        <b val="0"/>
        <i val="0"/>
        <color indexed="17"/>
      </font>
    </dxf>
    <dxf>
      <font>
        <b val="0"/>
        <i val="0"/>
        <color indexed="10"/>
      </font>
    </dxf>
    <dxf>
      <font>
        <b val="0"/>
        <i val="0"/>
        <color indexed="9"/>
      </font>
      <fill>
        <patternFill patternType="solid">
          <fgColor indexed="10"/>
          <bgColor indexed="10"/>
        </patternFill>
      </fill>
    </dxf>
    <dxf>
      <font>
        <b val="0"/>
        <i val="0"/>
        <color indexed="17"/>
      </font>
    </dxf>
    <dxf>
      <font>
        <b val="0"/>
        <i val="0"/>
        <color indexed="9"/>
      </font>
      <fill>
        <patternFill patternType="solid">
          <fgColor indexed="10"/>
          <bgColor indexed="10"/>
        </patternFill>
      </fill>
    </dxf>
    <dxf>
      <font>
        <b val="0"/>
        <i val="0"/>
        <color indexed="10"/>
      </font>
    </dxf>
    <dxf>
      <font>
        <b val="0"/>
        <i val="0"/>
        <color indexed="17"/>
      </font>
    </dxf>
    <dxf>
      <font>
        <b val="0"/>
        <i val="0"/>
        <color indexed="17"/>
      </font>
    </dxf>
    <dxf>
      <font>
        <b val="0"/>
        <i val="0"/>
        <color indexed="9"/>
      </font>
      <fill>
        <patternFill patternType="solid">
          <fgColor indexed="10"/>
          <bgColor indexed="10"/>
        </patternFill>
      </fill>
    </dxf>
    <dxf>
      <font>
        <b val="0"/>
        <i val="0"/>
        <color indexed="10"/>
      </font>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17"/>
      </font>
    </dxf>
    <dxf>
      <font>
        <b val="0"/>
        <i val="0"/>
        <color indexed="10"/>
      </font>
    </dxf>
    <dxf>
      <font>
        <b val="0"/>
        <i val="0"/>
        <color indexed="10"/>
      </font>
    </dxf>
    <dxf>
      <font>
        <b val="0"/>
        <i val="0"/>
        <color indexed="17"/>
      </font>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17"/>
      </font>
    </dxf>
    <dxf>
      <font>
        <b val="0"/>
        <i val="0"/>
        <color indexed="9"/>
      </font>
      <fill>
        <patternFill patternType="solid">
          <fgColor indexed="10"/>
          <bgColor indexed="10"/>
        </patternFill>
      </fill>
    </dxf>
    <dxf>
      <font>
        <b val="0"/>
        <i val="0"/>
        <color indexed="10"/>
      </font>
    </dxf>
    <dxf>
      <font>
        <b val="0"/>
        <i val="0"/>
        <color indexed="17"/>
      </font>
    </dxf>
    <dxf>
      <font>
        <b val="0"/>
        <i val="0"/>
        <color indexed="10"/>
      </font>
    </dxf>
    <dxf>
      <font>
        <b val="0"/>
        <i val="0"/>
        <color indexed="17"/>
      </font>
    </dxf>
    <dxf>
      <font>
        <b val="0"/>
        <i val="0"/>
        <color indexed="10"/>
      </font>
    </dxf>
    <dxf>
      <font>
        <b val="0"/>
        <i val="0"/>
        <color indexed="17"/>
      </font>
    </dxf>
    <dxf>
      <font>
        <b val="0"/>
        <i val="0"/>
        <color indexed="17"/>
      </font>
    </dxf>
    <dxf>
      <font>
        <b val="0"/>
        <i val="0"/>
        <color indexed="17"/>
      </font>
    </dxf>
    <dxf>
      <font>
        <b val="0"/>
        <i val="0"/>
        <color indexed="10"/>
      </font>
    </dxf>
    <dxf>
      <font>
        <b val="0"/>
        <i val="0"/>
        <color indexed="17"/>
      </font>
    </dxf>
    <dxf>
      <font>
        <b val="0"/>
        <i val="0"/>
        <color indexed="10"/>
      </font>
    </dxf>
    <dxf>
      <font>
        <b val="0"/>
        <i val="0"/>
        <color indexed="10"/>
      </font>
    </dxf>
    <dxf>
      <font>
        <b val="0"/>
        <i val="0"/>
        <color indexed="17"/>
      </font>
    </dxf>
    <dxf>
      <font>
        <b val="0"/>
        <i val="0"/>
        <color indexed="10"/>
      </font>
    </dxf>
    <dxf>
      <font>
        <b val="0"/>
        <i val="0"/>
        <color indexed="17"/>
      </font>
    </dxf>
    <dxf>
      <font>
        <b val="0"/>
        <i val="0"/>
        <color indexed="10"/>
      </font>
    </dxf>
    <dxf>
      <font>
        <b val="0"/>
        <i val="0"/>
        <color indexed="10"/>
      </font>
    </dxf>
    <dxf>
      <font>
        <b val="0"/>
        <i val="0"/>
        <color indexed="17"/>
      </font>
    </dxf>
    <dxf>
      <font>
        <b val="0"/>
        <i val="0"/>
        <color indexed="10"/>
      </font>
    </dxf>
    <dxf>
      <font>
        <b val="0"/>
        <i val="0"/>
        <color indexed="17"/>
      </font>
    </dxf>
    <dxf>
      <font>
        <b val="0"/>
        <i val="0"/>
        <color indexed="10"/>
      </font>
    </dxf>
    <dxf>
      <font>
        <b val="0"/>
        <i val="0"/>
        <color indexed="17"/>
      </font>
    </dxf>
    <dxf>
      <font>
        <b val="0"/>
        <i val="0"/>
        <color indexed="10"/>
      </font>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17"/>
      </font>
    </dxf>
    <dxf>
      <font>
        <b val="0"/>
        <i val="0"/>
        <color indexed="10"/>
      </font>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10"/>
      </font>
    </dxf>
    <dxf>
      <font>
        <b val="0"/>
        <i val="0"/>
        <color indexed="10"/>
      </font>
      <fill>
        <patternFill patternType="solid">
          <fgColor indexed="10"/>
          <bgColor indexed="10"/>
        </patternFill>
      </fill>
    </dxf>
    <dxf>
      <font>
        <b val="0"/>
        <i val="0"/>
        <color indexed="9"/>
      </font>
      <fill>
        <patternFill patternType="solid">
          <fgColor indexed="10"/>
          <bgColor indexed="10"/>
        </patternFill>
      </fill>
    </dxf>
    <dxf>
      <font>
        <b val="0"/>
        <i val="0"/>
        <color indexed="10"/>
      </font>
    </dxf>
    <dxf>
      <font>
        <b val="0"/>
        <i val="0"/>
        <color indexed="17"/>
      </font>
    </dxf>
    <dxf>
      <font>
        <b val="0"/>
        <i val="0"/>
        <color indexed="9"/>
      </font>
      <fill>
        <patternFill patternType="solid">
          <fgColor indexed="10"/>
          <bgColor indexed="10"/>
        </patternFill>
      </fill>
    </dxf>
    <dxf>
      <font>
        <b val="0"/>
        <i val="0"/>
        <color indexed="10"/>
      </font>
    </dxf>
    <dxf>
      <font>
        <b val="0"/>
        <i val="0"/>
        <color indexed="17"/>
      </font>
    </dxf>
    <dxf>
      <font>
        <b val="0"/>
        <i val="0"/>
        <color indexed="9"/>
      </font>
      <fill>
        <patternFill patternType="solid">
          <fgColor indexed="10"/>
          <bgColor indexed="10"/>
        </patternFill>
      </fill>
    </dxf>
    <dxf>
      <font>
        <b val="0"/>
        <i val="0"/>
        <color indexed="17"/>
      </font>
    </dxf>
    <dxf>
      <font>
        <b val="0"/>
        <i val="0"/>
        <color indexed="10"/>
      </font>
    </dxf>
    <dxf>
      <font>
        <b val="0"/>
        <i val="0"/>
        <color indexed="10"/>
      </font>
      <fill>
        <patternFill patternType="solid">
          <fgColor indexed="10"/>
          <bgColor indexed="10"/>
        </patternFill>
      </fill>
    </dxf>
    <dxf>
      <font>
        <b val="0"/>
        <i val="0"/>
        <color indexed="9"/>
      </font>
      <fill>
        <patternFill patternType="solid">
          <fgColor indexed="10"/>
          <bgColor indexed="10"/>
        </patternFill>
      </fill>
    </dxf>
    <dxf>
      <font>
        <b val="0"/>
        <i val="0"/>
        <color indexed="10"/>
      </font>
    </dxf>
    <dxf>
      <font>
        <b val="0"/>
        <i val="0"/>
        <color indexed="17"/>
      </font>
    </dxf>
  </dxfs>
  <tableStyles count="0" defaultTableStyle="TableStyleMedium2" defaultPivotStyle="PivotStyleLight16"/>
  <colors>
    <mruColors>
      <color rgb="FF0000FF"/>
      <color rgb="FFFFFF00"/>
      <color rgb="FFFF7C80"/>
      <color rgb="FFFFCCCC"/>
      <color rgb="FFFF9999"/>
      <color rgb="FF0DFF7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ustomXml" Target="../customXml/item1.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Latest%20status%20ITNS%20document\New%20Tech.%20Record%20Folder\AC%20hours%20balance%20Checks%20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Latest%20status%20ITNS%20document\New%20Tech.%20Record%20Folder\AC%20hours%20balance%20Checks%2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C Status Update"/>
      <sheetName val="Daily Hours"/>
      <sheetName val="Weekly Hours"/>
      <sheetName val="Chart"/>
      <sheetName val="Daily Hours - Type"/>
      <sheetName val="email Attachment"/>
      <sheetName val="email Attachment (2)"/>
      <sheetName val="Calculation"/>
      <sheetName val="email Attachment (3)"/>
      <sheetName val="DA 40D"/>
      <sheetName val="DA 42"/>
      <sheetName val="TB 10"/>
      <sheetName val="Estimated Utilization"/>
      <sheetName val="Component Forecast"/>
      <sheetName val="CTRM Report"/>
      <sheetName val="Actual Hours"/>
      <sheetName val="AC Maintenance Status"/>
      <sheetName val="Planner - AC"/>
      <sheetName val="Eng Maintenance Status"/>
      <sheetName val="Prop Maintenance Status"/>
      <sheetName val="Status Sheet"/>
      <sheetName val="Out of phase"/>
      <sheetName val="Planner - AC Maintenance"/>
      <sheetName val="AC Monthly Utilization"/>
      <sheetName val="Planner - AC Maintenance manual"/>
      <sheetName val="Planner - AC Maintenance wall"/>
      <sheetName val="Propeller Governor (McCauley)"/>
      <sheetName val="Magneto LH &amp; RH"/>
      <sheetName val="Alternatot#1"/>
      <sheetName val="Alternator#2"/>
      <sheetName val="Battery#1 (G243)"/>
      <sheetName val="Battery#2"/>
      <sheetName val="Muffler and Heat Exchanger"/>
      <sheetName val="Air Filter Element"/>
      <sheetName val="Fuel Injection Nozzles"/>
      <sheetName val="C of A Due dates"/>
      <sheetName val="CMR Due dates"/>
      <sheetName val="Radio Annual Inspn."/>
      <sheetName val="Compass Swing Due Date"/>
      <sheetName val="Weighing Date"/>
      <sheetName val="Component XXX"/>
      <sheetName val="Cirrus Comp. by AC"/>
      <sheetName val="Cirrus SR20 Comp. forcast"/>
      <sheetName val="TCM Parts Estimation"/>
      <sheetName val="Component"/>
      <sheetName val="Sheet1"/>
      <sheetName val="Sheet2"/>
      <sheetName val="Component Forecast (2)"/>
    </sheetNames>
    <sheetDataSet>
      <sheetData sheetId="0">
        <row r="1">
          <cell r="B1">
            <v>8</v>
          </cell>
        </row>
        <row r="2">
          <cell r="B2">
            <v>8</v>
          </cell>
        </row>
        <row r="200">
          <cell r="A200" t="str">
            <v>Aircraft Type:</v>
          </cell>
          <cell r="B200" t="str">
            <v>DA40D</v>
          </cell>
          <cell r="C200" t="str">
            <v>CMR Expiry:</v>
          </cell>
          <cell r="D200">
            <v>39175</v>
          </cell>
          <cell r="E200" t="str">
            <v>remaining = -1451 day(s)</v>
          </cell>
        </row>
        <row r="201">
          <cell r="A201" t="str">
            <v>Aircraft Regn:</v>
          </cell>
          <cell r="B201" t="str">
            <v>9M-HMI</v>
          </cell>
          <cell r="C201" t="str">
            <v>CMR Reference:</v>
          </cell>
          <cell r="D201" t="str">
            <v>056</v>
          </cell>
        </row>
        <row r="202">
          <cell r="A202" t="str">
            <v>Serial Number:</v>
          </cell>
          <cell r="B202" t="str">
            <v>D4.172</v>
          </cell>
          <cell r="C202" t="str">
            <v>C of A Expiry:</v>
          </cell>
          <cell r="D202">
            <v>39129</v>
          </cell>
          <cell r="E202" t="str">
            <v>remaining = -1497 day(s)</v>
          </cell>
        </row>
        <row r="203">
          <cell r="A203" t="str">
            <v>Manufactured Date:</v>
          </cell>
          <cell r="B203">
            <v>38490</v>
          </cell>
          <cell r="C203" t="str">
            <v>C of A Reference:</v>
          </cell>
          <cell r="D203" t="str">
            <v>M.1080</v>
          </cell>
        </row>
        <row r="204">
          <cell r="C204" t="str">
            <v>C of A Test Flt Due:</v>
          </cell>
          <cell r="D204">
            <v>39084</v>
          </cell>
          <cell r="E204" t="str">
            <v>remaining = -1542 day(s)</v>
          </cell>
        </row>
        <row r="205">
          <cell r="A205" t="str">
            <v>Status as of:</v>
          </cell>
          <cell r="B205">
            <v>39071</v>
          </cell>
          <cell r="C205" t="str">
            <v>Radio License Expiry:</v>
          </cell>
          <cell r="D205">
            <v>39133</v>
          </cell>
          <cell r="E205" t="str">
            <v>remaining = -1493 day(s)</v>
          </cell>
        </row>
        <row r="206">
          <cell r="A206" t="str">
            <v>TSN:</v>
          </cell>
          <cell r="B206">
            <v>734</v>
          </cell>
          <cell r="C206" t="str">
            <v>Radio License Reference:</v>
          </cell>
          <cell r="D206" t="str">
            <v>A 481712</v>
          </cell>
        </row>
        <row r="207">
          <cell r="B207">
            <v>57</v>
          </cell>
          <cell r="C207" t="str">
            <v>Annual Compass Swing Expiry:</v>
          </cell>
          <cell r="D207">
            <v>39430</v>
          </cell>
          <cell r="E207" t="str">
            <v>remaining = -1196 day(s)</v>
          </cell>
        </row>
        <row r="208">
          <cell r="A208" t="str">
            <v>CSN:</v>
          </cell>
          <cell r="B208">
            <v>1740</v>
          </cell>
          <cell r="C208" t="str">
            <v>Annual Radio Inspection:</v>
          </cell>
          <cell r="D208">
            <v>39419</v>
          </cell>
          <cell r="E208" t="str">
            <v>remaining = -1207 day(s)</v>
          </cell>
        </row>
        <row r="209">
          <cell r="A209" t="str">
            <v>Technical Log no:</v>
          </cell>
          <cell r="B209">
            <v>1966</v>
          </cell>
        </row>
        <row r="210">
          <cell r="A210" t="str">
            <v>Remarks:</v>
          </cell>
          <cell r="B210" t="str">
            <v>-</v>
          </cell>
        </row>
        <row r="213">
          <cell r="A213" t="str">
            <v>Last Check 100 / 200 Hours:</v>
          </cell>
          <cell r="B213" t="str">
            <v>100 Hours</v>
          </cell>
          <cell r="C213" t="str">
            <v>Next Check:</v>
          </cell>
          <cell r="D213" t="e">
            <v>#REF!</v>
          </cell>
        </row>
        <row r="214">
          <cell r="A214" t="str">
            <v>Last Check Date:</v>
          </cell>
          <cell r="B214">
            <v>39050</v>
          </cell>
          <cell r="C214" t="str">
            <v>Due Date:</v>
          </cell>
          <cell r="D214">
            <v>39230</v>
          </cell>
          <cell r="E214" t="str">
            <v>remaining = -1396 day(s)</v>
          </cell>
        </row>
        <row r="215">
          <cell r="A215" t="str">
            <v>CRS-SMI Reference:</v>
          </cell>
          <cell r="B215" t="str">
            <v>0102</v>
          </cell>
          <cell r="C215" t="str">
            <v>Due at TSN:</v>
          </cell>
          <cell r="D215" t="e">
            <v>#REF!</v>
          </cell>
          <cell r="E215" t="e">
            <v>#REF!</v>
          </cell>
        </row>
        <row r="216">
          <cell r="A216" t="str">
            <v>TSN:</v>
          </cell>
          <cell r="B216">
            <v>697</v>
          </cell>
          <cell r="C216" t="str">
            <v>Estimated Due Date:</v>
          </cell>
          <cell r="D216" t="e">
            <v>#REF!</v>
          </cell>
          <cell r="E216" t="e">
            <v>#REF!</v>
          </cell>
        </row>
        <row r="217">
          <cell r="B217">
            <v>57</v>
          </cell>
        </row>
        <row r="218">
          <cell r="A218" t="str">
            <v>CSN:</v>
          </cell>
          <cell r="B218" t="str">
            <v>-</v>
          </cell>
        </row>
        <row r="219">
          <cell r="A219" t="str">
            <v>Borrowed Hours:</v>
          </cell>
          <cell r="B219">
            <v>0</v>
          </cell>
        </row>
        <row r="220">
          <cell r="B220">
            <v>0</v>
          </cell>
        </row>
        <row r="221">
          <cell r="A221" t="str">
            <v>Last Check 1000 Hours:</v>
          </cell>
          <cell r="B221" t="str">
            <v>-</v>
          </cell>
        </row>
        <row r="222">
          <cell r="A222" t="str">
            <v>Last Check Date:</v>
          </cell>
          <cell r="B222" t="str">
            <v>-</v>
          </cell>
          <cell r="C222" t="str">
            <v>Due Date:</v>
          </cell>
          <cell r="D222">
            <v>42872</v>
          </cell>
          <cell r="E222" t="str">
            <v>remaining = 2246 day(s)</v>
          </cell>
        </row>
        <row r="223">
          <cell r="A223" t="str">
            <v>CRS-SMI Reference:</v>
          </cell>
          <cell r="B223" t="str">
            <v>-</v>
          </cell>
          <cell r="C223" t="str">
            <v>Due at TSN:</v>
          </cell>
          <cell r="D223" t="e">
            <v>#REF!</v>
          </cell>
          <cell r="E223" t="e">
            <v>#REF!</v>
          </cell>
        </row>
        <row r="224">
          <cell r="A224" t="str">
            <v>TSN:</v>
          </cell>
          <cell r="B224">
            <v>0</v>
          </cell>
          <cell r="C224" t="str">
            <v>Estimated Due Date:</v>
          </cell>
          <cell r="D224" t="e">
            <v>#REF!</v>
          </cell>
          <cell r="E224" t="e">
            <v>#REF!</v>
          </cell>
        </row>
        <row r="225">
          <cell r="B225">
            <v>0</v>
          </cell>
        </row>
        <row r="226">
          <cell r="A226" t="str">
            <v>CSN:</v>
          </cell>
          <cell r="B226">
            <v>0</v>
          </cell>
        </row>
        <row r="227">
          <cell r="A227" t="str">
            <v>Borrowed Hours:</v>
          </cell>
          <cell r="B227">
            <v>0</v>
          </cell>
        </row>
        <row r="228">
          <cell r="B228">
            <v>0</v>
          </cell>
        </row>
        <row r="229">
          <cell r="A229" t="str">
            <v>Last Check 2000 Hours:</v>
          </cell>
          <cell r="B229" t="str">
            <v>-</v>
          </cell>
        </row>
        <row r="230">
          <cell r="A230" t="str">
            <v>Last Check Date:</v>
          </cell>
          <cell r="B230" t="str">
            <v>-</v>
          </cell>
          <cell r="C230" t="str">
            <v>Due Date:</v>
          </cell>
          <cell r="D230">
            <v>47255</v>
          </cell>
          <cell r="E230" t="str">
            <v>remaining = 6629 day(s)</v>
          </cell>
        </row>
        <row r="231">
          <cell r="A231" t="str">
            <v>CRS-SMI Reference:</v>
          </cell>
          <cell r="B231" t="str">
            <v>-</v>
          </cell>
          <cell r="C231" t="str">
            <v>Due at TSN:</v>
          </cell>
          <cell r="D231" t="e">
            <v>#REF!</v>
          </cell>
          <cell r="E231" t="e">
            <v>#REF!</v>
          </cell>
        </row>
        <row r="232">
          <cell r="A232" t="str">
            <v>TSN:</v>
          </cell>
          <cell r="B232">
            <v>0</v>
          </cell>
          <cell r="C232" t="str">
            <v>Estimated Due Date:</v>
          </cell>
          <cell r="D232" t="e">
            <v>#REF!</v>
          </cell>
          <cell r="E232" t="e">
            <v>#REF!</v>
          </cell>
        </row>
        <row r="233">
          <cell r="B233">
            <v>0</v>
          </cell>
        </row>
        <row r="234">
          <cell r="A234" t="str">
            <v>CSN:</v>
          </cell>
          <cell r="B234">
            <v>0</v>
          </cell>
        </row>
        <row r="235">
          <cell r="A235" t="str">
            <v>Borrowed Hours:</v>
          </cell>
          <cell r="B235">
            <v>0</v>
          </cell>
        </row>
        <row r="236">
          <cell r="B236">
            <v>0</v>
          </cell>
        </row>
        <row r="300">
          <cell r="A300" t="str">
            <v>Aircraft Type:</v>
          </cell>
          <cell r="B300" t="str">
            <v>DA40D</v>
          </cell>
          <cell r="C300" t="str">
            <v>CMR Expiry:</v>
          </cell>
          <cell r="D300">
            <v>39143</v>
          </cell>
          <cell r="E300" t="str">
            <v>remaining = -1483 day(s)</v>
          </cell>
        </row>
        <row r="301">
          <cell r="A301" t="str">
            <v>Aircraft Regn:</v>
          </cell>
          <cell r="B301" t="str">
            <v>9M-HMJ</v>
          </cell>
          <cell r="C301" t="str">
            <v>CMR Reference:</v>
          </cell>
        </row>
        <row r="302">
          <cell r="A302" t="str">
            <v>Serial Number:</v>
          </cell>
          <cell r="B302" t="str">
            <v>D4.173</v>
          </cell>
          <cell r="C302" t="str">
            <v>C of A Expiry:</v>
          </cell>
          <cell r="D302">
            <v>39129</v>
          </cell>
          <cell r="E302" t="str">
            <v>remaining = -1497 day(s)</v>
          </cell>
        </row>
        <row r="303">
          <cell r="A303" t="str">
            <v>Manufactured Date:</v>
          </cell>
          <cell r="B303">
            <v>38492</v>
          </cell>
          <cell r="C303" t="str">
            <v>C of A Reference:</v>
          </cell>
        </row>
        <row r="304">
          <cell r="C304" t="str">
            <v>C of A Test Flt Due:</v>
          </cell>
          <cell r="D304">
            <v>39084</v>
          </cell>
          <cell r="E304" t="str">
            <v>remaining = -1542 day(s)</v>
          </cell>
        </row>
        <row r="305">
          <cell r="A305" t="str">
            <v>Status as of:</v>
          </cell>
          <cell r="B305">
            <v>39087</v>
          </cell>
          <cell r="C305" t="str">
            <v>Radio License Expiry:</v>
          </cell>
          <cell r="D305">
            <v>39133</v>
          </cell>
          <cell r="E305" t="str">
            <v>remaining = -1493 day(s)</v>
          </cell>
        </row>
        <row r="306">
          <cell r="A306" t="str">
            <v>TSN:</v>
          </cell>
          <cell r="B306">
            <v>382</v>
          </cell>
          <cell r="C306" t="str">
            <v>Radio License Reference:</v>
          </cell>
        </row>
        <row r="307">
          <cell r="B307">
            <v>8</v>
          </cell>
          <cell r="C307" t="str">
            <v>Annual Compass Swing Expiry:</v>
          </cell>
          <cell r="D307">
            <v>39430</v>
          </cell>
          <cell r="E307" t="str">
            <v>remaining = -1196 day(s)</v>
          </cell>
        </row>
        <row r="308">
          <cell r="A308" t="str">
            <v>CSN:</v>
          </cell>
          <cell r="B308">
            <v>610</v>
          </cell>
          <cell r="C308" t="str">
            <v>Annual Radio Inspection:</v>
          </cell>
          <cell r="D308">
            <v>39419</v>
          </cell>
          <cell r="E308" t="str">
            <v>remaining = -1207 day(s)</v>
          </cell>
        </row>
        <row r="309">
          <cell r="A309" t="str">
            <v>Technical Log no:</v>
          </cell>
          <cell r="B309">
            <v>2470</v>
          </cell>
        </row>
        <row r="310">
          <cell r="A310" t="str">
            <v>Remarks:</v>
          </cell>
          <cell r="B310" t="str">
            <v>-</v>
          </cell>
        </row>
        <row r="313">
          <cell r="A313" t="str">
            <v>Last Check 100 / 200 Hours:</v>
          </cell>
          <cell r="B313" t="str">
            <v>200 Hours</v>
          </cell>
          <cell r="C313" t="str">
            <v>Next Check:</v>
          </cell>
          <cell r="D313" t="e">
            <v>#REF!</v>
          </cell>
        </row>
        <row r="314">
          <cell r="A314" t="str">
            <v>Last Check Date:</v>
          </cell>
          <cell r="B314">
            <v>39073</v>
          </cell>
          <cell r="C314" t="str">
            <v>Due Date:</v>
          </cell>
          <cell r="E314" t="str">
            <v>remaining = -40626 day(s)</v>
          </cell>
        </row>
        <row r="315">
          <cell r="A315" t="str">
            <v>CRS-SMI Reference:</v>
          </cell>
          <cell r="C315" t="str">
            <v>Due at TSN:</v>
          </cell>
          <cell r="D315" t="e">
            <v>#REF!</v>
          </cell>
          <cell r="E315" t="e">
            <v>#REF!</v>
          </cell>
        </row>
        <row r="316">
          <cell r="A316" t="str">
            <v>TSN:</v>
          </cell>
          <cell r="B316">
            <v>310</v>
          </cell>
          <cell r="C316" t="str">
            <v>Estimated Due Date:</v>
          </cell>
          <cell r="D316" t="e">
            <v>#REF!</v>
          </cell>
          <cell r="E316" t="e">
            <v>#REF!</v>
          </cell>
        </row>
        <row r="317">
          <cell r="B317">
            <v>58</v>
          </cell>
        </row>
        <row r="318">
          <cell r="A318" t="str">
            <v>CSN:</v>
          </cell>
          <cell r="B318" t="str">
            <v>-</v>
          </cell>
        </row>
        <row r="319">
          <cell r="A319" t="str">
            <v>Borrowed Hours:</v>
          </cell>
          <cell r="B319">
            <v>0</v>
          </cell>
        </row>
        <row r="320">
          <cell r="B320">
            <v>0</v>
          </cell>
        </row>
        <row r="321">
          <cell r="A321" t="str">
            <v>Last Check 1000 Hours:</v>
          </cell>
          <cell r="B321" t="str">
            <v>-</v>
          </cell>
        </row>
        <row r="322">
          <cell r="A322" t="str">
            <v>Last Check Date:</v>
          </cell>
          <cell r="B322" t="str">
            <v>-</v>
          </cell>
          <cell r="C322" t="str">
            <v>Due Date:</v>
          </cell>
          <cell r="D322">
            <v>42872</v>
          </cell>
          <cell r="E322" t="str">
            <v>remaining = 2246 day(s)</v>
          </cell>
        </row>
        <row r="323">
          <cell r="A323" t="str">
            <v>CRS-SMI Reference:</v>
          </cell>
          <cell r="B323" t="str">
            <v>-</v>
          </cell>
          <cell r="C323" t="str">
            <v>Due at TSN:</v>
          </cell>
          <cell r="D323" t="e">
            <v>#REF!</v>
          </cell>
          <cell r="E323" t="str">
            <v>remaining = :00 hour(s)</v>
          </cell>
        </row>
        <row r="324">
          <cell r="A324" t="str">
            <v>TSN:</v>
          </cell>
          <cell r="B324">
            <v>0</v>
          </cell>
          <cell r="C324" t="str">
            <v>Estimated Due Date:</v>
          </cell>
          <cell r="D324" t="e">
            <v>#REF!</v>
          </cell>
          <cell r="E324" t="e">
            <v>#REF!</v>
          </cell>
        </row>
        <row r="325">
          <cell r="B325">
            <v>0</v>
          </cell>
        </row>
        <row r="326">
          <cell r="A326" t="str">
            <v>CSN:</v>
          </cell>
          <cell r="B326">
            <v>0</v>
          </cell>
        </row>
        <row r="327">
          <cell r="A327" t="str">
            <v>Borrowed Hours:</v>
          </cell>
          <cell r="B327">
            <v>0</v>
          </cell>
        </row>
        <row r="328">
          <cell r="B328">
            <v>0</v>
          </cell>
        </row>
        <row r="329">
          <cell r="A329" t="str">
            <v>Last Check 2000 Hours:</v>
          </cell>
          <cell r="B329" t="str">
            <v>-</v>
          </cell>
        </row>
        <row r="330">
          <cell r="A330" t="str">
            <v>Last Check Date:</v>
          </cell>
          <cell r="B330" t="str">
            <v>-</v>
          </cell>
          <cell r="C330" t="str">
            <v>Due Date:</v>
          </cell>
          <cell r="D330">
            <v>47255</v>
          </cell>
          <cell r="E330" t="str">
            <v>remaining = 6629 day(s)</v>
          </cell>
        </row>
        <row r="331">
          <cell r="C331" t="str">
            <v>Due at TSN:</v>
          </cell>
          <cell r="D331" t="e">
            <v>#REF!</v>
          </cell>
          <cell r="E331" t="str">
            <v>remaining = :00 hour(s)</v>
          </cell>
        </row>
        <row r="332">
          <cell r="A332" t="str">
            <v>TSN:</v>
          </cell>
          <cell r="B332">
            <v>0</v>
          </cell>
          <cell r="C332" t="str">
            <v>Estimated Due Date:</v>
          </cell>
          <cell r="D332" t="e">
            <v>#REF!</v>
          </cell>
          <cell r="E332" t="e">
            <v>#REF!</v>
          </cell>
        </row>
        <row r="333">
          <cell r="B333">
            <v>0</v>
          </cell>
        </row>
        <row r="334">
          <cell r="A334" t="str">
            <v>CSN:</v>
          </cell>
          <cell r="B334">
            <v>0</v>
          </cell>
        </row>
        <row r="335">
          <cell r="A335" t="str">
            <v>Borrowed Hours:</v>
          </cell>
          <cell r="B335">
            <v>0</v>
          </cell>
        </row>
        <row r="336">
          <cell r="B336">
            <v>0</v>
          </cell>
        </row>
        <row r="400">
          <cell r="A400" t="str">
            <v>Aircraft Type:</v>
          </cell>
          <cell r="B400" t="str">
            <v>DA40D</v>
          </cell>
          <cell r="C400" t="str">
            <v>CMR Expiry:</v>
          </cell>
          <cell r="E400" t="str">
            <v>remaining = -40626 day(s)</v>
          </cell>
        </row>
        <row r="401">
          <cell r="A401" t="str">
            <v>Aircraft Regn:</v>
          </cell>
          <cell r="B401" t="str">
            <v>9M-HMK</v>
          </cell>
          <cell r="C401" t="str">
            <v>CMR Reference:</v>
          </cell>
        </row>
        <row r="402">
          <cell r="A402" t="str">
            <v>Serial Number:</v>
          </cell>
          <cell r="C402" t="str">
            <v>C of A Expiry:</v>
          </cell>
          <cell r="D402">
            <v>39129</v>
          </cell>
          <cell r="E402" t="str">
            <v>remaining = -1497 day(s)</v>
          </cell>
        </row>
        <row r="403">
          <cell r="A403" t="str">
            <v>Manufactured Date:</v>
          </cell>
          <cell r="C403" t="str">
            <v>C of A Reference:</v>
          </cell>
        </row>
        <row r="404">
          <cell r="C404" t="str">
            <v>C of A Test Flt Due:</v>
          </cell>
          <cell r="D404">
            <v>39084</v>
          </cell>
          <cell r="E404" t="str">
            <v>remaining = -1542 day(s)</v>
          </cell>
        </row>
        <row r="405">
          <cell r="A405" t="str">
            <v>Status as of:</v>
          </cell>
          <cell r="C405" t="str">
            <v>Radio License Expiry:</v>
          </cell>
          <cell r="E405" t="str">
            <v>remaining = -40626 day(s)</v>
          </cell>
        </row>
        <row r="406">
          <cell r="A406" t="str">
            <v>TSN:</v>
          </cell>
          <cell r="C406" t="str">
            <v>Radio License Reference:</v>
          </cell>
        </row>
        <row r="407">
          <cell r="C407" t="str">
            <v>Annual Compass Swing Expiry:</v>
          </cell>
          <cell r="E407" t="str">
            <v>remaining = -40626 day(s)</v>
          </cell>
        </row>
        <row r="408">
          <cell r="A408" t="str">
            <v>CSN:</v>
          </cell>
          <cell r="C408" t="str">
            <v>Annual Radio Inspection:</v>
          </cell>
          <cell r="E408" t="str">
            <v>remaining = -40626 day(s)</v>
          </cell>
        </row>
        <row r="409">
          <cell r="A409" t="str">
            <v>Technical Log no:</v>
          </cell>
        </row>
        <row r="413">
          <cell r="A413" t="str">
            <v>Last Check 100 / 200 Hours:</v>
          </cell>
          <cell r="C413" t="str">
            <v>Next Check:</v>
          </cell>
          <cell r="D413" t="e">
            <v>#REF!</v>
          </cell>
        </row>
        <row r="414">
          <cell r="A414" t="str">
            <v>Last Check Date:</v>
          </cell>
          <cell r="C414" t="str">
            <v>Due Date:</v>
          </cell>
          <cell r="E414" t="str">
            <v>remaining = -40626 day(s)</v>
          </cell>
        </row>
        <row r="415">
          <cell r="A415" t="str">
            <v>CRS-SMI Reference:</v>
          </cell>
          <cell r="C415" t="str">
            <v>Due at TSN:</v>
          </cell>
          <cell r="D415" t="e">
            <v>#REF!</v>
          </cell>
          <cell r="E415" t="e">
            <v>#REF!</v>
          </cell>
        </row>
        <row r="416">
          <cell r="A416" t="str">
            <v>TSN:</v>
          </cell>
          <cell r="C416" t="str">
            <v>Estimated Due Date:</v>
          </cell>
          <cell r="D416" t="e">
            <v>#REF!</v>
          </cell>
          <cell r="E416" t="e">
            <v>#REF!</v>
          </cell>
        </row>
        <row r="418">
          <cell r="A418" t="str">
            <v>CSN:</v>
          </cell>
        </row>
        <row r="419">
          <cell r="A419" t="str">
            <v>Borrowed Hours:</v>
          </cell>
          <cell r="B419">
            <v>0</v>
          </cell>
        </row>
        <row r="420">
          <cell r="B420">
            <v>0</v>
          </cell>
        </row>
        <row r="421">
          <cell r="A421" t="str">
            <v>Last Check 1000 Hours:</v>
          </cell>
          <cell r="B421" t="str">
            <v>-</v>
          </cell>
        </row>
        <row r="422">
          <cell r="A422" t="str">
            <v>Last Check Date:</v>
          </cell>
          <cell r="B422" t="str">
            <v>-</v>
          </cell>
          <cell r="C422" t="str">
            <v>Due Date:</v>
          </cell>
          <cell r="D422">
            <v>42872</v>
          </cell>
          <cell r="E422" t="str">
            <v>remaining = 2246 day(s)</v>
          </cell>
        </row>
        <row r="423">
          <cell r="A423" t="str">
            <v>CRS-SMI Reference:</v>
          </cell>
          <cell r="B423" t="str">
            <v>-</v>
          </cell>
          <cell r="C423" t="str">
            <v>Due at TSN:</v>
          </cell>
          <cell r="D423" t="e">
            <v>#REF!</v>
          </cell>
          <cell r="E423" t="str">
            <v>remaining = :00 hour(s)</v>
          </cell>
        </row>
        <row r="424">
          <cell r="A424" t="str">
            <v>TSN:</v>
          </cell>
          <cell r="B424">
            <v>0</v>
          </cell>
          <cell r="C424" t="str">
            <v>Estimated Due Date:</v>
          </cell>
          <cell r="D424" t="e">
            <v>#REF!</v>
          </cell>
          <cell r="E424" t="e">
            <v>#REF!</v>
          </cell>
        </row>
        <row r="425">
          <cell r="B425">
            <v>0</v>
          </cell>
        </row>
        <row r="426">
          <cell r="A426" t="str">
            <v>CSN:</v>
          </cell>
          <cell r="B426">
            <v>0</v>
          </cell>
        </row>
        <row r="427">
          <cell r="A427" t="str">
            <v>Borrowed Hours:</v>
          </cell>
          <cell r="B427">
            <v>0</v>
          </cell>
        </row>
        <row r="428">
          <cell r="B428">
            <v>0</v>
          </cell>
        </row>
        <row r="429">
          <cell r="A429" t="str">
            <v>Last Check 2000 Hours:</v>
          </cell>
          <cell r="B429" t="str">
            <v>-</v>
          </cell>
        </row>
        <row r="430">
          <cell r="A430" t="str">
            <v>Last Check Date:</v>
          </cell>
          <cell r="B430" t="str">
            <v>-</v>
          </cell>
          <cell r="C430" t="str">
            <v>Due Date:</v>
          </cell>
          <cell r="D430">
            <v>47255</v>
          </cell>
          <cell r="E430" t="str">
            <v>remaining = 6629 day(s)</v>
          </cell>
        </row>
        <row r="431">
          <cell r="C431" t="str">
            <v>Due at TSN:</v>
          </cell>
          <cell r="D431" t="e">
            <v>#REF!</v>
          </cell>
          <cell r="E431" t="str">
            <v>remaining = :00 hour(s)</v>
          </cell>
        </row>
        <row r="432">
          <cell r="A432" t="str">
            <v>TSN:</v>
          </cell>
          <cell r="B432">
            <v>0</v>
          </cell>
          <cell r="C432" t="str">
            <v>Estimated Due Date:</v>
          </cell>
          <cell r="D432" t="e">
            <v>#REF!</v>
          </cell>
          <cell r="E432" t="e">
            <v>#REF!</v>
          </cell>
        </row>
        <row r="433">
          <cell r="B433">
            <v>0</v>
          </cell>
        </row>
        <row r="434">
          <cell r="A434" t="str">
            <v>CSN:</v>
          </cell>
          <cell r="B434">
            <v>0</v>
          </cell>
        </row>
        <row r="435">
          <cell r="A435" t="str">
            <v>Borrowed Hours:</v>
          </cell>
          <cell r="B435">
            <v>0</v>
          </cell>
        </row>
        <row r="436">
          <cell r="B436">
            <v>0</v>
          </cell>
        </row>
        <row r="500">
          <cell r="A500" t="str">
            <v>Aircraft Type:</v>
          </cell>
          <cell r="B500" t="str">
            <v>DA40D</v>
          </cell>
          <cell r="C500" t="str">
            <v>CMR Expiry:</v>
          </cell>
          <cell r="E500" t="str">
            <v>remaining = -40626 day(s)</v>
          </cell>
        </row>
        <row r="501">
          <cell r="A501" t="str">
            <v>Aircraft Regn:</v>
          </cell>
          <cell r="B501" t="str">
            <v>9M-HML</v>
          </cell>
          <cell r="C501" t="str">
            <v>CMR Reference:</v>
          </cell>
        </row>
        <row r="502">
          <cell r="A502" t="str">
            <v>Serial Number:</v>
          </cell>
          <cell r="C502" t="str">
            <v>C of A Expiry:</v>
          </cell>
          <cell r="E502" t="str">
            <v>remaining = -40626 day(s)</v>
          </cell>
        </row>
        <row r="503">
          <cell r="A503" t="str">
            <v>Manufactured Date:</v>
          </cell>
          <cell r="C503" t="str">
            <v>C of A Reference:</v>
          </cell>
        </row>
        <row r="504">
          <cell r="C504" t="str">
            <v>C of A Test Flt Due:</v>
          </cell>
          <cell r="D504">
            <v>-45</v>
          </cell>
          <cell r="E504" t="str">
            <v>remaining = -40671 day(s)</v>
          </cell>
        </row>
        <row r="505">
          <cell r="A505" t="str">
            <v>Status as of:</v>
          </cell>
          <cell r="C505" t="str">
            <v>Radio License Expiry:</v>
          </cell>
          <cell r="E505" t="str">
            <v>remaining = -40626 day(s)</v>
          </cell>
        </row>
        <row r="506">
          <cell r="A506" t="str">
            <v>TSN:</v>
          </cell>
          <cell r="C506" t="str">
            <v>Radio License Reference:</v>
          </cell>
        </row>
        <row r="507">
          <cell r="C507" t="str">
            <v>Annual Compass Swing Expiry:</v>
          </cell>
          <cell r="E507" t="str">
            <v>remaining = -40626 day(s)</v>
          </cell>
        </row>
        <row r="508">
          <cell r="A508" t="str">
            <v>CSN:</v>
          </cell>
          <cell r="C508" t="str">
            <v>Annual Radio Inspection:</v>
          </cell>
          <cell r="E508" t="str">
            <v>remaining = -40626 day(s)</v>
          </cell>
        </row>
        <row r="509">
          <cell r="A509" t="str">
            <v>Technical Log no:</v>
          </cell>
        </row>
        <row r="513">
          <cell r="A513" t="str">
            <v>Last Check 100 / 200 Hours:</v>
          </cell>
          <cell r="C513" t="str">
            <v>Next Check:</v>
          </cell>
          <cell r="D513">
            <v>0</v>
          </cell>
        </row>
        <row r="514">
          <cell r="A514" t="str">
            <v>Last Check Date:</v>
          </cell>
          <cell r="C514" t="str">
            <v>Due Date:</v>
          </cell>
          <cell r="E514" t="str">
            <v>remaining = -40626 day(s)</v>
          </cell>
        </row>
        <row r="515">
          <cell r="A515" t="str">
            <v>CRS-SMI Reference:</v>
          </cell>
          <cell r="C515" t="str">
            <v>Due at TSN:</v>
          </cell>
          <cell r="D515" t="str">
            <v>:00</v>
          </cell>
          <cell r="E515" t="str">
            <v>remaining = :00 hour(s)</v>
          </cell>
        </row>
        <row r="516">
          <cell r="A516" t="str">
            <v>TSN:</v>
          </cell>
          <cell r="C516" t="str">
            <v>Estimated Due Date:</v>
          </cell>
          <cell r="D516">
            <v>0</v>
          </cell>
          <cell r="E516" t="str">
            <v>remaining = -40626 day(s)</v>
          </cell>
        </row>
        <row r="518">
          <cell r="A518" t="str">
            <v>CSN:</v>
          </cell>
        </row>
        <row r="519">
          <cell r="A519" t="str">
            <v>Borrowed Hours:</v>
          </cell>
          <cell r="B519">
            <v>0</v>
          </cell>
        </row>
        <row r="520">
          <cell r="B520">
            <v>0</v>
          </cell>
        </row>
        <row r="521">
          <cell r="A521" t="str">
            <v>Last Check 1000 Hours:</v>
          </cell>
          <cell r="B521" t="str">
            <v>-</v>
          </cell>
        </row>
        <row r="522">
          <cell r="A522" t="str">
            <v>Last Check Date:</v>
          </cell>
          <cell r="B522" t="str">
            <v>-</v>
          </cell>
          <cell r="C522" t="str">
            <v>Due Date:</v>
          </cell>
          <cell r="E522" t="str">
            <v>remaining = -40626 day(s)</v>
          </cell>
        </row>
        <row r="523">
          <cell r="A523" t="str">
            <v>CRS-SMI Reference:</v>
          </cell>
          <cell r="B523" t="str">
            <v>-</v>
          </cell>
          <cell r="C523" t="str">
            <v>Due at TSN:</v>
          </cell>
          <cell r="D523" t="str">
            <v>:00</v>
          </cell>
          <cell r="E523" t="str">
            <v>remaining = :00 hour(s)</v>
          </cell>
        </row>
        <row r="524">
          <cell r="A524" t="str">
            <v>TSN:</v>
          </cell>
          <cell r="B524">
            <v>0</v>
          </cell>
          <cell r="C524" t="str">
            <v>Estimated Due Date:</v>
          </cell>
          <cell r="D524">
            <v>0</v>
          </cell>
          <cell r="E524" t="str">
            <v>remaining = -40626 day(s)</v>
          </cell>
        </row>
        <row r="525">
          <cell r="B525">
            <v>0</v>
          </cell>
        </row>
        <row r="526">
          <cell r="A526" t="str">
            <v>CSN:</v>
          </cell>
          <cell r="B526">
            <v>0</v>
          </cell>
        </row>
        <row r="527">
          <cell r="A527" t="str">
            <v>Borrowed Hours:</v>
          </cell>
          <cell r="B527">
            <v>0</v>
          </cell>
        </row>
        <row r="528">
          <cell r="B528">
            <v>0</v>
          </cell>
        </row>
        <row r="529">
          <cell r="A529" t="str">
            <v>Last Check 2000 Hours:</v>
          </cell>
          <cell r="B529" t="str">
            <v>-</v>
          </cell>
        </row>
        <row r="530">
          <cell r="A530" t="str">
            <v>Last Check Date:</v>
          </cell>
          <cell r="B530" t="str">
            <v>-</v>
          </cell>
          <cell r="C530" t="str">
            <v>Due Date:</v>
          </cell>
          <cell r="E530" t="str">
            <v>remaining = -40626 day(s)</v>
          </cell>
        </row>
        <row r="531">
          <cell r="C531" t="str">
            <v>Due at TSN:</v>
          </cell>
          <cell r="D531" t="str">
            <v>:00</v>
          </cell>
          <cell r="E531" t="str">
            <v>remaining = :00 hour(s)</v>
          </cell>
        </row>
        <row r="532">
          <cell r="A532" t="str">
            <v>TSN:</v>
          </cell>
          <cell r="B532">
            <v>0</v>
          </cell>
          <cell r="C532" t="str">
            <v>Estimated Due Date:</v>
          </cell>
          <cell r="D532">
            <v>0</v>
          </cell>
          <cell r="E532" t="str">
            <v>remaining = -40626 day(s)</v>
          </cell>
        </row>
        <row r="533">
          <cell r="B533">
            <v>0</v>
          </cell>
        </row>
        <row r="534">
          <cell r="A534" t="str">
            <v>CSN:</v>
          </cell>
          <cell r="B534">
            <v>0</v>
          </cell>
        </row>
        <row r="535">
          <cell r="A535" t="str">
            <v>Borrowed Hours:</v>
          </cell>
          <cell r="B535">
            <v>0</v>
          </cell>
        </row>
        <row r="536">
          <cell r="B536">
            <v>0</v>
          </cell>
        </row>
        <row r="600">
          <cell r="A600" t="str">
            <v>Aircraft Type:</v>
          </cell>
          <cell r="B600" t="str">
            <v>DA40D</v>
          </cell>
          <cell r="C600" t="str">
            <v>CMR Expiry:</v>
          </cell>
          <cell r="E600" t="str">
            <v>remaining = -40626 day(s)</v>
          </cell>
        </row>
        <row r="601">
          <cell r="A601" t="str">
            <v>Aircraft Regn:</v>
          </cell>
          <cell r="B601" t="str">
            <v>9M-HMM</v>
          </cell>
          <cell r="C601" t="str">
            <v>CMR Reference:</v>
          </cell>
        </row>
        <row r="602">
          <cell r="A602" t="str">
            <v>Serial Number:</v>
          </cell>
          <cell r="C602" t="str">
            <v>C of A Expiry:</v>
          </cell>
          <cell r="E602" t="str">
            <v>remaining = -40626 day(s)</v>
          </cell>
        </row>
        <row r="603">
          <cell r="A603" t="str">
            <v>Manufactured Date:</v>
          </cell>
          <cell r="C603" t="str">
            <v>C of A Reference:</v>
          </cell>
        </row>
        <row r="604">
          <cell r="C604" t="str">
            <v>C of A Test Flt Due:</v>
          </cell>
          <cell r="D604">
            <v>-45</v>
          </cell>
          <cell r="E604" t="str">
            <v>remaining = -40671 day(s)</v>
          </cell>
        </row>
        <row r="605">
          <cell r="A605" t="str">
            <v>Status as of:</v>
          </cell>
          <cell r="C605" t="str">
            <v>Radio License Expiry:</v>
          </cell>
          <cell r="E605" t="str">
            <v>remaining = -40626 day(s)</v>
          </cell>
        </row>
        <row r="606">
          <cell r="A606" t="str">
            <v>TSN:</v>
          </cell>
          <cell r="C606" t="str">
            <v>Radio License Reference:</v>
          </cell>
        </row>
        <row r="607">
          <cell r="C607" t="str">
            <v>Annual Compass Swing Expiry:</v>
          </cell>
          <cell r="E607" t="str">
            <v>remaining = -40626 day(s)</v>
          </cell>
        </row>
        <row r="608">
          <cell r="A608" t="str">
            <v>CSN:</v>
          </cell>
          <cell r="C608" t="str">
            <v>Annual Radio Inspection:</v>
          </cell>
          <cell r="E608" t="str">
            <v>remaining = -40626 day(s)</v>
          </cell>
        </row>
        <row r="609">
          <cell r="A609" t="str">
            <v>Technical Log no:</v>
          </cell>
        </row>
        <row r="613">
          <cell r="A613" t="str">
            <v>Last Check 100 / 200 Hours:</v>
          </cell>
          <cell r="C613" t="str">
            <v>Next Check:</v>
          </cell>
          <cell r="D613">
            <v>0</v>
          </cell>
        </row>
        <row r="614">
          <cell r="A614" t="str">
            <v>Last Check Date:</v>
          </cell>
          <cell r="C614" t="str">
            <v>Due Date:</v>
          </cell>
          <cell r="E614" t="str">
            <v>remaining = -40626 day(s)</v>
          </cell>
        </row>
        <row r="615">
          <cell r="A615" t="str">
            <v>CRS-SMI Reference:</v>
          </cell>
          <cell r="C615" t="str">
            <v>Due at TSN:</v>
          </cell>
          <cell r="D615" t="str">
            <v>:00</v>
          </cell>
          <cell r="E615" t="str">
            <v>remaining = :00 hour(s)</v>
          </cell>
        </row>
        <row r="616">
          <cell r="A616" t="str">
            <v>TSN:</v>
          </cell>
          <cell r="C616" t="str">
            <v>Estimated Due Date:</v>
          </cell>
          <cell r="D616">
            <v>0</v>
          </cell>
          <cell r="E616" t="str">
            <v>remaining = -40626 day(s)</v>
          </cell>
        </row>
        <row r="618">
          <cell r="A618" t="str">
            <v>CSN:</v>
          </cell>
        </row>
        <row r="619">
          <cell r="A619" t="str">
            <v>Borrowed Hours:</v>
          </cell>
          <cell r="B619">
            <v>0</v>
          </cell>
        </row>
        <row r="620">
          <cell r="B620">
            <v>0</v>
          </cell>
        </row>
        <row r="621">
          <cell r="A621" t="str">
            <v>Last Check 1000 Hours:</v>
          </cell>
          <cell r="B621" t="str">
            <v>-</v>
          </cell>
        </row>
        <row r="622">
          <cell r="A622" t="str">
            <v>Last Check Date:</v>
          </cell>
          <cell r="B622" t="str">
            <v>-</v>
          </cell>
          <cell r="C622" t="str">
            <v>Due Date:</v>
          </cell>
          <cell r="E622" t="str">
            <v>remaining = -40626 day(s)</v>
          </cell>
        </row>
        <row r="623">
          <cell r="A623" t="str">
            <v>CRS-SMI Reference:</v>
          </cell>
          <cell r="B623" t="str">
            <v>-</v>
          </cell>
          <cell r="C623" t="str">
            <v>Due at TSN:</v>
          </cell>
          <cell r="D623" t="str">
            <v>:00</v>
          </cell>
          <cell r="E623" t="str">
            <v>remaining = :00 hour(s)</v>
          </cell>
        </row>
        <row r="624">
          <cell r="A624" t="str">
            <v>TSN:</v>
          </cell>
          <cell r="B624">
            <v>0</v>
          </cell>
          <cell r="C624" t="str">
            <v>Estimated Due Date:</v>
          </cell>
          <cell r="D624">
            <v>0</v>
          </cell>
          <cell r="E624" t="str">
            <v>remaining = -40626 day(s)</v>
          </cell>
        </row>
        <row r="625">
          <cell r="B625">
            <v>0</v>
          </cell>
        </row>
        <row r="626">
          <cell r="A626" t="str">
            <v>CSN:</v>
          </cell>
          <cell r="B626">
            <v>0</v>
          </cell>
        </row>
        <row r="627">
          <cell r="A627" t="str">
            <v>Borrowed Hours:</v>
          </cell>
          <cell r="B627">
            <v>0</v>
          </cell>
        </row>
        <row r="628">
          <cell r="B628">
            <v>0</v>
          </cell>
        </row>
        <row r="629">
          <cell r="A629" t="str">
            <v>Last Check 2000 Hours:</v>
          </cell>
          <cell r="B629" t="str">
            <v>-</v>
          </cell>
        </row>
        <row r="630">
          <cell r="A630" t="str">
            <v>Last Check Date:</v>
          </cell>
          <cell r="B630" t="str">
            <v>-</v>
          </cell>
          <cell r="C630" t="str">
            <v>Due Date:</v>
          </cell>
          <cell r="E630" t="str">
            <v>remaining = -40626 day(s)</v>
          </cell>
        </row>
        <row r="631">
          <cell r="C631" t="str">
            <v>Due at TSN:</v>
          </cell>
          <cell r="D631" t="str">
            <v>:00</v>
          </cell>
          <cell r="E631" t="str">
            <v>remaining = :00 hour(s)</v>
          </cell>
        </row>
        <row r="632">
          <cell r="A632" t="str">
            <v>TSN:</v>
          </cell>
          <cell r="B632">
            <v>0</v>
          </cell>
          <cell r="C632" t="str">
            <v>Estimated Due Date:</v>
          </cell>
          <cell r="D632">
            <v>0</v>
          </cell>
          <cell r="E632" t="str">
            <v>remaining = -40626 day(s)</v>
          </cell>
        </row>
        <row r="633">
          <cell r="B633">
            <v>0</v>
          </cell>
        </row>
        <row r="634">
          <cell r="A634" t="str">
            <v>CSN:</v>
          </cell>
          <cell r="B634">
            <v>0</v>
          </cell>
        </row>
        <row r="635">
          <cell r="A635" t="str">
            <v>Borrowed Hours:</v>
          </cell>
          <cell r="B635">
            <v>0</v>
          </cell>
        </row>
        <row r="636">
          <cell r="B636">
            <v>0</v>
          </cell>
        </row>
        <row r="700">
          <cell r="A700" t="str">
            <v>Aircraft Type:</v>
          </cell>
          <cell r="B700" t="str">
            <v>DA40D</v>
          </cell>
          <cell r="C700" t="str">
            <v>CMR Expiry:</v>
          </cell>
          <cell r="E700" t="str">
            <v>remaining = -40626 day(s)</v>
          </cell>
        </row>
        <row r="701">
          <cell r="A701" t="str">
            <v>Aircraft Regn:</v>
          </cell>
          <cell r="B701" t="str">
            <v>9M-HMN</v>
          </cell>
          <cell r="C701" t="str">
            <v>CMR Reference:</v>
          </cell>
        </row>
        <row r="702">
          <cell r="A702" t="str">
            <v>Serial Number:</v>
          </cell>
          <cell r="C702" t="str">
            <v>C of A Expiry:</v>
          </cell>
          <cell r="E702" t="str">
            <v>remaining = -40626 day(s)</v>
          </cell>
        </row>
        <row r="703">
          <cell r="A703" t="str">
            <v>Manufactured Date:</v>
          </cell>
          <cell r="C703" t="str">
            <v>C of A Reference:</v>
          </cell>
        </row>
        <row r="704">
          <cell r="C704" t="str">
            <v>C of A Test Flt Due:</v>
          </cell>
          <cell r="D704">
            <v>-45</v>
          </cell>
          <cell r="E704" t="str">
            <v>remaining = -40671 day(s)</v>
          </cell>
        </row>
        <row r="705">
          <cell r="A705" t="str">
            <v>Status as of:</v>
          </cell>
          <cell r="C705" t="str">
            <v>Radio License Expiry:</v>
          </cell>
          <cell r="E705" t="str">
            <v>remaining = -40626 day(s)</v>
          </cell>
        </row>
        <row r="706">
          <cell r="A706" t="str">
            <v>TSN:</v>
          </cell>
          <cell r="C706" t="str">
            <v>Radio License Reference:</v>
          </cell>
        </row>
        <row r="707">
          <cell r="C707" t="str">
            <v>Annual Compass Swing Expiry:</v>
          </cell>
          <cell r="E707" t="str">
            <v>remaining = -40626 day(s)</v>
          </cell>
        </row>
        <row r="708">
          <cell r="A708" t="str">
            <v>CSN:</v>
          </cell>
          <cell r="C708" t="str">
            <v>Annual Radio Inspection:</v>
          </cell>
          <cell r="E708" t="str">
            <v>remaining = -40626 day(s)</v>
          </cell>
        </row>
        <row r="709">
          <cell r="A709" t="str">
            <v>Technical Log no:</v>
          </cell>
        </row>
        <row r="713">
          <cell r="A713" t="str">
            <v>Last Check 100 / 200 Hours:</v>
          </cell>
          <cell r="C713" t="str">
            <v>Next Check:</v>
          </cell>
          <cell r="D713">
            <v>0</v>
          </cell>
        </row>
        <row r="714">
          <cell r="A714" t="str">
            <v>Last Check Date:</v>
          </cell>
          <cell r="C714" t="str">
            <v>Due Date:</v>
          </cell>
          <cell r="E714" t="str">
            <v>remaining = -40626 day(s)</v>
          </cell>
        </row>
        <row r="715">
          <cell r="A715" t="str">
            <v>CRS-SMI Reference:</v>
          </cell>
          <cell r="C715" t="str">
            <v>Due at TSN:</v>
          </cell>
          <cell r="D715" t="str">
            <v>:00</v>
          </cell>
          <cell r="E715" t="str">
            <v>remaining = :00 hour(s)</v>
          </cell>
        </row>
        <row r="716">
          <cell r="A716" t="str">
            <v>TSN:</v>
          </cell>
          <cell r="C716" t="str">
            <v>Estimated Due Date:</v>
          </cell>
          <cell r="D716">
            <v>0</v>
          </cell>
          <cell r="E716" t="str">
            <v>remaining = -40626 day(s)</v>
          </cell>
        </row>
        <row r="718">
          <cell r="A718" t="str">
            <v>CSN:</v>
          </cell>
        </row>
        <row r="719">
          <cell r="A719" t="str">
            <v>Borrowed Hours:</v>
          </cell>
          <cell r="B719">
            <v>0</v>
          </cell>
        </row>
        <row r="720">
          <cell r="B720">
            <v>0</v>
          </cell>
        </row>
        <row r="721">
          <cell r="A721" t="str">
            <v>Last Check 1000 Hours:</v>
          </cell>
          <cell r="B721" t="str">
            <v>-</v>
          </cell>
        </row>
        <row r="722">
          <cell r="A722" t="str">
            <v>Last Check Date:</v>
          </cell>
          <cell r="B722" t="str">
            <v>-</v>
          </cell>
          <cell r="C722" t="str">
            <v>Due Date:</v>
          </cell>
          <cell r="E722" t="str">
            <v>remaining = -40626 day(s)</v>
          </cell>
        </row>
        <row r="723">
          <cell r="A723" t="str">
            <v>CRS-SMI Reference:</v>
          </cell>
          <cell r="B723" t="str">
            <v>-</v>
          </cell>
          <cell r="C723" t="str">
            <v>Due at TSN:</v>
          </cell>
          <cell r="D723" t="str">
            <v>:00</v>
          </cell>
          <cell r="E723" t="str">
            <v>remaining = :00 hour(s)</v>
          </cell>
        </row>
        <row r="724">
          <cell r="A724" t="str">
            <v>TSN:</v>
          </cell>
          <cell r="B724">
            <v>0</v>
          </cell>
          <cell r="C724" t="str">
            <v>Estimated Due Date:</v>
          </cell>
          <cell r="D724">
            <v>0</v>
          </cell>
          <cell r="E724" t="str">
            <v>remaining = -40626 day(s)</v>
          </cell>
        </row>
        <row r="725">
          <cell r="B725">
            <v>0</v>
          </cell>
        </row>
        <row r="726">
          <cell r="A726" t="str">
            <v>CSN:</v>
          </cell>
          <cell r="B726">
            <v>0</v>
          </cell>
        </row>
        <row r="727">
          <cell r="A727" t="str">
            <v>Borrowed Hours:</v>
          </cell>
          <cell r="B727">
            <v>0</v>
          </cell>
        </row>
        <row r="728">
          <cell r="B728">
            <v>0</v>
          </cell>
        </row>
        <row r="729">
          <cell r="A729" t="str">
            <v>Last Check 2000 Hours:</v>
          </cell>
          <cell r="B729" t="str">
            <v>-</v>
          </cell>
        </row>
        <row r="730">
          <cell r="A730" t="str">
            <v>Last Check Date:</v>
          </cell>
          <cell r="B730" t="str">
            <v>-</v>
          </cell>
          <cell r="C730" t="str">
            <v>Due Date:</v>
          </cell>
          <cell r="E730" t="str">
            <v>remaining = -40626 day(s)</v>
          </cell>
        </row>
        <row r="731">
          <cell r="C731" t="str">
            <v>Due at TSN:</v>
          </cell>
          <cell r="D731" t="str">
            <v>:00</v>
          </cell>
          <cell r="E731" t="str">
            <v>remaining = :00 hour(s)</v>
          </cell>
        </row>
        <row r="732">
          <cell r="A732" t="str">
            <v>TSN:</v>
          </cell>
          <cell r="B732">
            <v>0</v>
          </cell>
          <cell r="C732" t="str">
            <v>Estimated Due Date:</v>
          </cell>
          <cell r="D732">
            <v>0</v>
          </cell>
          <cell r="E732" t="str">
            <v>remaining = -40626 day(s)</v>
          </cell>
        </row>
        <row r="733">
          <cell r="B733">
            <v>0</v>
          </cell>
        </row>
        <row r="734">
          <cell r="A734" t="str">
            <v>CSN:</v>
          </cell>
          <cell r="B734">
            <v>0</v>
          </cell>
        </row>
        <row r="735">
          <cell r="A735" t="str">
            <v>Borrowed Hours:</v>
          </cell>
          <cell r="B735">
            <v>0</v>
          </cell>
        </row>
        <row r="736">
          <cell r="B736">
            <v>0</v>
          </cell>
        </row>
        <row r="800">
          <cell r="A800" t="str">
            <v>Aircraft Type:</v>
          </cell>
          <cell r="B800" t="str">
            <v>DA40D</v>
          </cell>
          <cell r="C800" t="str">
            <v>CMR Expiry:</v>
          </cell>
          <cell r="E800" t="str">
            <v>remaining = -40626 day(s)</v>
          </cell>
        </row>
        <row r="801">
          <cell r="A801" t="str">
            <v>Aircraft Regn:</v>
          </cell>
          <cell r="B801" t="str">
            <v>9M-HMO</v>
          </cell>
          <cell r="C801" t="str">
            <v>CMR Reference:</v>
          </cell>
        </row>
        <row r="802">
          <cell r="A802" t="str">
            <v>Serial Number:</v>
          </cell>
          <cell r="C802" t="str">
            <v>C of A Expiry:</v>
          </cell>
          <cell r="E802" t="str">
            <v>remaining = -40626 day(s)</v>
          </cell>
        </row>
        <row r="803">
          <cell r="A803" t="str">
            <v>Manufactured Date:</v>
          </cell>
          <cell r="C803" t="str">
            <v>C of A Reference:</v>
          </cell>
        </row>
        <row r="804">
          <cell r="C804" t="str">
            <v>C of A Test Flt Due:</v>
          </cell>
          <cell r="D804">
            <v>-45</v>
          </cell>
          <cell r="E804" t="str">
            <v>remaining = -40671 day(s)</v>
          </cell>
        </row>
        <row r="805">
          <cell r="A805" t="str">
            <v>Status as of:</v>
          </cell>
          <cell r="C805" t="str">
            <v>Radio License Expiry:</v>
          </cell>
          <cell r="E805" t="str">
            <v>remaining = -40626 day(s)</v>
          </cell>
        </row>
        <row r="806">
          <cell r="A806" t="str">
            <v>TSN:</v>
          </cell>
          <cell r="C806" t="str">
            <v>Radio License Reference:</v>
          </cell>
        </row>
        <row r="807">
          <cell r="C807" t="str">
            <v>Annual Compass Swing Expiry:</v>
          </cell>
          <cell r="E807" t="str">
            <v>remaining = -40626 day(s)</v>
          </cell>
        </row>
        <row r="808">
          <cell r="A808" t="str">
            <v>CSN:</v>
          </cell>
          <cell r="C808" t="str">
            <v>Annual Radio Inspection:</v>
          </cell>
          <cell r="E808" t="str">
            <v>remaining = -40626 day(s)</v>
          </cell>
        </row>
        <row r="809">
          <cell r="A809" t="str">
            <v>Technical Log no:</v>
          </cell>
        </row>
        <row r="813">
          <cell r="A813" t="str">
            <v>Last Check 100 / 200 Hours:</v>
          </cell>
          <cell r="C813" t="str">
            <v>Next Check:</v>
          </cell>
          <cell r="D813">
            <v>0</v>
          </cell>
        </row>
        <row r="814">
          <cell r="A814" t="str">
            <v>Last Check Date:</v>
          </cell>
          <cell r="C814" t="str">
            <v>Due Date:</v>
          </cell>
          <cell r="E814" t="str">
            <v>remaining = -40626 day(s)</v>
          </cell>
        </row>
        <row r="815">
          <cell r="A815" t="str">
            <v>CRS-SMI Reference:</v>
          </cell>
          <cell r="C815" t="str">
            <v>Due at TSN:</v>
          </cell>
          <cell r="D815" t="str">
            <v>:00</v>
          </cell>
          <cell r="E815" t="str">
            <v>remaining = :00 hour(s)</v>
          </cell>
        </row>
        <row r="816">
          <cell r="A816" t="str">
            <v>TSN:</v>
          </cell>
          <cell r="C816" t="str">
            <v>Estimated Due Date:</v>
          </cell>
          <cell r="D816">
            <v>0</v>
          </cell>
          <cell r="E816" t="str">
            <v>remaining = -40626 day(s)</v>
          </cell>
        </row>
        <row r="818">
          <cell r="A818" t="str">
            <v>CSN:</v>
          </cell>
        </row>
        <row r="819">
          <cell r="A819" t="str">
            <v>Borrowed Hours:</v>
          </cell>
          <cell r="B819">
            <v>0</v>
          </cell>
        </row>
        <row r="820">
          <cell r="B820">
            <v>0</v>
          </cell>
        </row>
        <row r="821">
          <cell r="A821" t="str">
            <v>Last Check 1000 Hours:</v>
          </cell>
          <cell r="B821" t="str">
            <v>-</v>
          </cell>
        </row>
        <row r="822">
          <cell r="A822" t="str">
            <v>Last Check Date:</v>
          </cell>
          <cell r="B822" t="str">
            <v>-</v>
          </cell>
          <cell r="C822" t="str">
            <v>Due Date:</v>
          </cell>
          <cell r="E822" t="str">
            <v>remaining = -40626 day(s)</v>
          </cell>
        </row>
        <row r="823">
          <cell r="A823" t="str">
            <v>CRS-SMI Reference:</v>
          </cell>
          <cell r="B823" t="str">
            <v>-</v>
          </cell>
          <cell r="C823" t="str">
            <v>Due at TSN:</v>
          </cell>
          <cell r="D823" t="str">
            <v>:00</v>
          </cell>
          <cell r="E823" t="str">
            <v>remaining = :00 hour(s)</v>
          </cell>
        </row>
        <row r="824">
          <cell r="A824" t="str">
            <v>TSN:</v>
          </cell>
          <cell r="B824">
            <v>0</v>
          </cell>
          <cell r="C824" t="str">
            <v>Estimated Due Date:</v>
          </cell>
          <cell r="D824">
            <v>0</v>
          </cell>
          <cell r="E824" t="str">
            <v>remaining = -40626 day(s)</v>
          </cell>
        </row>
        <row r="825">
          <cell r="B825">
            <v>0</v>
          </cell>
        </row>
        <row r="826">
          <cell r="A826" t="str">
            <v>CSN:</v>
          </cell>
          <cell r="B826">
            <v>0</v>
          </cell>
        </row>
        <row r="827">
          <cell r="A827" t="str">
            <v>Borrowed Hours:</v>
          </cell>
          <cell r="B827">
            <v>0</v>
          </cell>
        </row>
        <row r="828">
          <cell r="B828">
            <v>0</v>
          </cell>
        </row>
        <row r="829">
          <cell r="A829" t="str">
            <v>Last Check 2000 Hours:</v>
          </cell>
          <cell r="B829" t="str">
            <v>-</v>
          </cell>
        </row>
        <row r="830">
          <cell r="A830" t="str">
            <v>Last Check Date:</v>
          </cell>
          <cell r="B830" t="str">
            <v>-</v>
          </cell>
          <cell r="C830" t="str">
            <v>Due Date:</v>
          </cell>
          <cell r="E830" t="str">
            <v>remaining = -40626 day(s)</v>
          </cell>
        </row>
        <row r="831">
          <cell r="C831" t="str">
            <v>Due at TSN:</v>
          </cell>
          <cell r="D831" t="str">
            <v>:00</v>
          </cell>
          <cell r="E831" t="str">
            <v>remaining = :00 hour(s)</v>
          </cell>
        </row>
        <row r="832">
          <cell r="A832" t="str">
            <v>TSN:</v>
          </cell>
          <cell r="B832">
            <v>0</v>
          </cell>
          <cell r="C832" t="str">
            <v>Estimated Due Date:</v>
          </cell>
          <cell r="D832">
            <v>0</v>
          </cell>
          <cell r="E832" t="str">
            <v>remaining = -40626 day(s)</v>
          </cell>
        </row>
        <row r="833">
          <cell r="B833">
            <v>0</v>
          </cell>
        </row>
        <row r="834">
          <cell r="A834" t="str">
            <v>CSN:</v>
          </cell>
          <cell r="B834">
            <v>0</v>
          </cell>
        </row>
        <row r="835">
          <cell r="A835" t="str">
            <v>Borrowed Hours:</v>
          </cell>
          <cell r="B835">
            <v>0</v>
          </cell>
        </row>
        <row r="836">
          <cell r="B836">
            <v>0</v>
          </cell>
        </row>
        <row r="900">
          <cell r="A900" t="str">
            <v>Aircraft Type:</v>
          </cell>
          <cell r="B900" t="str">
            <v>DA40D</v>
          </cell>
          <cell r="C900" t="str">
            <v>CMR Expiry:</v>
          </cell>
          <cell r="E900" t="str">
            <v>remaining = -40626 day(s)</v>
          </cell>
        </row>
        <row r="901">
          <cell r="A901" t="str">
            <v>Aircraft Regn:</v>
          </cell>
          <cell r="B901" t="str">
            <v>9M-HMP</v>
          </cell>
          <cell r="C901" t="str">
            <v>CMR Reference:</v>
          </cell>
        </row>
        <row r="902">
          <cell r="A902" t="str">
            <v>Serial Number:</v>
          </cell>
          <cell r="C902" t="str">
            <v>C of A Expiry:</v>
          </cell>
          <cell r="E902" t="str">
            <v>remaining = -40626 day(s)</v>
          </cell>
        </row>
        <row r="903">
          <cell r="A903" t="str">
            <v>Manufactured Date:</v>
          </cell>
          <cell r="C903" t="str">
            <v>C of A Reference:</v>
          </cell>
        </row>
        <row r="904">
          <cell r="C904" t="str">
            <v>C of A Test Flt Due:</v>
          </cell>
          <cell r="D904">
            <v>-45</v>
          </cell>
          <cell r="E904" t="str">
            <v>remaining = -40671 day(s)</v>
          </cell>
        </row>
        <row r="905">
          <cell r="A905" t="str">
            <v>Status as of:</v>
          </cell>
          <cell r="C905" t="str">
            <v>Radio License Expiry:</v>
          </cell>
          <cell r="E905" t="str">
            <v>remaining = -40626 day(s)</v>
          </cell>
        </row>
        <row r="906">
          <cell r="A906" t="str">
            <v>TSN:</v>
          </cell>
          <cell r="C906" t="str">
            <v>Radio License Reference:</v>
          </cell>
        </row>
        <row r="907">
          <cell r="C907" t="str">
            <v>Annual Compass Swing Expiry:</v>
          </cell>
          <cell r="E907" t="str">
            <v>remaining = -40626 day(s)</v>
          </cell>
        </row>
        <row r="908">
          <cell r="A908" t="str">
            <v>CSN:</v>
          </cell>
          <cell r="C908" t="str">
            <v>Annual Radio Inspection:</v>
          </cell>
          <cell r="E908" t="str">
            <v>remaining = -40626 day(s)</v>
          </cell>
        </row>
        <row r="909">
          <cell r="A909" t="str">
            <v>Technical Log no:</v>
          </cell>
        </row>
        <row r="913">
          <cell r="A913" t="str">
            <v>Last Check 100 / 200 Hours:</v>
          </cell>
          <cell r="C913" t="str">
            <v>Next Check:</v>
          </cell>
          <cell r="D913">
            <v>0</v>
          </cell>
        </row>
        <row r="914">
          <cell r="A914" t="str">
            <v>Last Check Date:</v>
          </cell>
          <cell r="C914" t="str">
            <v>Due Date:</v>
          </cell>
          <cell r="E914" t="str">
            <v>remaining = -40626 day(s)</v>
          </cell>
        </row>
        <row r="915">
          <cell r="A915" t="str">
            <v>CRS-SMI Reference:</v>
          </cell>
          <cell r="C915" t="str">
            <v>Due at TSN:</v>
          </cell>
          <cell r="D915" t="str">
            <v>:00</v>
          </cell>
          <cell r="E915" t="str">
            <v>remaining = :00 hour(s)</v>
          </cell>
        </row>
        <row r="916">
          <cell r="A916" t="str">
            <v>TSN:</v>
          </cell>
          <cell r="C916" t="str">
            <v>Estimated Due Date:</v>
          </cell>
          <cell r="D916">
            <v>0</v>
          </cell>
          <cell r="E916" t="str">
            <v>remaining = -40626 day(s)</v>
          </cell>
        </row>
        <row r="918">
          <cell r="A918" t="str">
            <v>CSN:</v>
          </cell>
        </row>
        <row r="919">
          <cell r="A919" t="str">
            <v>Borrowed Hours:</v>
          </cell>
          <cell r="B919">
            <v>0</v>
          </cell>
        </row>
        <row r="920">
          <cell r="B920">
            <v>0</v>
          </cell>
        </row>
        <row r="921">
          <cell r="A921" t="str">
            <v>Last Check 1000 Hours:</v>
          </cell>
          <cell r="B921" t="str">
            <v>-</v>
          </cell>
        </row>
        <row r="922">
          <cell r="A922" t="str">
            <v>Last Check Date:</v>
          </cell>
          <cell r="B922" t="str">
            <v>-</v>
          </cell>
          <cell r="C922" t="str">
            <v>Due Date:</v>
          </cell>
          <cell r="E922" t="str">
            <v>remaining = -40626 day(s)</v>
          </cell>
        </row>
        <row r="923">
          <cell r="A923" t="str">
            <v>CRS-SMI Reference:</v>
          </cell>
          <cell r="B923" t="str">
            <v>-</v>
          </cell>
          <cell r="C923" t="str">
            <v>Due at TSN:</v>
          </cell>
          <cell r="D923" t="str">
            <v>:00</v>
          </cell>
          <cell r="E923" t="str">
            <v>remaining = :00 hour(s)</v>
          </cell>
        </row>
        <row r="924">
          <cell r="A924" t="str">
            <v>TSN:</v>
          </cell>
          <cell r="B924">
            <v>0</v>
          </cell>
          <cell r="C924" t="str">
            <v>Estimated Due Date:</v>
          </cell>
          <cell r="D924">
            <v>0</v>
          </cell>
          <cell r="E924" t="str">
            <v>remaining = -40626 day(s)</v>
          </cell>
        </row>
        <row r="925">
          <cell r="B925">
            <v>0</v>
          </cell>
        </row>
        <row r="926">
          <cell r="A926" t="str">
            <v>CSN:</v>
          </cell>
          <cell r="B926">
            <v>0</v>
          </cell>
        </row>
        <row r="927">
          <cell r="A927" t="str">
            <v>Borrowed Hours:</v>
          </cell>
          <cell r="B927">
            <v>0</v>
          </cell>
        </row>
        <row r="928">
          <cell r="B928">
            <v>0</v>
          </cell>
        </row>
        <row r="929">
          <cell r="A929" t="str">
            <v>Last Check 2000 Hours:</v>
          </cell>
          <cell r="B929" t="str">
            <v>-</v>
          </cell>
        </row>
        <row r="930">
          <cell r="A930" t="str">
            <v>Last Check Date:</v>
          </cell>
          <cell r="B930" t="str">
            <v>-</v>
          </cell>
          <cell r="C930" t="str">
            <v>Due Date:</v>
          </cell>
          <cell r="E930" t="str">
            <v>remaining = -40626 day(s)</v>
          </cell>
        </row>
        <row r="931">
          <cell r="C931" t="str">
            <v>Due at TSN:</v>
          </cell>
          <cell r="D931" t="str">
            <v>:00</v>
          </cell>
          <cell r="E931" t="str">
            <v>remaining = :00 hour(s)</v>
          </cell>
        </row>
        <row r="932">
          <cell r="A932" t="str">
            <v>TSN:</v>
          </cell>
          <cell r="B932">
            <v>0</v>
          </cell>
          <cell r="C932" t="str">
            <v>Estimated Due Date:</v>
          </cell>
          <cell r="D932">
            <v>0</v>
          </cell>
          <cell r="E932" t="str">
            <v>remaining = -40626 day(s)</v>
          </cell>
        </row>
        <row r="933">
          <cell r="B933">
            <v>0</v>
          </cell>
        </row>
        <row r="934">
          <cell r="A934" t="str">
            <v>CSN:</v>
          </cell>
          <cell r="B934">
            <v>0</v>
          </cell>
        </row>
        <row r="935">
          <cell r="A935" t="str">
            <v>Borrowed Hours:</v>
          </cell>
          <cell r="B935">
            <v>0</v>
          </cell>
        </row>
        <row r="936">
          <cell r="B936">
            <v>0</v>
          </cell>
        </row>
        <row r="1000">
          <cell r="A1000" t="str">
            <v>Aircraft Type:</v>
          </cell>
          <cell r="B1000" t="str">
            <v>DA40D</v>
          </cell>
          <cell r="C1000" t="str">
            <v>CMR Expiry:</v>
          </cell>
          <cell r="E1000" t="str">
            <v>remaining = -40626 day(s)</v>
          </cell>
        </row>
        <row r="1001">
          <cell r="A1001" t="str">
            <v>Aircraft Regn:</v>
          </cell>
          <cell r="B1001" t="str">
            <v>9M-HMQ</v>
          </cell>
          <cell r="C1001" t="str">
            <v>CMR Reference:</v>
          </cell>
        </row>
        <row r="1002">
          <cell r="A1002" t="str">
            <v>Serial Number:</v>
          </cell>
          <cell r="C1002" t="str">
            <v>C of A Expiry:</v>
          </cell>
          <cell r="E1002" t="str">
            <v>remaining = -40626 day(s)</v>
          </cell>
        </row>
        <row r="1003">
          <cell r="A1003" t="str">
            <v>Manufactured Date:</v>
          </cell>
          <cell r="C1003" t="str">
            <v>C of A Reference:</v>
          </cell>
        </row>
        <row r="1004">
          <cell r="C1004" t="str">
            <v>C of A Test Flt Due:</v>
          </cell>
          <cell r="D1004">
            <v>-45</v>
          </cell>
          <cell r="E1004" t="str">
            <v>remaining = -40671 day(s)</v>
          </cell>
        </row>
        <row r="1005">
          <cell r="A1005" t="str">
            <v>Status as of:</v>
          </cell>
          <cell r="C1005" t="str">
            <v>Radio License Expiry:</v>
          </cell>
          <cell r="E1005" t="str">
            <v>remaining = -40626 day(s)</v>
          </cell>
        </row>
        <row r="1006">
          <cell r="A1006" t="str">
            <v>TSN:</v>
          </cell>
          <cell r="C1006" t="str">
            <v>Radio License Reference:</v>
          </cell>
        </row>
        <row r="1007">
          <cell r="C1007" t="str">
            <v>Annual Compass Swing Expiry:</v>
          </cell>
          <cell r="E1007" t="str">
            <v>remaining = -40626 day(s)</v>
          </cell>
        </row>
        <row r="1008">
          <cell r="A1008" t="str">
            <v>CSN:</v>
          </cell>
          <cell r="C1008" t="str">
            <v>Annual Radio Inspection:</v>
          </cell>
          <cell r="E1008" t="str">
            <v>remaining = -40626 day(s)</v>
          </cell>
        </row>
        <row r="1009">
          <cell r="A1009" t="str">
            <v>Technical Log no:</v>
          </cell>
        </row>
        <row r="1013">
          <cell r="A1013" t="str">
            <v>Last Check 100 / 200 Hours:</v>
          </cell>
          <cell r="C1013" t="str">
            <v>Next Check:</v>
          </cell>
          <cell r="D1013">
            <v>0</v>
          </cell>
        </row>
        <row r="1014">
          <cell r="A1014" t="str">
            <v>Last Check Date:</v>
          </cell>
          <cell r="C1014" t="str">
            <v>Due Date:</v>
          </cell>
          <cell r="E1014" t="str">
            <v>remaining = -40626 day(s)</v>
          </cell>
        </row>
        <row r="1015">
          <cell r="A1015" t="str">
            <v>CRS-SMI Reference:</v>
          </cell>
          <cell r="C1015" t="str">
            <v>Due at TSN:</v>
          </cell>
          <cell r="D1015" t="str">
            <v>:00</v>
          </cell>
          <cell r="E1015" t="str">
            <v>remaining = :00 hour(s)</v>
          </cell>
        </row>
        <row r="1016">
          <cell r="A1016" t="str">
            <v>TSN:</v>
          </cell>
          <cell r="C1016" t="str">
            <v>Estimated Due Date:</v>
          </cell>
          <cell r="D1016">
            <v>0</v>
          </cell>
          <cell r="E1016" t="str">
            <v>remaining = -40626 day(s)</v>
          </cell>
        </row>
        <row r="1018">
          <cell r="A1018" t="str">
            <v>CSN:</v>
          </cell>
        </row>
        <row r="1019">
          <cell r="A1019" t="str">
            <v>Borrowed Hours:</v>
          </cell>
          <cell r="B1019">
            <v>0</v>
          </cell>
        </row>
        <row r="1020">
          <cell r="B1020">
            <v>0</v>
          </cell>
        </row>
        <row r="1021">
          <cell r="A1021" t="str">
            <v>Last Check 1000 Hours:</v>
          </cell>
          <cell r="B1021" t="str">
            <v>-</v>
          </cell>
        </row>
        <row r="1022">
          <cell r="A1022" t="str">
            <v>Last Check Date:</v>
          </cell>
          <cell r="B1022" t="str">
            <v>-</v>
          </cell>
          <cell r="C1022" t="str">
            <v>Due Date:</v>
          </cell>
          <cell r="E1022" t="str">
            <v>remaining = -40626 day(s)</v>
          </cell>
        </row>
        <row r="1023">
          <cell r="A1023" t="str">
            <v>CRS-SMI Reference:</v>
          </cell>
          <cell r="B1023" t="str">
            <v>-</v>
          </cell>
          <cell r="C1023" t="str">
            <v>Due at TSN:</v>
          </cell>
          <cell r="D1023" t="str">
            <v>:00</v>
          </cell>
          <cell r="E1023" t="str">
            <v>remaining = :00 hour(s)</v>
          </cell>
        </row>
        <row r="1024">
          <cell r="A1024" t="str">
            <v>TSN:</v>
          </cell>
          <cell r="B1024">
            <v>0</v>
          </cell>
          <cell r="C1024" t="str">
            <v>Estimated Due Date:</v>
          </cell>
          <cell r="D1024">
            <v>0</v>
          </cell>
          <cell r="E1024" t="str">
            <v>remaining = -40626 day(s)</v>
          </cell>
        </row>
        <row r="1025">
          <cell r="B1025">
            <v>0</v>
          </cell>
        </row>
        <row r="1026">
          <cell r="A1026" t="str">
            <v>CSN:</v>
          </cell>
          <cell r="B1026">
            <v>0</v>
          </cell>
        </row>
        <row r="1027">
          <cell r="A1027" t="str">
            <v>Borrowed Hours:</v>
          </cell>
          <cell r="B1027">
            <v>0</v>
          </cell>
        </row>
        <row r="1028">
          <cell r="B1028">
            <v>0</v>
          </cell>
        </row>
        <row r="1029">
          <cell r="A1029" t="str">
            <v>Last Check 2000 Hours:</v>
          </cell>
          <cell r="B1029" t="str">
            <v>-</v>
          </cell>
        </row>
        <row r="1030">
          <cell r="A1030" t="str">
            <v>Last Check Date:</v>
          </cell>
          <cell r="B1030" t="str">
            <v>-</v>
          </cell>
          <cell r="C1030" t="str">
            <v>Due Date:</v>
          </cell>
          <cell r="E1030" t="str">
            <v>remaining = -40626 day(s)</v>
          </cell>
        </row>
        <row r="1031">
          <cell r="C1031" t="str">
            <v>Due at TSN:</v>
          </cell>
          <cell r="D1031" t="str">
            <v>:00</v>
          </cell>
          <cell r="E1031" t="str">
            <v>remaining = :00 hour(s)</v>
          </cell>
        </row>
        <row r="1032">
          <cell r="A1032" t="str">
            <v>TSN:</v>
          </cell>
          <cell r="B1032">
            <v>0</v>
          </cell>
          <cell r="C1032" t="str">
            <v>Estimated Due Date:</v>
          </cell>
          <cell r="D1032">
            <v>0</v>
          </cell>
          <cell r="E1032" t="str">
            <v>remaining = -40626 day(s)</v>
          </cell>
        </row>
        <row r="1033">
          <cell r="B1033">
            <v>0</v>
          </cell>
        </row>
        <row r="1034">
          <cell r="A1034" t="str">
            <v>CSN:</v>
          </cell>
          <cell r="B1034">
            <v>0</v>
          </cell>
        </row>
        <row r="1035">
          <cell r="A1035" t="str">
            <v>Borrowed Hours:</v>
          </cell>
          <cell r="B1035">
            <v>0</v>
          </cell>
        </row>
        <row r="1036">
          <cell r="B1036">
            <v>0</v>
          </cell>
        </row>
        <row r="1100">
          <cell r="A1100" t="str">
            <v>Aircraft Type:</v>
          </cell>
          <cell r="B1100" t="str">
            <v>DA40D</v>
          </cell>
          <cell r="C1100" t="str">
            <v>CMR Expiry:</v>
          </cell>
          <cell r="E1100" t="str">
            <v>remaining = -40626 day(s)</v>
          </cell>
        </row>
        <row r="1101">
          <cell r="A1101" t="str">
            <v>Aircraft Regn:</v>
          </cell>
          <cell r="B1101" t="str">
            <v>9M-HMR</v>
          </cell>
          <cell r="C1101" t="str">
            <v>CMR Reference:</v>
          </cell>
        </row>
        <row r="1102">
          <cell r="A1102" t="str">
            <v>Serial Number:</v>
          </cell>
          <cell r="C1102" t="str">
            <v>C of A Expiry:</v>
          </cell>
          <cell r="E1102" t="str">
            <v>remaining = -40626 day(s)</v>
          </cell>
        </row>
        <row r="1103">
          <cell r="A1103" t="str">
            <v>Manufactured Date:</v>
          </cell>
          <cell r="C1103" t="str">
            <v>C of A Reference:</v>
          </cell>
        </row>
        <row r="1104">
          <cell r="C1104" t="str">
            <v>C of A Test Flt Due:</v>
          </cell>
          <cell r="D1104">
            <v>-45</v>
          </cell>
          <cell r="E1104" t="str">
            <v>remaining = -40671 day(s)</v>
          </cell>
        </row>
        <row r="1105">
          <cell r="A1105" t="str">
            <v>Status as of:</v>
          </cell>
          <cell r="C1105" t="str">
            <v>Radio License Expiry:</v>
          </cell>
          <cell r="E1105" t="str">
            <v>remaining = -40626 day(s)</v>
          </cell>
        </row>
        <row r="1106">
          <cell r="A1106" t="str">
            <v>TSN:</v>
          </cell>
          <cell r="C1106" t="str">
            <v>Radio License Reference:</v>
          </cell>
        </row>
        <row r="1107">
          <cell r="C1107" t="str">
            <v>Annual Compass Swing Expiry:</v>
          </cell>
          <cell r="E1107" t="str">
            <v>remaining = -40626 day(s)</v>
          </cell>
        </row>
        <row r="1108">
          <cell r="A1108" t="str">
            <v>CSN:</v>
          </cell>
          <cell r="C1108" t="str">
            <v>Annual Radio Inspection:</v>
          </cell>
          <cell r="E1108" t="str">
            <v>remaining = -40626 day(s)</v>
          </cell>
        </row>
        <row r="1109">
          <cell r="A1109" t="str">
            <v>Technical Log no:</v>
          </cell>
        </row>
        <row r="1113">
          <cell r="A1113" t="str">
            <v>Last Check 100 / 200 Hours:</v>
          </cell>
          <cell r="C1113" t="str">
            <v>Next Check:</v>
          </cell>
          <cell r="D1113">
            <v>0</v>
          </cell>
        </row>
        <row r="1114">
          <cell r="A1114" t="str">
            <v>Last Check Date:</v>
          </cell>
          <cell r="C1114" t="str">
            <v>Due Date:</v>
          </cell>
          <cell r="E1114" t="str">
            <v>remaining = -40626 day(s)</v>
          </cell>
        </row>
        <row r="1115">
          <cell r="A1115" t="str">
            <v>CRS-SMI Reference:</v>
          </cell>
          <cell r="C1115" t="str">
            <v>Due at TSN:</v>
          </cell>
          <cell r="D1115" t="str">
            <v>:00</v>
          </cell>
          <cell r="E1115" t="str">
            <v>remaining = :00 hour(s)</v>
          </cell>
        </row>
        <row r="1116">
          <cell r="A1116" t="str">
            <v>TSN:</v>
          </cell>
          <cell r="C1116" t="str">
            <v>Estimated Due Date:</v>
          </cell>
          <cell r="D1116">
            <v>0</v>
          </cell>
          <cell r="E1116" t="str">
            <v>remaining = -40626 day(s)</v>
          </cell>
        </row>
        <row r="1118">
          <cell r="A1118" t="str">
            <v>CSN:</v>
          </cell>
        </row>
        <row r="1119">
          <cell r="A1119" t="str">
            <v>Borrowed Hours:</v>
          </cell>
          <cell r="B1119">
            <v>0</v>
          </cell>
        </row>
        <row r="1120">
          <cell r="B1120">
            <v>0</v>
          </cell>
        </row>
        <row r="1121">
          <cell r="A1121" t="str">
            <v>Last Check 1000 Hours:</v>
          </cell>
          <cell r="B1121" t="str">
            <v>-</v>
          </cell>
        </row>
        <row r="1122">
          <cell r="A1122" t="str">
            <v>Last Check Date:</v>
          </cell>
          <cell r="B1122" t="str">
            <v>-</v>
          </cell>
          <cell r="C1122" t="str">
            <v>Due Date:</v>
          </cell>
          <cell r="E1122" t="str">
            <v>remaining = -40626 day(s)</v>
          </cell>
        </row>
        <row r="1123">
          <cell r="A1123" t="str">
            <v>CRS-SMI Reference:</v>
          </cell>
          <cell r="B1123" t="str">
            <v>-</v>
          </cell>
          <cell r="C1123" t="str">
            <v>Due at TSN:</v>
          </cell>
          <cell r="D1123" t="str">
            <v>:00</v>
          </cell>
          <cell r="E1123" t="str">
            <v>remaining = :00 hour(s)</v>
          </cell>
        </row>
        <row r="1124">
          <cell r="A1124" t="str">
            <v>TSN:</v>
          </cell>
          <cell r="B1124">
            <v>0</v>
          </cell>
          <cell r="C1124" t="str">
            <v>Estimated Due Date:</v>
          </cell>
          <cell r="D1124">
            <v>0</v>
          </cell>
          <cell r="E1124" t="str">
            <v>remaining = -40626 day(s)</v>
          </cell>
        </row>
        <row r="1125">
          <cell r="B1125">
            <v>0</v>
          </cell>
        </row>
        <row r="1126">
          <cell r="A1126" t="str">
            <v>CSN:</v>
          </cell>
          <cell r="B1126">
            <v>0</v>
          </cell>
        </row>
        <row r="1127">
          <cell r="A1127" t="str">
            <v>Borrowed Hours:</v>
          </cell>
          <cell r="B1127">
            <v>0</v>
          </cell>
        </row>
        <row r="1128">
          <cell r="B1128">
            <v>0</v>
          </cell>
        </row>
        <row r="1129">
          <cell r="A1129" t="str">
            <v>Last Check 2000 Hours:</v>
          </cell>
          <cell r="B1129" t="str">
            <v>-</v>
          </cell>
        </row>
        <row r="1130">
          <cell r="A1130" t="str">
            <v>Last Check Date:</v>
          </cell>
          <cell r="B1130" t="str">
            <v>-</v>
          </cell>
          <cell r="C1130" t="str">
            <v>Due Date:</v>
          </cell>
          <cell r="E1130" t="str">
            <v>remaining = -40626 day(s)</v>
          </cell>
        </row>
        <row r="1131">
          <cell r="C1131" t="str">
            <v>Due at TSN:</v>
          </cell>
          <cell r="D1131" t="str">
            <v>:00</v>
          </cell>
          <cell r="E1131" t="str">
            <v>remaining = :00 hour(s)</v>
          </cell>
        </row>
        <row r="1132">
          <cell r="A1132" t="str">
            <v>TSN:</v>
          </cell>
          <cell r="B1132">
            <v>0</v>
          </cell>
          <cell r="C1132" t="str">
            <v>Estimated Due Date:</v>
          </cell>
          <cell r="D1132">
            <v>0</v>
          </cell>
          <cell r="E1132" t="str">
            <v>remaining = -40626 day(s)</v>
          </cell>
        </row>
        <row r="1133">
          <cell r="B1133">
            <v>0</v>
          </cell>
        </row>
        <row r="1134">
          <cell r="A1134" t="str">
            <v>CSN:</v>
          </cell>
          <cell r="B1134">
            <v>0</v>
          </cell>
        </row>
        <row r="1135">
          <cell r="A1135" t="str">
            <v>Borrowed Hours:</v>
          </cell>
          <cell r="B1135">
            <v>0</v>
          </cell>
        </row>
        <row r="1136">
          <cell r="B1136">
            <v>0</v>
          </cell>
        </row>
        <row r="1200">
          <cell r="A1200" t="str">
            <v>Aircraft Type:</v>
          </cell>
          <cell r="B1200" t="str">
            <v>DA40D</v>
          </cell>
          <cell r="C1200" t="str">
            <v>CMR Expiry:</v>
          </cell>
          <cell r="E1200" t="str">
            <v>remaining = -40626 day(s)</v>
          </cell>
        </row>
        <row r="1201">
          <cell r="A1201" t="str">
            <v>Aircraft Regn:</v>
          </cell>
          <cell r="B1201" t="str">
            <v>9M-HMS</v>
          </cell>
          <cell r="C1201" t="str">
            <v>CMR Reference:</v>
          </cell>
        </row>
        <row r="1202">
          <cell r="A1202" t="str">
            <v>Serial Number:</v>
          </cell>
          <cell r="C1202" t="str">
            <v>C of A Expiry:</v>
          </cell>
          <cell r="E1202" t="str">
            <v>remaining = -40626 day(s)</v>
          </cell>
        </row>
        <row r="1203">
          <cell r="A1203" t="str">
            <v>Manufactured Date:</v>
          </cell>
          <cell r="C1203" t="str">
            <v>C of A Reference:</v>
          </cell>
        </row>
        <row r="1204">
          <cell r="C1204" t="str">
            <v>C of A Test Flt Due:</v>
          </cell>
          <cell r="D1204">
            <v>-45</v>
          </cell>
          <cell r="E1204" t="str">
            <v>remaining = -40671 day(s)</v>
          </cell>
        </row>
        <row r="1205">
          <cell r="A1205" t="str">
            <v>Status as of:</v>
          </cell>
          <cell r="C1205" t="str">
            <v>Radio License Expiry:</v>
          </cell>
          <cell r="E1205" t="str">
            <v>remaining = -40626 day(s)</v>
          </cell>
        </row>
        <row r="1206">
          <cell r="A1206" t="str">
            <v>TSN:</v>
          </cell>
          <cell r="C1206" t="str">
            <v>Radio License Reference:</v>
          </cell>
        </row>
        <row r="1207">
          <cell r="C1207" t="str">
            <v>Annual Compass Swing Expiry:</v>
          </cell>
          <cell r="E1207" t="str">
            <v>remaining = -40626 day(s)</v>
          </cell>
        </row>
        <row r="1208">
          <cell r="A1208" t="str">
            <v>CSN:</v>
          </cell>
          <cell r="C1208" t="str">
            <v>Annual Radio Inspection:</v>
          </cell>
          <cell r="E1208" t="str">
            <v>remaining = -40626 day(s)</v>
          </cell>
        </row>
        <row r="1209">
          <cell r="A1209" t="str">
            <v>Technical Log no:</v>
          </cell>
        </row>
        <row r="1213">
          <cell r="A1213" t="str">
            <v>Last Check 100 / 200 Hours:</v>
          </cell>
          <cell r="C1213" t="str">
            <v>Next Check:</v>
          </cell>
          <cell r="D1213">
            <v>0</v>
          </cell>
        </row>
        <row r="1214">
          <cell r="A1214" t="str">
            <v>Last Check Date:</v>
          </cell>
          <cell r="C1214" t="str">
            <v>Due Date:</v>
          </cell>
          <cell r="E1214" t="str">
            <v>remaining = -40626 day(s)</v>
          </cell>
        </row>
        <row r="1215">
          <cell r="A1215" t="str">
            <v>CRS-SMI Reference:</v>
          </cell>
          <cell r="C1215" t="str">
            <v>Due at TSN:</v>
          </cell>
          <cell r="D1215" t="str">
            <v>:00</v>
          </cell>
          <cell r="E1215" t="str">
            <v>remaining = :00 hour(s)</v>
          </cell>
        </row>
        <row r="1216">
          <cell r="A1216" t="str">
            <v>TSN:</v>
          </cell>
          <cell r="C1216" t="str">
            <v>Estimated Due Date:</v>
          </cell>
          <cell r="D1216">
            <v>0</v>
          </cell>
          <cell r="E1216" t="str">
            <v>remaining = -40626 day(s)</v>
          </cell>
        </row>
        <row r="1218">
          <cell r="A1218" t="str">
            <v>CSN:</v>
          </cell>
        </row>
        <row r="1219">
          <cell r="A1219" t="str">
            <v>Borrowed Hours:</v>
          </cell>
          <cell r="B1219">
            <v>0</v>
          </cell>
        </row>
        <row r="1220">
          <cell r="B1220">
            <v>0</v>
          </cell>
        </row>
        <row r="1221">
          <cell r="A1221" t="str">
            <v>Last Check 1000 Hours:</v>
          </cell>
          <cell r="B1221" t="str">
            <v>-</v>
          </cell>
        </row>
        <row r="1222">
          <cell r="A1222" t="str">
            <v>Last Check Date:</v>
          </cell>
          <cell r="B1222" t="str">
            <v>-</v>
          </cell>
          <cell r="C1222" t="str">
            <v>Due Date:</v>
          </cell>
          <cell r="E1222" t="str">
            <v>remaining = -40626 day(s)</v>
          </cell>
        </row>
        <row r="1223">
          <cell r="A1223" t="str">
            <v>CRS-SMI Reference:</v>
          </cell>
          <cell r="B1223" t="str">
            <v>-</v>
          </cell>
          <cell r="C1223" t="str">
            <v>Due at TSN:</v>
          </cell>
          <cell r="D1223" t="str">
            <v>:00</v>
          </cell>
          <cell r="E1223" t="str">
            <v>remaining = :00 hour(s)</v>
          </cell>
        </row>
        <row r="1224">
          <cell r="A1224" t="str">
            <v>TSN:</v>
          </cell>
          <cell r="B1224">
            <v>0</v>
          </cell>
          <cell r="C1224" t="str">
            <v>Estimated Due Date:</v>
          </cell>
          <cell r="D1224">
            <v>0</v>
          </cell>
          <cell r="E1224" t="str">
            <v>remaining = -40626 day(s)</v>
          </cell>
        </row>
        <row r="1225">
          <cell r="B1225">
            <v>0</v>
          </cell>
        </row>
        <row r="1226">
          <cell r="A1226" t="str">
            <v>CSN:</v>
          </cell>
          <cell r="B1226">
            <v>0</v>
          </cell>
        </row>
        <row r="1227">
          <cell r="A1227" t="str">
            <v>Borrowed Hours:</v>
          </cell>
          <cell r="B1227">
            <v>0</v>
          </cell>
        </row>
        <row r="1228">
          <cell r="B1228">
            <v>0</v>
          </cell>
        </row>
        <row r="1229">
          <cell r="A1229" t="str">
            <v>Last Check 2000 Hours:</v>
          </cell>
          <cell r="B1229" t="str">
            <v>-</v>
          </cell>
        </row>
        <row r="1230">
          <cell r="A1230" t="str">
            <v>Last Check Date:</v>
          </cell>
          <cell r="B1230" t="str">
            <v>-</v>
          </cell>
          <cell r="C1230" t="str">
            <v>Due Date:</v>
          </cell>
          <cell r="E1230" t="str">
            <v>remaining = -40626 day(s)</v>
          </cell>
        </row>
        <row r="1231">
          <cell r="C1231" t="str">
            <v>Due at TSN:</v>
          </cell>
          <cell r="D1231" t="str">
            <v>:00</v>
          </cell>
          <cell r="E1231" t="str">
            <v>remaining = :00 hour(s)</v>
          </cell>
        </row>
        <row r="1232">
          <cell r="A1232" t="str">
            <v>TSN:</v>
          </cell>
          <cell r="B1232">
            <v>0</v>
          </cell>
          <cell r="C1232" t="str">
            <v>Estimated Due Date:</v>
          </cell>
          <cell r="D1232">
            <v>0</v>
          </cell>
          <cell r="E1232" t="str">
            <v>remaining = -40626 day(s)</v>
          </cell>
        </row>
        <row r="1233">
          <cell r="B1233">
            <v>0</v>
          </cell>
        </row>
        <row r="1234">
          <cell r="A1234" t="str">
            <v>CSN:</v>
          </cell>
          <cell r="B1234">
            <v>0</v>
          </cell>
        </row>
        <row r="1235">
          <cell r="A1235" t="str">
            <v>Borrowed Hours:</v>
          </cell>
          <cell r="B1235">
            <v>0</v>
          </cell>
        </row>
        <row r="1236">
          <cell r="B1236">
            <v>0</v>
          </cell>
        </row>
        <row r="1300">
          <cell r="A1300" t="str">
            <v>Aircraft Type:</v>
          </cell>
          <cell r="B1300" t="str">
            <v>DA40D</v>
          </cell>
          <cell r="C1300" t="str">
            <v>CMR Expiry:</v>
          </cell>
          <cell r="E1300" t="str">
            <v>remaining = -40626 day(s)</v>
          </cell>
        </row>
        <row r="1301">
          <cell r="A1301" t="str">
            <v>Aircraft Regn:</v>
          </cell>
          <cell r="B1301" t="str">
            <v>9M-HMT</v>
          </cell>
          <cell r="C1301" t="str">
            <v>CMR Reference:</v>
          </cell>
        </row>
        <row r="1302">
          <cell r="A1302" t="str">
            <v>Serial Number:</v>
          </cell>
          <cell r="C1302" t="str">
            <v>C of A Expiry:</v>
          </cell>
          <cell r="E1302" t="str">
            <v>remaining = -40626 day(s)</v>
          </cell>
        </row>
        <row r="1303">
          <cell r="A1303" t="str">
            <v>Manufactured Date:</v>
          </cell>
          <cell r="C1303" t="str">
            <v>C of A Reference:</v>
          </cell>
        </row>
        <row r="1304">
          <cell r="C1304" t="str">
            <v>C of A Test Flt Due:</v>
          </cell>
          <cell r="D1304">
            <v>-45</v>
          </cell>
          <cell r="E1304" t="str">
            <v>remaining = -40671 day(s)</v>
          </cell>
        </row>
        <row r="1305">
          <cell r="A1305" t="str">
            <v>Status as of:</v>
          </cell>
          <cell r="C1305" t="str">
            <v>Radio License Expiry:</v>
          </cell>
          <cell r="E1305" t="str">
            <v>remaining = -40626 day(s)</v>
          </cell>
        </row>
        <row r="1306">
          <cell r="A1306" t="str">
            <v>TSN:</v>
          </cell>
          <cell r="C1306" t="str">
            <v>Radio License Reference:</v>
          </cell>
        </row>
        <row r="1307">
          <cell r="C1307" t="str">
            <v>Annual Compass Swing Expiry:</v>
          </cell>
          <cell r="E1307" t="str">
            <v>remaining = -40626 day(s)</v>
          </cell>
        </row>
        <row r="1308">
          <cell r="A1308" t="str">
            <v>CSN:</v>
          </cell>
          <cell r="C1308" t="str">
            <v>Annual Radio Inspection:</v>
          </cell>
          <cell r="E1308" t="str">
            <v>remaining = -40626 day(s)</v>
          </cell>
        </row>
        <row r="1309">
          <cell r="A1309" t="str">
            <v>Technical Log no:</v>
          </cell>
        </row>
        <row r="1313">
          <cell r="A1313" t="str">
            <v>Last Check 100 / 200 Hours:</v>
          </cell>
          <cell r="C1313" t="str">
            <v>Next Check:</v>
          </cell>
          <cell r="D1313">
            <v>0</v>
          </cell>
        </row>
        <row r="1314">
          <cell r="A1314" t="str">
            <v>Last Check Date:</v>
          </cell>
          <cell r="C1314" t="str">
            <v>Due Date:</v>
          </cell>
          <cell r="E1314" t="str">
            <v>remaining = -40626 day(s)</v>
          </cell>
        </row>
        <row r="1315">
          <cell r="A1315" t="str">
            <v>CRS-SMI Reference:</v>
          </cell>
          <cell r="C1315" t="str">
            <v>Due at TSN:</v>
          </cell>
          <cell r="D1315" t="str">
            <v>:00</v>
          </cell>
          <cell r="E1315" t="str">
            <v>remaining = :00 hour(s)</v>
          </cell>
        </row>
        <row r="1316">
          <cell r="A1316" t="str">
            <v>TSN:</v>
          </cell>
          <cell r="C1316" t="str">
            <v>Estimated Due Date:</v>
          </cell>
          <cell r="D1316">
            <v>0</v>
          </cell>
          <cell r="E1316" t="str">
            <v>remaining = -40626 day(s)</v>
          </cell>
        </row>
        <row r="1318">
          <cell r="A1318" t="str">
            <v>CSN:</v>
          </cell>
        </row>
        <row r="1319">
          <cell r="A1319" t="str">
            <v>Borrowed Hours:</v>
          </cell>
          <cell r="B1319">
            <v>0</v>
          </cell>
        </row>
        <row r="1320">
          <cell r="B1320">
            <v>0</v>
          </cell>
        </row>
        <row r="1321">
          <cell r="A1321" t="str">
            <v>Last Check 1000 Hours:</v>
          </cell>
          <cell r="B1321" t="str">
            <v>-</v>
          </cell>
        </row>
        <row r="1322">
          <cell r="A1322" t="str">
            <v>Last Check Date:</v>
          </cell>
          <cell r="B1322" t="str">
            <v>-</v>
          </cell>
          <cell r="C1322" t="str">
            <v>Due Date:</v>
          </cell>
          <cell r="E1322" t="str">
            <v>remaining = -40626 day(s)</v>
          </cell>
        </row>
        <row r="1323">
          <cell r="A1323" t="str">
            <v>CRS-SMI Reference:</v>
          </cell>
          <cell r="B1323" t="str">
            <v>-</v>
          </cell>
          <cell r="C1323" t="str">
            <v>Due at TSN:</v>
          </cell>
          <cell r="D1323" t="str">
            <v>:00</v>
          </cell>
          <cell r="E1323" t="str">
            <v>remaining = :00 hour(s)</v>
          </cell>
        </row>
        <row r="1324">
          <cell r="A1324" t="str">
            <v>TSN:</v>
          </cell>
          <cell r="B1324">
            <v>0</v>
          </cell>
          <cell r="C1324" t="str">
            <v>Estimated Due Date:</v>
          </cell>
          <cell r="D1324">
            <v>0</v>
          </cell>
          <cell r="E1324" t="str">
            <v>remaining = -40626 day(s)</v>
          </cell>
        </row>
        <row r="1325">
          <cell r="B1325">
            <v>0</v>
          </cell>
        </row>
        <row r="1326">
          <cell r="A1326" t="str">
            <v>CSN:</v>
          </cell>
          <cell r="B1326">
            <v>0</v>
          </cell>
        </row>
        <row r="1327">
          <cell r="A1327" t="str">
            <v>Borrowed Hours:</v>
          </cell>
          <cell r="B1327">
            <v>0</v>
          </cell>
        </row>
        <row r="1328">
          <cell r="B1328">
            <v>0</v>
          </cell>
        </row>
        <row r="1329">
          <cell r="A1329" t="str">
            <v>Last Check 2000 Hours:</v>
          </cell>
          <cell r="B1329" t="str">
            <v>-</v>
          </cell>
        </row>
        <row r="1330">
          <cell r="A1330" t="str">
            <v>Last Check Date:</v>
          </cell>
          <cell r="B1330" t="str">
            <v>-</v>
          </cell>
          <cell r="C1330" t="str">
            <v>Due Date:</v>
          </cell>
          <cell r="E1330" t="str">
            <v>remaining = -40626 day(s)</v>
          </cell>
        </row>
        <row r="1331">
          <cell r="C1331" t="str">
            <v>Due at TSN:</v>
          </cell>
          <cell r="D1331" t="str">
            <v>:00</v>
          </cell>
          <cell r="E1331" t="str">
            <v>remaining = :00 hour(s)</v>
          </cell>
        </row>
        <row r="1332">
          <cell r="A1332" t="str">
            <v>TSN:</v>
          </cell>
          <cell r="B1332">
            <v>0</v>
          </cell>
          <cell r="C1332" t="str">
            <v>Estimated Due Date:</v>
          </cell>
          <cell r="D1332">
            <v>0</v>
          </cell>
          <cell r="E1332" t="str">
            <v>remaining = -40626 day(s)</v>
          </cell>
        </row>
        <row r="1333">
          <cell r="B1333">
            <v>0</v>
          </cell>
        </row>
        <row r="1334">
          <cell r="A1334" t="str">
            <v>CSN:</v>
          </cell>
          <cell r="B1334">
            <v>0</v>
          </cell>
        </row>
        <row r="1335">
          <cell r="A1335" t="str">
            <v>Borrowed Hours:</v>
          </cell>
          <cell r="B1335">
            <v>0</v>
          </cell>
        </row>
        <row r="1336">
          <cell r="B1336">
            <v>0</v>
          </cell>
        </row>
        <row r="1400">
          <cell r="A1400" t="str">
            <v>Aircraft Type:</v>
          </cell>
          <cell r="B1400" t="str">
            <v>DA40D</v>
          </cell>
          <cell r="C1400" t="str">
            <v>CMR Expiry:</v>
          </cell>
          <cell r="E1400" t="str">
            <v>remaining = -40626 day(s)</v>
          </cell>
        </row>
        <row r="1401">
          <cell r="A1401" t="str">
            <v>Aircraft Regn:</v>
          </cell>
          <cell r="B1401" t="str">
            <v>9M-HMU</v>
          </cell>
          <cell r="C1401" t="str">
            <v>CMR Reference:</v>
          </cell>
        </row>
        <row r="1402">
          <cell r="A1402" t="str">
            <v>Serial Number:</v>
          </cell>
          <cell r="C1402" t="str">
            <v>C of A Expiry:</v>
          </cell>
          <cell r="E1402" t="str">
            <v>remaining = -40626 day(s)</v>
          </cell>
        </row>
        <row r="1403">
          <cell r="A1403" t="str">
            <v>Manufactured Date:</v>
          </cell>
          <cell r="C1403" t="str">
            <v>C of A Reference:</v>
          </cell>
        </row>
        <row r="1404">
          <cell r="C1404" t="str">
            <v>C of A Test Flt Due:</v>
          </cell>
          <cell r="D1404">
            <v>-45</v>
          </cell>
          <cell r="E1404" t="str">
            <v>remaining = -40671 day(s)</v>
          </cell>
        </row>
        <row r="1405">
          <cell r="A1405" t="str">
            <v>Status as of:</v>
          </cell>
          <cell r="C1405" t="str">
            <v>Radio License Expiry:</v>
          </cell>
          <cell r="E1405" t="str">
            <v>remaining = -40626 day(s)</v>
          </cell>
        </row>
        <row r="1406">
          <cell r="A1406" t="str">
            <v>TSN:</v>
          </cell>
          <cell r="C1406" t="str">
            <v>Radio License Reference:</v>
          </cell>
        </row>
        <row r="1407">
          <cell r="C1407" t="str">
            <v>Annual Compass Swing Expiry:</v>
          </cell>
          <cell r="E1407" t="str">
            <v>remaining = -40626 day(s)</v>
          </cell>
        </row>
        <row r="1408">
          <cell r="A1408" t="str">
            <v>CSN:</v>
          </cell>
          <cell r="C1408" t="str">
            <v>Annual Radio Inspection:</v>
          </cell>
          <cell r="E1408" t="str">
            <v>remaining = -40626 day(s)</v>
          </cell>
        </row>
        <row r="1409">
          <cell r="A1409" t="str">
            <v>Technical Log no:</v>
          </cell>
        </row>
        <row r="1413">
          <cell r="A1413" t="str">
            <v>Last Check 100 / 200 Hours:</v>
          </cell>
          <cell r="C1413" t="str">
            <v>Next Check:</v>
          </cell>
          <cell r="D1413">
            <v>0</v>
          </cell>
        </row>
        <row r="1414">
          <cell r="A1414" t="str">
            <v>Last Check Date:</v>
          </cell>
          <cell r="C1414" t="str">
            <v>Due Date:</v>
          </cell>
          <cell r="E1414" t="str">
            <v>remaining = -40626 day(s)</v>
          </cell>
        </row>
        <row r="1415">
          <cell r="A1415" t="str">
            <v>CRS-SMI Reference:</v>
          </cell>
          <cell r="C1415" t="str">
            <v>Due at TSN:</v>
          </cell>
          <cell r="D1415" t="str">
            <v>:00</v>
          </cell>
          <cell r="E1415" t="str">
            <v>remaining = :00 hour(s)</v>
          </cell>
        </row>
        <row r="1416">
          <cell r="A1416" t="str">
            <v>TSN:</v>
          </cell>
          <cell r="C1416" t="str">
            <v>Estimated Due Date:</v>
          </cell>
          <cell r="D1416">
            <v>0</v>
          </cell>
          <cell r="E1416" t="str">
            <v>remaining = -40626 day(s)</v>
          </cell>
        </row>
        <row r="1418">
          <cell r="A1418" t="str">
            <v>CSN:</v>
          </cell>
        </row>
        <row r="1419">
          <cell r="A1419" t="str">
            <v>Borrowed Hours:</v>
          </cell>
          <cell r="B1419">
            <v>0</v>
          </cell>
        </row>
        <row r="1420">
          <cell r="B1420">
            <v>0</v>
          </cell>
        </row>
        <row r="1421">
          <cell r="A1421" t="str">
            <v>Last Check 1000 Hours:</v>
          </cell>
          <cell r="B1421" t="str">
            <v>-</v>
          </cell>
        </row>
        <row r="1422">
          <cell r="A1422" t="str">
            <v>Last Check Date:</v>
          </cell>
          <cell r="B1422" t="str">
            <v>-</v>
          </cell>
          <cell r="C1422" t="str">
            <v>Due Date:</v>
          </cell>
          <cell r="E1422" t="str">
            <v>remaining = -40626 day(s)</v>
          </cell>
        </row>
        <row r="1423">
          <cell r="A1423" t="str">
            <v>CRS-SMI Reference:</v>
          </cell>
          <cell r="B1423" t="str">
            <v>-</v>
          </cell>
          <cell r="C1423" t="str">
            <v>Due at TSN:</v>
          </cell>
          <cell r="D1423" t="str">
            <v>:00</v>
          </cell>
          <cell r="E1423" t="str">
            <v>remaining = :00 hour(s)</v>
          </cell>
        </row>
        <row r="1424">
          <cell r="A1424" t="str">
            <v>TSN:</v>
          </cell>
          <cell r="B1424">
            <v>0</v>
          </cell>
          <cell r="C1424" t="str">
            <v>Estimated Due Date:</v>
          </cell>
          <cell r="D1424">
            <v>0</v>
          </cell>
          <cell r="E1424" t="str">
            <v>remaining = -40626 day(s)</v>
          </cell>
        </row>
        <row r="1425">
          <cell r="B1425">
            <v>0</v>
          </cell>
        </row>
        <row r="1426">
          <cell r="A1426" t="str">
            <v>CSN:</v>
          </cell>
          <cell r="B1426">
            <v>0</v>
          </cell>
        </row>
        <row r="1427">
          <cell r="A1427" t="str">
            <v>Borrowed Hours:</v>
          </cell>
          <cell r="B1427">
            <v>0</v>
          </cell>
        </row>
        <row r="1428">
          <cell r="B1428">
            <v>0</v>
          </cell>
        </row>
        <row r="1429">
          <cell r="A1429" t="str">
            <v>Last Check 2000 Hours:</v>
          </cell>
          <cell r="B1429" t="str">
            <v>-</v>
          </cell>
        </row>
        <row r="1430">
          <cell r="A1430" t="str">
            <v>Last Check Date:</v>
          </cell>
          <cell r="B1430" t="str">
            <v>-</v>
          </cell>
          <cell r="C1430" t="str">
            <v>Due Date:</v>
          </cell>
          <cell r="E1430" t="str">
            <v>remaining = -40626 day(s)</v>
          </cell>
        </row>
        <row r="1431">
          <cell r="C1431" t="str">
            <v>Due at TSN:</v>
          </cell>
          <cell r="D1431" t="str">
            <v>:00</v>
          </cell>
          <cell r="E1431" t="str">
            <v>remaining = :00 hour(s)</v>
          </cell>
        </row>
        <row r="1432">
          <cell r="A1432" t="str">
            <v>TSN:</v>
          </cell>
          <cell r="B1432">
            <v>0</v>
          </cell>
          <cell r="C1432" t="str">
            <v>Estimated Due Date:</v>
          </cell>
          <cell r="D1432">
            <v>0</v>
          </cell>
          <cell r="E1432" t="str">
            <v>remaining = -40626 day(s)</v>
          </cell>
        </row>
        <row r="1433">
          <cell r="B1433">
            <v>0</v>
          </cell>
        </row>
        <row r="1434">
          <cell r="A1434" t="str">
            <v>CSN:</v>
          </cell>
          <cell r="B1434">
            <v>0</v>
          </cell>
        </row>
        <row r="1435">
          <cell r="A1435" t="str">
            <v>Borrowed Hours:</v>
          </cell>
          <cell r="B1435">
            <v>0</v>
          </cell>
        </row>
        <row r="1436">
          <cell r="B1436">
            <v>0</v>
          </cell>
        </row>
        <row r="1500">
          <cell r="A1500" t="str">
            <v>Aircraft Type:</v>
          </cell>
          <cell r="C1500" t="str">
            <v>CMR Expiry:</v>
          </cell>
          <cell r="E1500" t="str">
            <v>remaining = -40626 day(s)</v>
          </cell>
        </row>
        <row r="1501">
          <cell r="A1501" t="str">
            <v>Aircraft Regn:</v>
          </cell>
          <cell r="C1501" t="str">
            <v>CMR Reference:</v>
          </cell>
        </row>
        <row r="1502">
          <cell r="A1502" t="str">
            <v>Serial Number:</v>
          </cell>
          <cell r="C1502" t="str">
            <v>C of A Expiry:</v>
          </cell>
          <cell r="E1502" t="str">
            <v>remaining = -40626 day(s)</v>
          </cell>
        </row>
        <row r="1503">
          <cell r="A1503" t="str">
            <v>Manufactured Date:</v>
          </cell>
          <cell r="C1503" t="str">
            <v>C of A Reference:</v>
          </cell>
        </row>
        <row r="1504">
          <cell r="C1504" t="str">
            <v>C of A Test Flt Due:</v>
          </cell>
          <cell r="D1504">
            <v>-45</v>
          </cell>
          <cell r="E1504" t="str">
            <v>remaining = -40671 day(s)</v>
          </cell>
        </row>
        <row r="1505">
          <cell r="A1505" t="str">
            <v>Status as of:</v>
          </cell>
          <cell r="C1505" t="str">
            <v>Radio License Expiry:</v>
          </cell>
          <cell r="E1505" t="str">
            <v>remaining = -40626 day(s)</v>
          </cell>
        </row>
        <row r="1506">
          <cell r="A1506" t="str">
            <v>TSN:</v>
          </cell>
          <cell r="C1506" t="str">
            <v>Radio License Reference:</v>
          </cell>
        </row>
        <row r="1507">
          <cell r="C1507" t="str">
            <v>Annual Compass Swing Expiry:</v>
          </cell>
          <cell r="E1507" t="str">
            <v>remaining = -40626 day(s)</v>
          </cell>
        </row>
        <row r="1508">
          <cell r="A1508" t="str">
            <v>CSN:</v>
          </cell>
          <cell r="C1508" t="str">
            <v>Annual Radio Inspection:</v>
          </cell>
          <cell r="E1508" t="str">
            <v>remaining = -40626 day(s)</v>
          </cell>
        </row>
        <row r="1509">
          <cell r="A1509" t="str">
            <v>Technical Log no:</v>
          </cell>
        </row>
        <row r="1513">
          <cell r="A1513" t="str">
            <v>Last Check 100 / 200 Hours:</v>
          </cell>
          <cell r="C1513" t="str">
            <v>Next Check:</v>
          </cell>
          <cell r="D1513">
            <v>0</v>
          </cell>
        </row>
        <row r="1514">
          <cell r="A1514" t="str">
            <v>Last Check Date:</v>
          </cell>
          <cell r="C1514" t="str">
            <v>Due Date:</v>
          </cell>
          <cell r="E1514" t="str">
            <v>remaining = -40626 day(s)</v>
          </cell>
        </row>
        <row r="1515">
          <cell r="A1515" t="str">
            <v>CRS-SMI Reference:</v>
          </cell>
          <cell r="C1515" t="str">
            <v>Due at TSN:</v>
          </cell>
          <cell r="D1515" t="str">
            <v>:00</v>
          </cell>
          <cell r="E1515" t="str">
            <v>remaining = :00 hour(s)</v>
          </cell>
        </row>
        <row r="1516">
          <cell r="A1516" t="str">
            <v>TSN:</v>
          </cell>
          <cell r="C1516" t="str">
            <v>Estimated Due Date:</v>
          </cell>
          <cell r="D1516">
            <v>0</v>
          </cell>
          <cell r="E1516" t="str">
            <v>remaining = -40626 day(s)</v>
          </cell>
        </row>
        <row r="1518">
          <cell r="A1518" t="str">
            <v>CSN:</v>
          </cell>
        </row>
        <row r="1519">
          <cell r="A1519" t="str">
            <v>Borrowed Hours:</v>
          </cell>
          <cell r="B1519">
            <v>0</v>
          </cell>
        </row>
        <row r="1520">
          <cell r="B1520">
            <v>0</v>
          </cell>
        </row>
        <row r="1521">
          <cell r="A1521" t="str">
            <v>Last Check 1000 Hours:</v>
          </cell>
          <cell r="B1521" t="str">
            <v>-</v>
          </cell>
        </row>
        <row r="1522">
          <cell r="A1522" t="str">
            <v>Last Check Date:</v>
          </cell>
          <cell r="B1522" t="str">
            <v>-</v>
          </cell>
          <cell r="C1522" t="str">
            <v>Due Date:</v>
          </cell>
          <cell r="E1522" t="str">
            <v>remaining = -40626 day(s)</v>
          </cell>
        </row>
        <row r="1523">
          <cell r="A1523" t="str">
            <v>CRS-SMI Reference:</v>
          </cell>
          <cell r="B1523" t="str">
            <v>-</v>
          </cell>
          <cell r="C1523" t="str">
            <v>Due at TSN:</v>
          </cell>
          <cell r="D1523" t="str">
            <v>:00</v>
          </cell>
          <cell r="E1523" t="str">
            <v>remaining = :00 hour(s)</v>
          </cell>
        </row>
        <row r="1524">
          <cell r="A1524" t="str">
            <v>TSN:</v>
          </cell>
          <cell r="B1524">
            <v>0</v>
          </cell>
          <cell r="C1524" t="str">
            <v>Estimated Due Date:</v>
          </cell>
          <cell r="D1524">
            <v>0</v>
          </cell>
          <cell r="E1524" t="str">
            <v>remaining = -40626 day(s)</v>
          </cell>
        </row>
        <row r="1525">
          <cell r="B1525">
            <v>0</v>
          </cell>
        </row>
        <row r="1526">
          <cell r="A1526" t="str">
            <v>CSN:</v>
          </cell>
          <cell r="B1526">
            <v>0</v>
          </cell>
        </row>
        <row r="1527">
          <cell r="A1527" t="str">
            <v>Borrowed Hours:</v>
          </cell>
          <cell r="B1527">
            <v>0</v>
          </cell>
        </row>
        <row r="1528">
          <cell r="B1528">
            <v>0</v>
          </cell>
        </row>
        <row r="1529">
          <cell r="A1529" t="str">
            <v>Last Check 2000 Hours:</v>
          </cell>
          <cell r="B1529" t="str">
            <v>-</v>
          </cell>
        </row>
        <row r="1530">
          <cell r="A1530" t="str">
            <v>Last Check Date:</v>
          </cell>
          <cell r="B1530" t="str">
            <v>-</v>
          </cell>
          <cell r="C1530" t="str">
            <v>Due Date:</v>
          </cell>
          <cell r="E1530" t="str">
            <v>remaining = -40626 day(s)</v>
          </cell>
        </row>
        <row r="1531">
          <cell r="C1531" t="str">
            <v>Due at TSN:</v>
          </cell>
          <cell r="D1531" t="str">
            <v>:00</v>
          </cell>
          <cell r="E1531" t="str">
            <v>remaining = :00 hour(s)</v>
          </cell>
        </row>
        <row r="1532">
          <cell r="A1532" t="str">
            <v>TSN:</v>
          </cell>
          <cell r="B1532">
            <v>0</v>
          </cell>
          <cell r="C1532" t="str">
            <v>Estimated Due Date:</v>
          </cell>
          <cell r="D1532">
            <v>0</v>
          </cell>
          <cell r="E1532" t="str">
            <v>remaining = -40626 day(s)</v>
          </cell>
        </row>
        <row r="1533">
          <cell r="B1533">
            <v>0</v>
          </cell>
        </row>
        <row r="1534">
          <cell r="A1534" t="str">
            <v>CSN:</v>
          </cell>
          <cell r="B1534">
            <v>0</v>
          </cell>
        </row>
        <row r="1535">
          <cell r="A1535" t="str">
            <v>Borrowed Hours:</v>
          </cell>
          <cell r="B1535">
            <v>0</v>
          </cell>
        </row>
        <row r="1536">
          <cell r="B1536">
            <v>0</v>
          </cell>
        </row>
        <row r="1600">
          <cell r="A1600" t="str">
            <v>Aircraft Type:</v>
          </cell>
          <cell r="C1600" t="str">
            <v>CMR Expiry:</v>
          </cell>
          <cell r="E1600" t="str">
            <v>remaining = -40626 day(s)</v>
          </cell>
        </row>
        <row r="1601">
          <cell r="A1601" t="str">
            <v>Aircraft Regn:</v>
          </cell>
          <cell r="C1601" t="str">
            <v>CMR Reference:</v>
          </cell>
        </row>
        <row r="1602">
          <cell r="A1602" t="str">
            <v>Serial Number:</v>
          </cell>
          <cell r="C1602" t="str">
            <v>C of A Expiry:</v>
          </cell>
          <cell r="E1602" t="str">
            <v>remaining = -40626 day(s)</v>
          </cell>
        </row>
        <row r="1603">
          <cell r="A1603" t="str">
            <v>Manufactured Date:</v>
          </cell>
          <cell r="C1603" t="str">
            <v>C of A Reference:</v>
          </cell>
        </row>
        <row r="1604">
          <cell r="C1604" t="str">
            <v>C of A Test Flt Due:</v>
          </cell>
          <cell r="D1604">
            <v>-45</v>
          </cell>
          <cell r="E1604" t="str">
            <v>remaining = -40671 day(s)</v>
          </cell>
        </row>
        <row r="1605">
          <cell r="A1605" t="str">
            <v>Status as of:</v>
          </cell>
          <cell r="C1605" t="str">
            <v>Radio License Expiry:</v>
          </cell>
          <cell r="E1605" t="str">
            <v>remaining = -40626 day(s)</v>
          </cell>
        </row>
        <row r="1606">
          <cell r="A1606" t="str">
            <v>TSN:</v>
          </cell>
          <cell r="C1606" t="str">
            <v>Radio License Reference:</v>
          </cell>
        </row>
        <row r="1607">
          <cell r="C1607" t="str">
            <v>Annual Compass Swing Expiry:</v>
          </cell>
          <cell r="E1607" t="str">
            <v>remaining = -40626 day(s)</v>
          </cell>
        </row>
        <row r="1608">
          <cell r="A1608" t="str">
            <v>CSN:</v>
          </cell>
          <cell r="C1608" t="str">
            <v>Annual Radio Inspection:</v>
          </cell>
          <cell r="E1608" t="str">
            <v>remaining = -40626 day(s)</v>
          </cell>
        </row>
        <row r="1609">
          <cell r="A1609" t="str">
            <v>Technical Log no:</v>
          </cell>
        </row>
        <row r="1613">
          <cell r="A1613" t="str">
            <v>Last Check 100 / 200 Hours:</v>
          </cell>
          <cell r="C1613" t="str">
            <v>Next Check:</v>
          </cell>
          <cell r="D1613">
            <v>0</v>
          </cell>
        </row>
        <row r="1614">
          <cell r="A1614" t="str">
            <v>Last Check Date:</v>
          </cell>
          <cell r="C1614" t="str">
            <v>Due Date:</v>
          </cell>
          <cell r="E1614" t="str">
            <v>remaining = -40626 day(s)</v>
          </cell>
        </row>
        <row r="1615">
          <cell r="A1615" t="str">
            <v>CRS-SMI Reference:</v>
          </cell>
          <cell r="C1615" t="str">
            <v>Due at TSN:</v>
          </cell>
          <cell r="D1615" t="str">
            <v>:00</v>
          </cell>
          <cell r="E1615" t="str">
            <v>remaining = :00 hour(s)</v>
          </cell>
        </row>
        <row r="1616">
          <cell r="A1616" t="str">
            <v>TSN:</v>
          </cell>
          <cell r="C1616" t="str">
            <v>Estimated Due Date:</v>
          </cell>
          <cell r="D1616">
            <v>0</v>
          </cell>
          <cell r="E1616" t="str">
            <v>remaining = -40626 day(s)</v>
          </cell>
        </row>
        <row r="1618">
          <cell r="A1618" t="str">
            <v>CSN:</v>
          </cell>
        </row>
        <row r="1619">
          <cell r="A1619" t="str">
            <v>Borrowed Hours:</v>
          </cell>
          <cell r="B1619">
            <v>0</v>
          </cell>
        </row>
        <row r="1620">
          <cell r="B1620">
            <v>0</v>
          </cell>
        </row>
        <row r="1621">
          <cell r="A1621" t="str">
            <v>Last Check 1000 Hours:</v>
          </cell>
          <cell r="B1621" t="str">
            <v>-</v>
          </cell>
        </row>
        <row r="1622">
          <cell r="A1622" t="str">
            <v>Last Check Date:</v>
          </cell>
          <cell r="B1622" t="str">
            <v>-</v>
          </cell>
          <cell r="C1622" t="str">
            <v>Due Date:</v>
          </cell>
          <cell r="E1622" t="str">
            <v>remaining = -40626 day(s)</v>
          </cell>
        </row>
        <row r="1623">
          <cell r="A1623" t="str">
            <v>CRS-SMI Reference:</v>
          </cell>
          <cell r="B1623" t="str">
            <v>-</v>
          </cell>
          <cell r="C1623" t="str">
            <v>Due at TSN:</v>
          </cell>
          <cell r="D1623" t="str">
            <v>:00</v>
          </cell>
          <cell r="E1623" t="str">
            <v>remaining = :00 hour(s)</v>
          </cell>
        </row>
        <row r="1624">
          <cell r="A1624" t="str">
            <v>TSN:</v>
          </cell>
          <cell r="B1624">
            <v>0</v>
          </cell>
          <cell r="C1624" t="str">
            <v>Estimated Due Date:</v>
          </cell>
          <cell r="D1624">
            <v>0</v>
          </cell>
          <cell r="E1624" t="str">
            <v>remaining = -40626 day(s)</v>
          </cell>
        </row>
        <row r="1625">
          <cell r="B1625">
            <v>0</v>
          </cell>
        </row>
        <row r="1626">
          <cell r="A1626" t="str">
            <v>CSN:</v>
          </cell>
          <cell r="B1626">
            <v>0</v>
          </cell>
        </row>
        <row r="1627">
          <cell r="A1627" t="str">
            <v>Borrowed Hours:</v>
          </cell>
          <cell r="B1627">
            <v>0</v>
          </cell>
        </row>
        <row r="1628">
          <cell r="B1628">
            <v>0</v>
          </cell>
        </row>
        <row r="1629">
          <cell r="A1629" t="str">
            <v>Last Check 2000 Hours:</v>
          </cell>
          <cell r="B1629" t="str">
            <v>-</v>
          </cell>
        </row>
        <row r="1630">
          <cell r="A1630" t="str">
            <v>Last Check Date:</v>
          </cell>
          <cell r="B1630" t="str">
            <v>-</v>
          </cell>
          <cell r="C1630" t="str">
            <v>Due Date:</v>
          </cell>
          <cell r="E1630" t="str">
            <v>remaining = -40626 day(s)</v>
          </cell>
        </row>
        <row r="1631">
          <cell r="C1631" t="str">
            <v>Due at TSN:</v>
          </cell>
          <cell r="D1631" t="str">
            <v>:00</v>
          </cell>
          <cell r="E1631" t="str">
            <v>remaining = :00 hour(s)</v>
          </cell>
        </row>
        <row r="1632">
          <cell r="A1632" t="str">
            <v>TSN:</v>
          </cell>
          <cell r="B1632">
            <v>0</v>
          </cell>
          <cell r="C1632" t="str">
            <v>Estimated Due Date:</v>
          </cell>
          <cell r="D1632">
            <v>0</v>
          </cell>
          <cell r="E1632" t="str">
            <v>remaining = -40626 day(s)</v>
          </cell>
        </row>
        <row r="1633">
          <cell r="B1633">
            <v>0</v>
          </cell>
        </row>
        <row r="1634">
          <cell r="A1634" t="str">
            <v>CSN:</v>
          </cell>
          <cell r="B1634">
            <v>0</v>
          </cell>
        </row>
        <row r="1635">
          <cell r="A1635" t="str">
            <v>Borrowed Hours:</v>
          </cell>
          <cell r="B1635">
            <v>0</v>
          </cell>
        </row>
        <row r="1636">
          <cell r="B1636">
            <v>0</v>
          </cell>
        </row>
        <row r="1700">
          <cell r="A1700" t="str">
            <v>Aircraft Type:</v>
          </cell>
          <cell r="C1700" t="str">
            <v>CMR Expiry:</v>
          </cell>
          <cell r="E1700" t="str">
            <v>remaining = -40626 day(s)</v>
          </cell>
        </row>
        <row r="1701">
          <cell r="A1701" t="str">
            <v>Aircraft Regn:</v>
          </cell>
          <cell r="C1701" t="str">
            <v>CMR Reference:</v>
          </cell>
        </row>
        <row r="1702">
          <cell r="A1702" t="str">
            <v>Serial Number:</v>
          </cell>
          <cell r="C1702" t="str">
            <v>C of A Expiry:</v>
          </cell>
          <cell r="E1702" t="str">
            <v>remaining = -40626 day(s)</v>
          </cell>
        </row>
        <row r="1703">
          <cell r="A1703" t="str">
            <v>Manufactured Date:</v>
          </cell>
          <cell r="C1703" t="str">
            <v>C of A Reference:</v>
          </cell>
        </row>
        <row r="1704">
          <cell r="C1704" t="str">
            <v>C of A Test Flt Due:</v>
          </cell>
          <cell r="D1704">
            <v>-45</v>
          </cell>
          <cell r="E1704" t="str">
            <v>remaining = -40671 day(s)</v>
          </cell>
        </row>
        <row r="1705">
          <cell r="A1705" t="str">
            <v>Status as of:</v>
          </cell>
          <cell r="C1705" t="str">
            <v>Radio License Expiry:</v>
          </cell>
          <cell r="E1705" t="str">
            <v>remaining = -40626 day(s)</v>
          </cell>
        </row>
        <row r="1706">
          <cell r="A1706" t="str">
            <v>TSN:</v>
          </cell>
          <cell r="C1706" t="str">
            <v>Radio License Reference:</v>
          </cell>
        </row>
        <row r="1707">
          <cell r="C1707" t="str">
            <v>Annual Compass Swing Expiry:</v>
          </cell>
          <cell r="E1707" t="str">
            <v>remaining = -40626 day(s)</v>
          </cell>
        </row>
        <row r="1708">
          <cell r="A1708" t="str">
            <v>CSN:</v>
          </cell>
          <cell r="C1708" t="str">
            <v>Annual Radio Inspection:</v>
          </cell>
          <cell r="E1708" t="str">
            <v>remaining = -40626 day(s)</v>
          </cell>
        </row>
        <row r="1709">
          <cell r="A1709" t="str">
            <v>Technical Log no:</v>
          </cell>
        </row>
        <row r="1713">
          <cell r="A1713" t="str">
            <v>Last Check 100 / 200 Hours:</v>
          </cell>
          <cell r="C1713" t="str">
            <v>Next Check:</v>
          </cell>
          <cell r="D1713">
            <v>0</v>
          </cell>
        </row>
        <row r="1714">
          <cell r="A1714" t="str">
            <v>Last Check Date:</v>
          </cell>
          <cell r="C1714" t="str">
            <v>Due Date:</v>
          </cell>
          <cell r="E1714" t="str">
            <v>remaining = -40626 day(s)</v>
          </cell>
        </row>
        <row r="1715">
          <cell r="A1715" t="str">
            <v>CRS-SMI Reference:</v>
          </cell>
          <cell r="C1715" t="str">
            <v>Due at TSN:</v>
          </cell>
          <cell r="D1715" t="str">
            <v>:00</v>
          </cell>
          <cell r="E1715" t="str">
            <v>remaining = :00 hour(s)</v>
          </cell>
        </row>
        <row r="1716">
          <cell r="A1716" t="str">
            <v>TSN:</v>
          </cell>
          <cell r="C1716" t="str">
            <v>Estimated Due Date:</v>
          </cell>
          <cell r="D1716">
            <v>0</v>
          </cell>
          <cell r="E1716" t="str">
            <v>remaining = -40626 day(s)</v>
          </cell>
        </row>
        <row r="1718">
          <cell r="A1718" t="str">
            <v>CSN:</v>
          </cell>
        </row>
        <row r="1719">
          <cell r="A1719" t="str">
            <v>Borrowed Hours:</v>
          </cell>
          <cell r="B1719">
            <v>0</v>
          </cell>
        </row>
        <row r="1720">
          <cell r="B1720">
            <v>0</v>
          </cell>
        </row>
        <row r="1721">
          <cell r="A1721" t="str">
            <v>Last Check 1000 Hours:</v>
          </cell>
          <cell r="B1721" t="str">
            <v>-</v>
          </cell>
        </row>
        <row r="1722">
          <cell r="A1722" t="str">
            <v>Last Check Date:</v>
          </cell>
          <cell r="B1722" t="str">
            <v>-</v>
          </cell>
          <cell r="C1722" t="str">
            <v>Due Date:</v>
          </cell>
          <cell r="E1722" t="str">
            <v>remaining = -40626 day(s)</v>
          </cell>
        </row>
        <row r="1723">
          <cell r="A1723" t="str">
            <v>CRS-SMI Reference:</v>
          </cell>
          <cell r="B1723" t="str">
            <v>-</v>
          </cell>
          <cell r="C1723" t="str">
            <v>Due at TSN:</v>
          </cell>
          <cell r="D1723" t="str">
            <v>:00</v>
          </cell>
          <cell r="E1723" t="str">
            <v>remaining = :00 hour(s)</v>
          </cell>
        </row>
        <row r="1724">
          <cell r="A1724" t="str">
            <v>TSN:</v>
          </cell>
          <cell r="B1724">
            <v>0</v>
          </cell>
          <cell r="C1724" t="str">
            <v>Estimated Due Date:</v>
          </cell>
          <cell r="D1724">
            <v>0</v>
          </cell>
          <cell r="E1724" t="str">
            <v>remaining = -40626 day(s)</v>
          </cell>
        </row>
        <row r="1725">
          <cell r="B1725">
            <v>0</v>
          </cell>
        </row>
        <row r="1726">
          <cell r="A1726" t="str">
            <v>CSN:</v>
          </cell>
          <cell r="B1726">
            <v>0</v>
          </cell>
        </row>
        <row r="1727">
          <cell r="A1727" t="str">
            <v>Borrowed Hours:</v>
          </cell>
          <cell r="B1727">
            <v>0</v>
          </cell>
        </row>
        <row r="1728">
          <cell r="B1728">
            <v>0</v>
          </cell>
        </row>
        <row r="1729">
          <cell r="A1729" t="str">
            <v>Last Check 2000 Hours:</v>
          </cell>
          <cell r="B1729" t="str">
            <v>-</v>
          </cell>
        </row>
        <row r="1730">
          <cell r="A1730" t="str">
            <v>Last Check Date:</v>
          </cell>
          <cell r="B1730" t="str">
            <v>-</v>
          </cell>
          <cell r="C1730" t="str">
            <v>Due Date:</v>
          </cell>
          <cell r="E1730" t="str">
            <v>remaining = -40626 day(s)</v>
          </cell>
        </row>
        <row r="1731">
          <cell r="C1731" t="str">
            <v>Due at TSN:</v>
          </cell>
          <cell r="D1731" t="str">
            <v>:00</v>
          </cell>
          <cell r="E1731" t="str">
            <v>remaining = :00 hour(s)</v>
          </cell>
        </row>
        <row r="1732">
          <cell r="A1732" t="str">
            <v>TSN:</v>
          </cell>
          <cell r="B1732">
            <v>0</v>
          </cell>
          <cell r="C1732" t="str">
            <v>Estimated Due Date:</v>
          </cell>
          <cell r="D1732">
            <v>0</v>
          </cell>
          <cell r="E1732" t="str">
            <v>remaining = -40626 day(s)</v>
          </cell>
        </row>
        <row r="1733">
          <cell r="B1733">
            <v>0</v>
          </cell>
        </row>
        <row r="1734">
          <cell r="A1734" t="str">
            <v>CSN:</v>
          </cell>
          <cell r="B1734">
            <v>0</v>
          </cell>
        </row>
        <row r="1735">
          <cell r="A1735" t="str">
            <v>Borrowed Hours:</v>
          </cell>
          <cell r="B1735">
            <v>0</v>
          </cell>
        </row>
        <row r="1736">
          <cell r="B1736">
            <v>0</v>
          </cell>
        </row>
        <row r="1800">
          <cell r="A1800" t="str">
            <v>Aircraft Type:</v>
          </cell>
          <cell r="C1800" t="str">
            <v>CMR Expiry:</v>
          </cell>
          <cell r="E1800" t="str">
            <v>remaining = -40626 day(s)</v>
          </cell>
        </row>
        <row r="1801">
          <cell r="A1801" t="str">
            <v>Aircraft Regn:</v>
          </cell>
          <cell r="C1801" t="str">
            <v>CMR Reference:</v>
          </cell>
        </row>
        <row r="1802">
          <cell r="A1802" t="str">
            <v>Serial Number:</v>
          </cell>
          <cell r="C1802" t="str">
            <v>C of A Expiry:</v>
          </cell>
          <cell r="E1802" t="str">
            <v>remaining = -40626 day(s)</v>
          </cell>
        </row>
        <row r="1803">
          <cell r="A1803" t="str">
            <v>Manufactured Date:</v>
          </cell>
          <cell r="C1803" t="str">
            <v>C of A Reference:</v>
          </cell>
        </row>
        <row r="1804">
          <cell r="C1804" t="str">
            <v>C of A Test Flt Due:</v>
          </cell>
          <cell r="D1804">
            <v>-45</v>
          </cell>
          <cell r="E1804" t="str">
            <v>remaining = -40671 day(s)</v>
          </cell>
        </row>
        <row r="1805">
          <cell r="A1805" t="str">
            <v>Status as of:</v>
          </cell>
          <cell r="C1805" t="str">
            <v>Radio License Expiry:</v>
          </cell>
          <cell r="E1805" t="str">
            <v>remaining = -40626 day(s)</v>
          </cell>
        </row>
        <row r="1806">
          <cell r="A1806" t="str">
            <v>TSN:</v>
          </cell>
          <cell r="C1806" t="str">
            <v>Radio License Reference:</v>
          </cell>
        </row>
        <row r="1807">
          <cell r="C1807" t="str">
            <v>Annual Compass Swing Expiry:</v>
          </cell>
          <cell r="E1807" t="str">
            <v>remaining = -40626 day(s)</v>
          </cell>
        </row>
        <row r="1808">
          <cell r="A1808" t="str">
            <v>CSN:</v>
          </cell>
          <cell r="C1808" t="str">
            <v>Annual Radio Inspection:</v>
          </cell>
          <cell r="E1808" t="str">
            <v>remaining = -40626 day(s)</v>
          </cell>
        </row>
        <row r="1809">
          <cell r="A1809" t="str">
            <v>Technical Log no:</v>
          </cell>
        </row>
        <row r="1813">
          <cell r="A1813" t="str">
            <v>Last Check 100 / 200 Hours:</v>
          </cell>
          <cell r="C1813" t="str">
            <v>Next Check:</v>
          </cell>
          <cell r="D1813">
            <v>0</v>
          </cell>
        </row>
        <row r="1814">
          <cell r="A1814" t="str">
            <v>Last Check Date:</v>
          </cell>
          <cell r="C1814" t="str">
            <v>Due Date:</v>
          </cell>
          <cell r="E1814" t="str">
            <v>remaining = -40626 day(s)</v>
          </cell>
        </row>
        <row r="1815">
          <cell r="A1815" t="str">
            <v>CRS-SMI Reference:</v>
          </cell>
          <cell r="C1815" t="str">
            <v>Due at TSN:</v>
          </cell>
          <cell r="D1815" t="str">
            <v>:00</v>
          </cell>
          <cell r="E1815" t="str">
            <v>remaining = :00 hour(s)</v>
          </cell>
        </row>
        <row r="1816">
          <cell r="A1816" t="str">
            <v>TSN:</v>
          </cell>
          <cell r="C1816" t="str">
            <v>Estimated Due Date:</v>
          </cell>
          <cell r="D1816">
            <v>0</v>
          </cell>
          <cell r="E1816" t="str">
            <v>remaining = -40626 day(s)</v>
          </cell>
        </row>
        <row r="1818">
          <cell r="A1818" t="str">
            <v>CSN:</v>
          </cell>
        </row>
        <row r="1819">
          <cell r="A1819" t="str">
            <v>Borrowed Hours:</v>
          </cell>
          <cell r="B1819">
            <v>0</v>
          </cell>
        </row>
        <row r="1820">
          <cell r="B1820">
            <v>0</v>
          </cell>
        </row>
        <row r="1821">
          <cell r="A1821" t="str">
            <v>Last Check 1000 Hours:</v>
          </cell>
          <cell r="B1821" t="str">
            <v>-</v>
          </cell>
        </row>
        <row r="1822">
          <cell r="A1822" t="str">
            <v>Last Check Date:</v>
          </cell>
          <cell r="B1822" t="str">
            <v>-</v>
          </cell>
          <cell r="C1822" t="str">
            <v>Due Date:</v>
          </cell>
          <cell r="E1822" t="str">
            <v>remaining = -40626 day(s)</v>
          </cell>
        </row>
        <row r="1823">
          <cell r="A1823" t="str">
            <v>CRS-SMI Reference:</v>
          </cell>
          <cell r="B1823" t="str">
            <v>-</v>
          </cell>
          <cell r="C1823" t="str">
            <v>Due at TSN:</v>
          </cell>
          <cell r="D1823" t="str">
            <v>:00</v>
          </cell>
          <cell r="E1823" t="str">
            <v>remaining = :00 hour(s)</v>
          </cell>
        </row>
        <row r="1824">
          <cell r="A1824" t="str">
            <v>TSN:</v>
          </cell>
          <cell r="B1824">
            <v>0</v>
          </cell>
          <cell r="C1824" t="str">
            <v>Estimated Due Date:</v>
          </cell>
          <cell r="D1824">
            <v>0</v>
          </cell>
          <cell r="E1824" t="str">
            <v>remaining = -40626 day(s)</v>
          </cell>
        </row>
        <row r="1825">
          <cell r="B1825">
            <v>0</v>
          </cell>
        </row>
        <row r="1826">
          <cell r="A1826" t="str">
            <v>CSN:</v>
          </cell>
          <cell r="B1826">
            <v>0</v>
          </cell>
        </row>
        <row r="1827">
          <cell r="A1827" t="str">
            <v>Borrowed Hours:</v>
          </cell>
          <cell r="B1827">
            <v>0</v>
          </cell>
        </row>
        <row r="1828">
          <cell r="B1828">
            <v>0</v>
          </cell>
        </row>
        <row r="1829">
          <cell r="A1829" t="str">
            <v>Last Check 2000 Hours:</v>
          </cell>
          <cell r="B1829" t="str">
            <v>-</v>
          </cell>
        </row>
        <row r="1830">
          <cell r="A1830" t="str">
            <v>Last Check Date:</v>
          </cell>
          <cell r="B1830" t="str">
            <v>-</v>
          </cell>
          <cell r="C1830" t="str">
            <v>Due Date:</v>
          </cell>
          <cell r="E1830" t="str">
            <v>remaining = -40626 day(s)</v>
          </cell>
        </row>
        <row r="1831">
          <cell r="C1831" t="str">
            <v>Due at TSN:</v>
          </cell>
          <cell r="D1831" t="str">
            <v>:00</v>
          </cell>
          <cell r="E1831" t="str">
            <v>remaining = :00 hour(s)</v>
          </cell>
        </row>
        <row r="1832">
          <cell r="A1832" t="str">
            <v>TSN:</v>
          </cell>
          <cell r="B1832">
            <v>0</v>
          </cell>
          <cell r="C1832" t="str">
            <v>Estimated Due Date:</v>
          </cell>
          <cell r="D1832">
            <v>0</v>
          </cell>
          <cell r="E1832" t="str">
            <v>remaining = -40626 day(s)</v>
          </cell>
        </row>
        <row r="1833">
          <cell r="B1833">
            <v>0</v>
          </cell>
        </row>
        <row r="1834">
          <cell r="A1834" t="str">
            <v>CSN:</v>
          </cell>
          <cell r="B1834">
            <v>0</v>
          </cell>
        </row>
        <row r="1835">
          <cell r="A1835" t="str">
            <v>Borrowed Hours:</v>
          </cell>
          <cell r="B1835">
            <v>0</v>
          </cell>
        </row>
        <row r="1836">
          <cell r="B1836">
            <v>0</v>
          </cell>
        </row>
        <row r="1900">
          <cell r="A1900" t="str">
            <v>Aircraft Type:</v>
          </cell>
          <cell r="C1900" t="str">
            <v>CMR Expiry:</v>
          </cell>
          <cell r="E1900" t="str">
            <v>remaining = -40626 day(s)</v>
          </cell>
        </row>
        <row r="1901">
          <cell r="A1901" t="str">
            <v>Aircraft Regn:</v>
          </cell>
          <cell r="C1901" t="str">
            <v>CMR Reference:</v>
          </cell>
        </row>
        <row r="1902">
          <cell r="A1902" t="str">
            <v>Serial Number:</v>
          </cell>
          <cell r="C1902" t="str">
            <v>C of A Expiry:</v>
          </cell>
          <cell r="E1902" t="str">
            <v>remaining = -40626 day(s)</v>
          </cell>
        </row>
        <row r="1903">
          <cell r="A1903" t="str">
            <v>Manufactured Date:</v>
          </cell>
          <cell r="C1903" t="str">
            <v>C of A Reference:</v>
          </cell>
        </row>
        <row r="1904">
          <cell r="C1904" t="str">
            <v>C of A Test Flt Due:</v>
          </cell>
          <cell r="D1904">
            <v>-45</v>
          </cell>
          <cell r="E1904" t="str">
            <v>remaining = -40671 day(s)</v>
          </cell>
        </row>
        <row r="1905">
          <cell r="A1905" t="str">
            <v>Status as of:</v>
          </cell>
          <cell r="C1905" t="str">
            <v>Radio License Expiry:</v>
          </cell>
          <cell r="E1905" t="str">
            <v>remaining = -40626 day(s)</v>
          </cell>
        </row>
        <row r="1906">
          <cell r="A1906" t="str">
            <v>TSN:</v>
          </cell>
          <cell r="C1906" t="str">
            <v>Radio License Reference:</v>
          </cell>
        </row>
        <row r="1907">
          <cell r="C1907" t="str">
            <v>Annual Compass Swing Expiry:</v>
          </cell>
          <cell r="E1907" t="str">
            <v>remaining = -40626 day(s)</v>
          </cell>
        </row>
        <row r="1908">
          <cell r="A1908" t="str">
            <v>CSN:</v>
          </cell>
          <cell r="C1908" t="str">
            <v>Annual Radio Inspection:</v>
          </cell>
          <cell r="E1908" t="str">
            <v>remaining = -40626 day(s)</v>
          </cell>
        </row>
        <row r="1909">
          <cell r="A1909" t="str">
            <v>Technical Log no:</v>
          </cell>
        </row>
        <row r="1913">
          <cell r="A1913" t="str">
            <v>Last Check 100 / 200 Hours:</v>
          </cell>
          <cell r="C1913" t="str">
            <v>Next Check:</v>
          </cell>
          <cell r="D1913">
            <v>0</v>
          </cell>
        </row>
        <row r="1914">
          <cell r="A1914" t="str">
            <v>Last Check Date:</v>
          </cell>
          <cell r="C1914" t="str">
            <v>Due Date:</v>
          </cell>
          <cell r="E1914" t="str">
            <v>remaining = -40626 day(s)</v>
          </cell>
        </row>
        <row r="1915">
          <cell r="A1915" t="str">
            <v>CRS-SMI Reference:</v>
          </cell>
          <cell r="C1915" t="str">
            <v>Due at TSN:</v>
          </cell>
          <cell r="D1915" t="str">
            <v>:00</v>
          </cell>
          <cell r="E1915" t="str">
            <v>remaining = :00 hour(s)</v>
          </cell>
        </row>
        <row r="1916">
          <cell r="A1916" t="str">
            <v>TSN:</v>
          </cell>
          <cell r="C1916" t="str">
            <v>Estimated Due Date:</v>
          </cell>
          <cell r="D1916">
            <v>0</v>
          </cell>
          <cell r="E1916" t="str">
            <v>remaining = -40626 day(s)</v>
          </cell>
        </row>
        <row r="1918">
          <cell r="A1918" t="str">
            <v>CSN:</v>
          </cell>
        </row>
        <row r="1919">
          <cell r="A1919" t="str">
            <v>Borrowed Hours:</v>
          </cell>
          <cell r="B1919">
            <v>0</v>
          </cell>
        </row>
        <row r="1920">
          <cell r="B1920">
            <v>0</v>
          </cell>
        </row>
        <row r="1921">
          <cell r="A1921" t="str">
            <v>Last Check 1000 Hours:</v>
          </cell>
          <cell r="B1921" t="str">
            <v>-</v>
          </cell>
        </row>
        <row r="1922">
          <cell r="A1922" t="str">
            <v>Last Check Date:</v>
          </cell>
          <cell r="B1922" t="str">
            <v>-</v>
          </cell>
          <cell r="C1922" t="str">
            <v>Due Date:</v>
          </cell>
          <cell r="E1922" t="str">
            <v>remaining = -40626 day(s)</v>
          </cell>
        </row>
        <row r="1923">
          <cell r="A1923" t="str">
            <v>CRS-SMI Reference:</v>
          </cell>
          <cell r="B1923" t="str">
            <v>-</v>
          </cell>
          <cell r="C1923" t="str">
            <v>Due at TSN:</v>
          </cell>
          <cell r="D1923" t="str">
            <v>:00</v>
          </cell>
          <cell r="E1923" t="str">
            <v>remaining = :00 hour(s)</v>
          </cell>
        </row>
        <row r="1924">
          <cell r="A1924" t="str">
            <v>TSN:</v>
          </cell>
          <cell r="B1924">
            <v>0</v>
          </cell>
          <cell r="C1924" t="str">
            <v>Estimated Due Date:</v>
          </cell>
          <cell r="D1924">
            <v>0</v>
          </cell>
          <cell r="E1924" t="str">
            <v>remaining = -40626 day(s)</v>
          </cell>
        </row>
        <row r="1925">
          <cell r="B1925">
            <v>0</v>
          </cell>
        </row>
        <row r="1926">
          <cell r="A1926" t="str">
            <v>CSN:</v>
          </cell>
          <cell r="B1926">
            <v>0</v>
          </cell>
        </row>
        <row r="1927">
          <cell r="A1927" t="str">
            <v>Borrowed Hours:</v>
          </cell>
          <cell r="B1927">
            <v>0</v>
          </cell>
        </row>
        <row r="1928">
          <cell r="B1928">
            <v>0</v>
          </cell>
        </row>
        <row r="1929">
          <cell r="A1929" t="str">
            <v>Last Check 2000 Hours:</v>
          </cell>
          <cell r="B1929" t="str">
            <v>-</v>
          </cell>
        </row>
        <row r="1930">
          <cell r="A1930" t="str">
            <v>Last Check Date:</v>
          </cell>
          <cell r="B1930" t="str">
            <v>-</v>
          </cell>
          <cell r="C1930" t="str">
            <v>Due Date:</v>
          </cell>
          <cell r="E1930" t="str">
            <v>remaining = -40626 day(s)</v>
          </cell>
        </row>
        <row r="1931">
          <cell r="C1931" t="str">
            <v>Due at TSN:</v>
          </cell>
          <cell r="D1931" t="str">
            <v>:00</v>
          </cell>
          <cell r="E1931" t="str">
            <v>remaining = :00 hour(s)</v>
          </cell>
        </row>
        <row r="1932">
          <cell r="A1932" t="str">
            <v>TSN:</v>
          </cell>
          <cell r="B1932">
            <v>0</v>
          </cell>
          <cell r="C1932" t="str">
            <v>Estimated Due Date:</v>
          </cell>
          <cell r="D1932">
            <v>0</v>
          </cell>
          <cell r="E1932" t="str">
            <v>remaining = -40626 day(s)</v>
          </cell>
        </row>
        <row r="1933">
          <cell r="B1933">
            <v>0</v>
          </cell>
        </row>
        <row r="1934">
          <cell r="A1934" t="str">
            <v>CSN:</v>
          </cell>
          <cell r="B1934">
            <v>0</v>
          </cell>
        </row>
        <row r="1935">
          <cell r="A1935" t="str">
            <v>Borrowed Hours:</v>
          </cell>
          <cell r="B1935">
            <v>0</v>
          </cell>
        </row>
        <row r="1936">
          <cell r="B1936">
            <v>0</v>
          </cell>
        </row>
        <row r="2000">
          <cell r="A2000" t="str">
            <v>Aircraft Type:</v>
          </cell>
          <cell r="C2000" t="str">
            <v>CMR Expiry:</v>
          </cell>
          <cell r="E2000" t="str">
            <v>remaining = -40626 day(s)</v>
          </cell>
        </row>
        <row r="2001">
          <cell r="A2001" t="str">
            <v>Aircraft Regn:</v>
          </cell>
          <cell r="C2001" t="str">
            <v>CMR Reference:</v>
          </cell>
        </row>
        <row r="2002">
          <cell r="A2002" t="str">
            <v>Serial Number:</v>
          </cell>
          <cell r="C2002" t="str">
            <v>C of A Expiry:</v>
          </cell>
          <cell r="E2002" t="str">
            <v>remaining = -40626 day(s)</v>
          </cell>
        </row>
        <row r="2003">
          <cell r="A2003" t="str">
            <v>Manufactured Date:</v>
          </cell>
          <cell r="C2003" t="str">
            <v>C of A Reference:</v>
          </cell>
        </row>
        <row r="2004">
          <cell r="C2004" t="str">
            <v>C of A Test Flt Due:</v>
          </cell>
          <cell r="D2004">
            <v>-45</v>
          </cell>
          <cell r="E2004" t="str">
            <v>remaining = -40671 day(s)</v>
          </cell>
        </row>
        <row r="2005">
          <cell r="A2005" t="str">
            <v>Status as of:</v>
          </cell>
          <cell r="C2005" t="str">
            <v>Radio License Expiry:</v>
          </cell>
          <cell r="E2005" t="str">
            <v>remaining = -40626 day(s)</v>
          </cell>
        </row>
        <row r="2006">
          <cell r="A2006" t="str">
            <v>TSN:</v>
          </cell>
          <cell r="C2006" t="str">
            <v>Radio License Reference:</v>
          </cell>
        </row>
        <row r="2007">
          <cell r="C2007" t="str">
            <v>Annual Compass Swing Expiry:</v>
          </cell>
          <cell r="E2007" t="str">
            <v>remaining = -40626 day(s)</v>
          </cell>
        </row>
        <row r="2008">
          <cell r="A2008" t="str">
            <v>CSN:</v>
          </cell>
          <cell r="C2008" t="str">
            <v>Annual Radio Inspection:</v>
          </cell>
          <cell r="E2008" t="str">
            <v>remaining = -40626 day(s)</v>
          </cell>
        </row>
        <row r="2009">
          <cell r="A2009" t="str">
            <v>Technical Log no:</v>
          </cell>
        </row>
        <row r="2013">
          <cell r="A2013" t="str">
            <v>Last Check 100 / 200 Hours:</v>
          </cell>
          <cell r="C2013" t="str">
            <v>Next Check:</v>
          </cell>
          <cell r="D2013">
            <v>0</v>
          </cell>
        </row>
        <row r="2014">
          <cell r="A2014" t="str">
            <v>Last Check Date:</v>
          </cell>
          <cell r="C2014" t="str">
            <v>Due Date:</v>
          </cell>
          <cell r="E2014" t="str">
            <v>remaining = -40626 day(s)</v>
          </cell>
        </row>
        <row r="2015">
          <cell r="A2015" t="str">
            <v>CRS-SMI Reference:</v>
          </cell>
          <cell r="C2015" t="str">
            <v>Due at TSN:</v>
          </cell>
          <cell r="D2015" t="str">
            <v>:00</v>
          </cell>
          <cell r="E2015" t="str">
            <v>remaining = :00 hour(s)</v>
          </cell>
        </row>
        <row r="2016">
          <cell r="A2016" t="str">
            <v>TSN:</v>
          </cell>
          <cell r="C2016" t="str">
            <v>Estimated Due Date:</v>
          </cell>
          <cell r="D2016">
            <v>0</v>
          </cell>
          <cell r="E2016" t="str">
            <v>remaining = -40626 day(s)</v>
          </cell>
        </row>
        <row r="2018">
          <cell r="A2018" t="str">
            <v>CSN:</v>
          </cell>
        </row>
        <row r="2019">
          <cell r="A2019" t="str">
            <v>Borrowed Hours:</v>
          </cell>
          <cell r="B2019">
            <v>0</v>
          </cell>
        </row>
        <row r="2020">
          <cell r="B2020">
            <v>0</v>
          </cell>
        </row>
        <row r="2021">
          <cell r="A2021" t="str">
            <v>Last Check 1000 Hours:</v>
          </cell>
          <cell r="B2021" t="str">
            <v>-</v>
          </cell>
        </row>
        <row r="2022">
          <cell r="A2022" t="str">
            <v>Last Check Date:</v>
          </cell>
          <cell r="B2022" t="str">
            <v>-</v>
          </cell>
          <cell r="C2022" t="str">
            <v>Due Date:</v>
          </cell>
          <cell r="E2022" t="str">
            <v>remaining = -40626 day(s)</v>
          </cell>
        </row>
        <row r="2023">
          <cell r="A2023" t="str">
            <v>CRS-SMI Reference:</v>
          </cell>
          <cell r="B2023" t="str">
            <v>-</v>
          </cell>
          <cell r="C2023" t="str">
            <v>Due at TSN:</v>
          </cell>
          <cell r="D2023" t="str">
            <v>:00</v>
          </cell>
          <cell r="E2023" t="str">
            <v>remaining = :00 hour(s)</v>
          </cell>
        </row>
        <row r="2024">
          <cell r="A2024" t="str">
            <v>TSN:</v>
          </cell>
          <cell r="B2024">
            <v>0</v>
          </cell>
          <cell r="C2024" t="str">
            <v>Estimated Due Date:</v>
          </cell>
          <cell r="D2024">
            <v>0</v>
          </cell>
          <cell r="E2024" t="str">
            <v>remaining = -40626 day(s)</v>
          </cell>
        </row>
        <row r="2025">
          <cell r="B2025">
            <v>0</v>
          </cell>
        </row>
        <row r="2026">
          <cell r="A2026" t="str">
            <v>CSN:</v>
          </cell>
          <cell r="B2026">
            <v>0</v>
          </cell>
        </row>
        <row r="2027">
          <cell r="A2027" t="str">
            <v>Borrowed Hours:</v>
          </cell>
          <cell r="B2027">
            <v>0</v>
          </cell>
        </row>
        <row r="2028">
          <cell r="B2028">
            <v>0</v>
          </cell>
        </row>
        <row r="2029">
          <cell r="A2029" t="str">
            <v>Last Check 2000 Hours:</v>
          </cell>
          <cell r="B2029" t="str">
            <v>-</v>
          </cell>
        </row>
        <row r="2030">
          <cell r="A2030" t="str">
            <v>Last Check Date:</v>
          </cell>
          <cell r="B2030" t="str">
            <v>-</v>
          </cell>
          <cell r="C2030" t="str">
            <v>Due Date:</v>
          </cell>
          <cell r="E2030" t="str">
            <v>remaining = -40626 day(s)</v>
          </cell>
        </row>
        <row r="2031">
          <cell r="C2031" t="str">
            <v>Due at TSN:</v>
          </cell>
          <cell r="D2031" t="str">
            <v>:00</v>
          </cell>
          <cell r="E2031" t="str">
            <v>remaining = :00 hour(s)</v>
          </cell>
        </row>
        <row r="2032">
          <cell r="A2032" t="str">
            <v>TSN:</v>
          </cell>
          <cell r="B2032">
            <v>0</v>
          </cell>
          <cell r="C2032" t="str">
            <v>Estimated Due Date:</v>
          </cell>
          <cell r="D2032">
            <v>0</v>
          </cell>
          <cell r="E2032" t="str">
            <v>remaining = -40626 day(s)</v>
          </cell>
        </row>
        <row r="2033">
          <cell r="B2033">
            <v>0</v>
          </cell>
        </row>
        <row r="2034">
          <cell r="A2034" t="str">
            <v>CSN:</v>
          </cell>
          <cell r="B2034">
            <v>0</v>
          </cell>
        </row>
        <row r="2035">
          <cell r="A2035" t="str">
            <v>Borrowed Hours:</v>
          </cell>
          <cell r="B2035">
            <v>0</v>
          </cell>
        </row>
        <row r="2036">
          <cell r="B2036">
            <v>0</v>
          </cell>
        </row>
        <row r="2100">
          <cell r="A2100" t="str">
            <v>Aircraft Type:</v>
          </cell>
          <cell r="C2100" t="str">
            <v>CMR Expiry:</v>
          </cell>
          <cell r="E2100" t="str">
            <v>remaining = -40626 day(s)</v>
          </cell>
        </row>
        <row r="2101">
          <cell r="A2101" t="str">
            <v>Aircraft Regn:</v>
          </cell>
          <cell r="C2101" t="str">
            <v>CMR Reference:</v>
          </cell>
        </row>
        <row r="2102">
          <cell r="A2102" t="str">
            <v>Serial Number:</v>
          </cell>
          <cell r="C2102" t="str">
            <v>C of A Expiry:</v>
          </cell>
          <cell r="E2102" t="str">
            <v>remaining = -40626 day(s)</v>
          </cell>
        </row>
        <row r="2103">
          <cell r="A2103" t="str">
            <v>Manufactured Date:</v>
          </cell>
          <cell r="C2103" t="str">
            <v>C of A Reference:</v>
          </cell>
        </row>
        <row r="2104">
          <cell r="C2104" t="str">
            <v>C of A Test Flt Due:</v>
          </cell>
          <cell r="D2104">
            <v>-45</v>
          </cell>
          <cell r="E2104" t="str">
            <v>remaining = -40671 day(s)</v>
          </cell>
        </row>
        <row r="2105">
          <cell r="A2105" t="str">
            <v>Status as of:</v>
          </cell>
          <cell r="C2105" t="str">
            <v>Radio License Expiry:</v>
          </cell>
          <cell r="E2105" t="str">
            <v>remaining = -40626 day(s)</v>
          </cell>
        </row>
        <row r="2106">
          <cell r="A2106" t="str">
            <v>TSN:</v>
          </cell>
          <cell r="C2106" t="str">
            <v>Radio License Reference:</v>
          </cell>
        </row>
        <row r="2107">
          <cell r="C2107" t="str">
            <v>Annual Compass Swing Expiry:</v>
          </cell>
          <cell r="E2107" t="str">
            <v>remaining = -40626 day(s)</v>
          </cell>
        </row>
        <row r="2108">
          <cell r="A2108" t="str">
            <v>CSN:</v>
          </cell>
          <cell r="C2108" t="str">
            <v>Annual Radio Inspection:</v>
          </cell>
          <cell r="E2108" t="str">
            <v>remaining = -40626 day(s)</v>
          </cell>
        </row>
        <row r="2109">
          <cell r="A2109" t="str">
            <v>Technical Log no:</v>
          </cell>
        </row>
        <row r="2113">
          <cell r="A2113" t="str">
            <v>Last Check 100 / 200 Hours:</v>
          </cell>
          <cell r="C2113" t="str">
            <v>Next Check:</v>
          </cell>
          <cell r="D2113">
            <v>0</v>
          </cell>
        </row>
        <row r="2114">
          <cell r="A2114" t="str">
            <v>Last Check Date:</v>
          </cell>
          <cell r="C2114" t="str">
            <v>Due Date:</v>
          </cell>
          <cell r="E2114" t="str">
            <v>remaining = -40626 day(s)</v>
          </cell>
        </row>
        <row r="2115">
          <cell r="A2115" t="str">
            <v>CRS-SMI Reference:</v>
          </cell>
          <cell r="C2115" t="str">
            <v>Due at TSN:</v>
          </cell>
          <cell r="D2115" t="str">
            <v>:00</v>
          </cell>
          <cell r="E2115" t="str">
            <v>remaining = :00 hour(s)</v>
          </cell>
        </row>
        <row r="2116">
          <cell r="A2116" t="str">
            <v>TSN:</v>
          </cell>
          <cell r="C2116" t="str">
            <v>Estimated Due Date:</v>
          </cell>
          <cell r="D2116">
            <v>0</v>
          </cell>
          <cell r="E2116" t="str">
            <v>remaining = -40626 day(s)</v>
          </cell>
        </row>
        <row r="2118">
          <cell r="A2118" t="str">
            <v>CSN:</v>
          </cell>
        </row>
        <row r="2119">
          <cell r="A2119" t="str">
            <v>Borrowed Hours:</v>
          </cell>
          <cell r="B2119">
            <v>0</v>
          </cell>
        </row>
        <row r="2120">
          <cell r="B2120">
            <v>0</v>
          </cell>
        </row>
        <row r="2121">
          <cell r="A2121" t="str">
            <v>Last Check 1000 Hours:</v>
          </cell>
          <cell r="B2121" t="str">
            <v>-</v>
          </cell>
        </row>
        <row r="2122">
          <cell r="A2122" t="str">
            <v>Last Check Date:</v>
          </cell>
          <cell r="B2122" t="str">
            <v>-</v>
          </cell>
          <cell r="C2122" t="str">
            <v>Due Date:</v>
          </cell>
          <cell r="E2122" t="str">
            <v>remaining = -40626 day(s)</v>
          </cell>
        </row>
        <row r="2123">
          <cell r="A2123" t="str">
            <v>CRS-SMI Reference:</v>
          </cell>
          <cell r="B2123" t="str">
            <v>-</v>
          </cell>
          <cell r="C2123" t="str">
            <v>Due at TSN:</v>
          </cell>
          <cell r="D2123" t="str">
            <v>:00</v>
          </cell>
          <cell r="E2123" t="str">
            <v>remaining = :00 hour(s)</v>
          </cell>
        </row>
        <row r="2124">
          <cell r="A2124" t="str">
            <v>TSN:</v>
          </cell>
          <cell r="B2124">
            <v>0</v>
          </cell>
          <cell r="C2124" t="str">
            <v>Estimated Due Date:</v>
          </cell>
          <cell r="D2124">
            <v>0</v>
          </cell>
          <cell r="E2124" t="str">
            <v>remaining = -40626 day(s)</v>
          </cell>
        </row>
        <row r="2125">
          <cell r="B2125">
            <v>0</v>
          </cell>
        </row>
        <row r="2126">
          <cell r="A2126" t="str">
            <v>CSN:</v>
          </cell>
          <cell r="B2126">
            <v>0</v>
          </cell>
        </row>
        <row r="2127">
          <cell r="A2127" t="str">
            <v>Borrowed Hours:</v>
          </cell>
          <cell r="B2127">
            <v>0</v>
          </cell>
        </row>
        <row r="2128">
          <cell r="B2128">
            <v>0</v>
          </cell>
        </row>
        <row r="2129">
          <cell r="A2129" t="str">
            <v>Last Check 2000 Hours:</v>
          </cell>
          <cell r="B2129" t="str">
            <v>-</v>
          </cell>
        </row>
        <row r="2130">
          <cell r="A2130" t="str">
            <v>Last Check Date:</v>
          </cell>
          <cell r="B2130" t="str">
            <v>-</v>
          </cell>
          <cell r="C2130" t="str">
            <v>Due Date:</v>
          </cell>
          <cell r="E2130" t="str">
            <v>remaining = -40626 day(s)</v>
          </cell>
        </row>
        <row r="2131">
          <cell r="C2131" t="str">
            <v>Due at TSN:</v>
          </cell>
          <cell r="D2131" t="str">
            <v>:00</v>
          </cell>
          <cell r="E2131" t="str">
            <v>remaining = :00 hour(s)</v>
          </cell>
        </row>
        <row r="2132">
          <cell r="A2132" t="str">
            <v>TSN:</v>
          </cell>
          <cell r="B2132">
            <v>0</v>
          </cell>
          <cell r="C2132" t="str">
            <v>Estimated Due Date:</v>
          </cell>
          <cell r="D2132">
            <v>0</v>
          </cell>
          <cell r="E2132" t="str">
            <v>remaining = -40626 day(s)</v>
          </cell>
        </row>
        <row r="2133">
          <cell r="B2133">
            <v>0</v>
          </cell>
        </row>
        <row r="2134">
          <cell r="A2134" t="str">
            <v>CSN:</v>
          </cell>
          <cell r="B2134">
            <v>0</v>
          </cell>
        </row>
        <row r="2135">
          <cell r="A2135" t="str">
            <v>Borrowed Hours:</v>
          </cell>
          <cell r="B2135">
            <v>0</v>
          </cell>
        </row>
        <row r="2136">
          <cell r="B2136">
            <v>0</v>
          </cell>
        </row>
        <row r="2200">
          <cell r="A2200" t="str">
            <v>Aircraft Type:</v>
          </cell>
          <cell r="C2200" t="str">
            <v>CMR Expiry:</v>
          </cell>
          <cell r="E2200" t="str">
            <v>remaining = -40626 day(s)</v>
          </cell>
        </row>
        <row r="2201">
          <cell r="A2201" t="str">
            <v>Aircraft Regn:</v>
          </cell>
          <cell r="C2201" t="str">
            <v>CMR Reference:</v>
          </cell>
        </row>
        <row r="2202">
          <cell r="A2202" t="str">
            <v>Serial Number:</v>
          </cell>
          <cell r="C2202" t="str">
            <v>C of A Expiry:</v>
          </cell>
          <cell r="E2202" t="str">
            <v>remaining = -40626 day(s)</v>
          </cell>
        </row>
        <row r="2203">
          <cell r="A2203" t="str">
            <v>Manufactured Date:</v>
          </cell>
          <cell r="C2203" t="str">
            <v>C of A Reference:</v>
          </cell>
        </row>
        <row r="2204">
          <cell r="C2204" t="str">
            <v>C of A Test Flt Due:</v>
          </cell>
          <cell r="D2204">
            <v>-45</v>
          </cell>
          <cell r="E2204" t="str">
            <v>remaining = -40671 day(s)</v>
          </cell>
        </row>
        <row r="2205">
          <cell r="A2205" t="str">
            <v>Status as of:</v>
          </cell>
          <cell r="C2205" t="str">
            <v>Radio License Expiry:</v>
          </cell>
          <cell r="E2205" t="str">
            <v>remaining = -40626 day(s)</v>
          </cell>
        </row>
        <row r="2206">
          <cell r="A2206" t="str">
            <v>TSN:</v>
          </cell>
          <cell r="C2206" t="str">
            <v>Radio License Reference:</v>
          </cell>
        </row>
        <row r="2207">
          <cell r="C2207" t="str">
            <v>Annual Compass Swing Expiry:</v>
          </cell>
          <cell r="E2207" t="str">
            <v>remaining = -40626 day(s)</v>
          </cell>
        </row>
        <row r="2208">
          <cell r="A2208" t="str">
            <v>CSN:</v>
          </cell>
          <cell r="C2208" t="str">
            <v>Annual Radio Inspection:</v>
          </cell>
          <cell r="E2208" t="str">
            <v>remaining = -40626 day(s)</v>
          </cell>
        </row>
        <row r="2209">
          <cell r="A2209" t="str">
            <v>Technical Log no:</v>
          </cell>
        </row>
        <row r="2213">
          <cell r="A2213" t="str">
            <v>Last Check 100 / 200 Hours:</v>
          </cell>
          <cell r="C2213" t="str">
            <v>Next Check:</v>
          </cell>
          <cell r="D2213">
            <v>0</v>
          </cell>
        </row>
        <row r="2214">
          <cell r="A2214" t="str">
            <v>Last Check Date:</v>
          </cell>
          <cell r="C2214" t="str">
            <v>Due Date:</v>
          </cell>
          <cell r="E2214" t="str">
            <v>remaining = -40626 day(s)</v>
          </cell>
        </row>
        <row r="2215">
          <cell r="A2215" t="str">
            <v>CRS-SMI Reference:</v>
          </cell>
          <cell r="C2215" t="str">
            <v>Due at TSN:</v>
          </cell>
          <cell r="D2215" t="str">
            <v>:00</v>
          </cell>
          <cell r="E2215" t="str">
            <v>remaining = :00 hour(s)</v>
          </cell>
        </row>
        <row r="2216">
          <cell r="A2216" t="str">
            <v>TSN:</v>
          </cell>
          <cell r="C2216" t="str">
            <v>Estimated Due Date:</v>
          </cell>
          <cell r="D2216">
            <v>0</v>
          </cell>
          <cell r="E2216" t="str">
            <v>remaining = -40626 day(s)</v>
          </cell>
        </row>
        <row r="2218">
          <cell r="A2218" t="str">
            <v>CSN:</v>
          </cell>
        </row>
        <row r="2219">
          <cell r="A2219" t="str">
            <v>Borrowed Hours:</v>
          </cell>
          <cell r="B2219">
            <v>0</v>
          </cell>
        </row>
        <row r="2220">
          <cell r="B2220">
            <v>0</v>
          </cell>
        </row>
        <row r="2221">
          <cell r="A2221" t="str">
            <v>Last Check 1000 Hours:</v>
          </cell>
          <cell r="B2221" t="str">
            <v>-</v>
          </cell>
        </row>
        <row r="2222">
          <cell r="A2222" t="str">
            <v>Last Check Date:</v>
          </cell>
          <cell r="B2222" t="str">
            <v>-</v>
          </cell>
          <cell r="C2222" t="str">
            <v>Due Date:</v>
          </cell>
          <cell r="E2222" t="str">
            <v>remaining = -40626 day(s)</v>
          </cell>
        </row>
        <row r="2223">
          <cell r="A2223" t="str">
            <v>CRS-SMI Reference:</v>
          </cell>
          <cell r="B2223" t="str">
            <v>-</v>
          </cell>
          <cell r="C2223" t="str">
            <v>Due at TSN:</v>
          </cell>
          <cell r="D2223" t="str">
            <v>:00</v>
          </cell>
          <cell r="E2223" t="str">
            <v>remaining = :00 hour(s)</v>
          </cell>
        </row>
        <row r="2224">
          <cell r="A2224" t="str">
            <v>TSN:</v>
          </cell>
          <cell r="B2224">
            <v>0</v>
          </cell>
          <cell r="C2224" t="str">
            <v>Estimated Due Date:</v>
          </cell>
          <cell r="D2224">
            <v>0</v>
          </cell>
          <cell r="E2224" t="str">
            <v>remaining = -40626 day(s)</v>
          </cell>
        </row>
        <row r="2225">
          <cell r="B2225">
            <v>0</v>
          </cell>
        </row>
        <row r="2226">
          <cell r="A2226" t="str">
            <v>CSN:</v>
          </cell>
          <cell r="B2226">
            <v>0</v>
          </cell>
        </row>
        <row r="2227">
          <cell r="A2227" t="str">
            <v>Borrowed Hours:</v>
          </cell>
          <cell r="B2227">
            <v>0</v>
          </cell>
        </row>
        <row r="2228">
          <cell r="B2228">
            <v>0</v>
          </cell>
        </row>
        <row r="2229">
          <cell r="A2229" t="str">
            <v>Last Check 2000 Hours:</v>
          </cell>
          <cell r="B2229" t="str">
            <v>-</v>
          </cell>
        </row>
        <row r="2230">
          <cell r="A2230" t="str">
            <v>Last Check Date:</v>
          </cell>
          <cell r="B2230" t="str">
            <v>-</v>
          </cell>
          <cell r="C2230" t="str">
            <v>Due Date:</v>
          </cell>
          <cell r="E2230" t="str">
            <v>remaining = -40626 day(s)</v>
          </cell>
        </row>
        <row r="2231">
          <cell r="C2231" t="str">
            <v>Due at TSN:</v>
          </cell>
          <cell r="D2231" t="str">
            <v>:00</v>
          </cell>
          <cell r="E2231" t="str">
            <v>remaining = :00 hour(s)</v>
          </cell>
        </row>
        <row r="2232">
          <cell r="A2232" t="str">
            <v>TSN:</v>
          </cell>
          <cell r="B2232">
            <v>0</v>
          </cell>
          <cell r="C2232" t="str">
            <v>Estimated Due Date:</v>
          </cell>
          <cell r="D2232">
            <v>0</v>
          </cell>
          <cell r="E2232" t="str">
            <v>remaining = -40626 day(s)</v>
          </cell>
        </row>
        <row r="2233">
          <cell r="B2233">
            <v>0</v>
          </cell>
        </row>
        <row r="2234">
          <cell r="A2234" t="str">
            <v>CSN:</v>
          </cell>
          <cell r="B2234">
            <v>0</v>
          </cell>
        </row>
        <row r="2235">
          <cell r="A2235" t="str">
            <v>Borrowed Hours:</v>
          </cell>
          <cell r="B2235">
            <v>0</v>
          </cell>
        </row>
        <row r="2236">
          <cell r="B2236">
            <v>0</v>
          </cell>
        </row>
        <row r="2300">
          <cell r="A2300" t="str">
            <v>Aircraft Type:</v>
          </cell>
          <cell r="C2300" t="str">
            <v>CMR Expiry:</v>
          </cell>
          <cell r="E2300" t="str">
            <v>remaining = -40626 day(s)</v>
          </cell>
        </row>
        <row r="2301">
          <cell r="A2301" t="str">
            <v>Aircraft Regn:</v>
          </cell>
          <cell r="C2301" t="str">
            <v>CMR Reference:</v>
          </cell>
        </row>
        <row r="2302">
          <cell r="A2302" t="str">
            <v>Serial Number:</v>
          </cell>
          <cell r="C2302" t="str">
            <v>C of A Expiry:</v>
          </cell>
          <cell r="E2302" t="str">
            <v>remaining = -40626 day(s)</v>
          </cell>
        </row>
        <row r="2303">
          <cell r="A2303" t="str">
            <v>Manufactured Date:</v>
          </cell>
          <cell r="C2303" t="str">
            <v>C of A Reference:</v>
          </cell>
        </row>
        <row r="2304">
          <cell r="C2304" t="str">
            <v>C of A Test Flt Due:</v>
          </cell>
          <cell r="D2304">
            <v>-45</v>
          </cell>
          <cell r="E2304" t="str">
            <v>remaining = -40671 day(s)</v>
          </cell>
        </row>
        <row r="2305">
          <cell r="A2305" t="str">
            <v>Status as of:</v>
          </cell>
          <cell r="C2305" t="str">
            <v>Radio License Expiry:</v>
          </cell>
          <cell r="E2305" t="str">
            <v>remaining = -40626 day(s)</v>
          </cell>
        </row>
        <row r="2306">
          <cell r="A2306" t="str">
            <v>TSN:</v>
          </cell>
          <cell r="C2306" t="str">
            <v>Radio License Reference:</v>
          </cell>
        </row>
        <row r="2307">
          <cell r="C2307" t="str">
            <v>Annual Compass Swing Expiry:</v>
          </cell>
          <cell r="E2307" t="str">
            <v>remaining = -40626 day(s)</v>
          </cell>
        </row>
        <row r="2308">
          <cell r="A2308" t="str">
            <v>CSN:</v>
          </cell>
          <cell r="C2308" t="str">
            <v>Annual Radio Inspection:</v>
          </cell>
          <cell r="E2308" t="str">
            <v>remaining = -40626 day(s)</v>
          </cell>
        </row>
        <row r="2309">
          <cell r="A2309" t="str">
            <v>Technical Log no:</v>
          </cell>
        </row>
        <row r="2313">
          <cell r="A2313" t="str">
            <v>Last Check 100 / 200 Hours:</v>
          </cell>
          <cell r="C2313" t="str">
            <v>Next Check:</v>
          </cell>
          <cell r="D2313">
            <v>0</v>
          </cell>
        </row>
        <row r="2314">
          <cell r="A2314" t="str">
            <v>Last Check Date:</v>
          </cell>
          <cell r="C2314" t="str">
            <v>Due Date:</v>
          </cell>
          <cell r="E2314" t="str">
            <v>remaining = -40626 day(s)</v>
          </cell>
        </row>
        <row r="2315">
          <cell r="A2315" t="str">
            <v>CRS-SMI Reference:</v>
          </cell>
          <cell r="C2315" t="str">
            <v>Due at TSN:</v>
          </cell>
          <cell r="D2315" t="str">
            <v>:00</v>
          </cell>
          <cell r="E2315" t="str">
            <v>remaining = :00 hour(s)</v>
          </cell>
        </row>
        <row r="2316">
          <cell r="A2316" t="str">
            <v>TSN:</v>
          </cell>
          <cell r="C2316" t="str">
            <v>Estimated Due Date:</v>
          </cell>
          <cell r="D2316">
            <v>0</v>
          </cell>
          <cell r="E2316" t="str">
            <v>remaining = -40626 day(s)</v>
          </cell>
        </row>
        <row r="2318">
          <cell r="A2318" t="str">
            <v>CSN:</v>
          </cell>
        </row>
        <row r="2319">
          <cell r="A2319" t="str">
            <v>Borrowed Hours:</v>
          </cell>
          <cell r="B2319">
            <v>0</v>
          </cell>
        </row>
        <row r="2320">
          <cell r="B2320">
            <v>0</v>
          </cell>
        </row>
        <row r="2321">
          <cell r="A2321" t="str">
            <v>Last Check 1000 Hours:</v>
          </cell>
          <cell r="B2321" t="str">
            <v>-</v>
          </cell>
        </row>
        <row r="2322">
          <cell r="A2322" t="str">
            <v>Last Check Date:</v>
          </cell>
          <cell r="B2322" t="str">
            <v>-</v>
          </cell>
          <cell r="C2322" t="str">
            <v>Due Date:</v>
          </cell>
          <cell r="E2322" t="str">
            <v>remaining = -40626 day(s)</v>
          </cell>
        </row>
        <row r="2323">
          <cell r="A2323" t="str">
            <v>CRS-SMI Reference:</v>
          </cell>
          <cell r="B2323" t="str">
            <v>-</v>
          </cell>
          <cell r="C2323" t="str">
            <v>Due at TSN:</v>
          </cell>
          <cell r="D2323" t="str">
            <v>:00</v>
          </cell>
          <cell r="E2323" t="str">
            <v>remaining = :00 hour(s)</v>
          </cell>
        </row>
        <row r="2324">
          <cell r="A2324" t="str">
            <v>TSN:</v>
          </cell>
          <cell r="B2324">
            <v>0</v>
          </cell>
          <cell r="C2324" t="str">
            <v>Estimated Due Date:</v>
          </cell>
          <cell r="D2324">
            <v>0</v>
          </cell>
          <cell r="E2324" t="str">
            <v>remaining = -40626 day(s)</v>
          </cell>
        </row>
        <row r="2325">
          <cell r="B2325">
            <v>0</v>
          </cell>
        </row>
        <row r="2326">
          <cell r="A2326" t="str">
            <v>CSN:</v>
          </cell>
          <cell r="B2326">
            <v>0</v>
          </cell>
        </row>
        <row r="2327">
          <cell r="A2327" t="str">
            <v>Borrowed Hours:</v>
          </cell>
          <cell r="B2327">
            <v>0</v>
          </cell>
        </row>
        <row r="2328">
          <cell r="B2328">
            <v>0</v>
          </cell>
        </row>
        <row r="2329">
          <cell r="A2329" t="str">
            <v>Last Check 2000 Hours:</v>
          </cell>
          <cell r="B2329" t="str">
            <v>-</v>
          </cell>
        </row>
        <row r="2330">
          <cell r="A2330" t="str">
            <v>Last Check Date:</v>
          </cell>
          <cell r="B2330" t="str">
            <v>-</v>
          </cell>
          <cell r="C2330" t="str">
            <v>Due Date:</v>
          </cell>
          <cell r="E2330" t="str">
            <v>remaining = -40626 day(s)</v>
          </cell>
        </row>
        <row r="2331">
          <cell r="C2331" t="str">
            <v>Due at TSN:</v>
          </cell>
          <cell r="D2331" t="str">
            <v>:00</v>
          </cell>
          <cell r="E2331" t="str">
            <v>remaining = :00 hour(s)</v>
          </cell>
        </row>
        <row r="2332">
          <cell r="A2332" t="str">
            <v>TSN:</v>
          </cell>
          <cell r="B2332">
            <v>0</v>
          </cell>
          <cell r="C2332" t="str">
            <v>Estimated Due Date:</v>
          </cell>
          <cell r="D2332">
            <v>0</v>
          </cell>
          <cell r="E2332" t="str">
            <v>remaining = -40626 day(s)</v>
          </cell>
        </row>
        <row r="2333">
          <cell r="B2333">
            <v>0</v>
          </cell>
        </row>
        <row r="2334">
          <cell r="A2334" t="str">
            <v>CSN:</v>
          </cell>
          <cell r="B2334">
            <v>0</v>
          </cell>
        </row>
        <row r="2335">
          <cell r="A2335" t="str">
            <v>Borrowed Hours:</v>
          </cell>
          <cell r="B2335">
            <v>0</v>
          </cell>
        </row>
        <row r="2336">
          <cell r="B2336">
            <v>0</v>
          </cell>
        </row>
        <row r="2400">
          <cell r="A2400" t="str">
            <v>Aircraft Type:</v>
          </cell>
          <cell r="C2400" t="str">
            <v>CMR Expiry:</v>
          </cell>
          <cell r="E2400" t="str">
            <v>remaining = -40626 day(s)</v>
          </cell>
        </row>
        <row r="2401">
          <cell r="A2401" t="str">
            <v>Aircraft Regn:</v>
          </cell>
          <cell r="C2401" t="str">
            <v>CMR Reference:</v>
          </cell>
        </row>
        <row r="2402">
          <cell r="A2402" t="str">
            <v>Serial Number:</v>
          </cell>
          <cell r="C2402" t="str">
            <v>C of A Expiry:</v>
          </cell>
          <cell r="E2402" t="str">
            <v>remaining = -40626 day(s)</v>
          </cell>
        </row>
        <row r="2403">
          <cell r="A2403" t="str">
            <v>Manufactured Date:</v>
          </cell>
          <cell r="C2403" t="str">
            <v>C of A Reference:</v>
          </cell>
        </row>
        <row r="2404">
          <cell r="C2404" t="str">
            <v>C of A Test Flt Due:</v>
          </cell>
          <cell r="D2404">
            <v>-45</v>
          </cell>
          <cell r="E2404" t="str">
            <v>remaining = -40671 day(s)</v>
          </cell>
        </row>
        <row r="2405">
          <cell r="A2405" t="str">
            <v>Status as of:</v>
          </cell>
          <cell r="C2405" t="str">
            <v>Radio License Expiry:</v>
          </cell>
          <cell r="E2405" t="str">
            <v>remaining = -40626 day(s)</v>
          </cell>
        </row>
        <row r="2406">
          <cell r="A2406" t="str">
            <v>TSN:</v>
          </cell>
          <cell r="C2406" t="str">
            <v>Radio License Reference:</v>
          </cell>
        </row>
        <row r="2407">
          <cell r="C2407" t="str">
            <v>Annual Compass Swing Expiry:</v>
          </cell>
          <cell r="E2407" t="str">
            <v>remaining = -40626 day(s)</v>
          </cell>
        </row>
        <row r="2408">
          <cell r="A2408" t="str">
            <v>CSN:</v>
          </cell>
          <cell r="C2408" t="str">
            <v>Annual Radio Inspection:</v>
          </cell>
          <cell r="E2408" t="str">
            <v>remaining = -40626 day(s)</v>
          </cell>
        </row>
        <row r="2409">
          <cell r="A2409" t="str">
            <v>Technical Log no:</v>
          </cell>
        </row>
        <row r="2413">
          <cell r="A2413" t="str">
            <v>Last Check 100 / 200 Hours:</v>
          </cell>
          <cell r="C2413" t="str">
            <v>Next Check:</v>
          </cell>
          <cell r="D2413">
            <v>0</v>
          </cell>
        </row>
        <row r="2414">
          <cell r="A2414" t="str">
            <v>Last Check Date:</v>
          </cell>
          <cell r="C2414" t="str">
            <v>Due Date:</v>
          </cell>
          <cell r="E2414" t="str">
            <v>remaining = -40626 day(s)</v>
          </cell>
        </row>
        <row r="2415">
          <cell r="A2415" t="str">
            <v>CRS-SMI Reference:</v>
          </cell>
          <cell r="C2415" t="str">
            <v>Due at TSN:</v>
          </cell>
          <cell r="D2415" t="str">
            <v>:00</v>
          </cell>
          <cell r="E2415" t="str">
            <v>remaining = :00 hour(s)</v>
          </cell>
        </row>
        <row r="2416">
          <cell r="A2416" t="str">
            <v>TSN:</v>
          </cell>
          <cell r="C2416" t="str">
            <v>Estimated Due Date:</v>
          </cell>
          <cell r="D2416">
            <v>0</v>
          </cell>
          <cell r="E2416" t="str">
            <v>remaining = -40626 day(s)</v>
          </cell>
        </row>
        <row r="2418">
          <cell r="A2418" t="str">
            <v>CSN:</v>
          </cell>
        </row>
        <row r="2419">
          <cell r="A2419" t="str">
            <v>Borrowed Hours:</v>
          </cell>
          <cell r="B2419">
            <v>0</v>
          </cell>
        </row>
        <row r="2420">
          <cell r="B2420">
            <v>0</v>
          </cell>
        </row>
        <row r="2421">
          <cell r="A2421" t="str">
            <v>Last Check 1000 Hours:</v>
          </cell>
          <cell r="B2421" t="str">
            <v>-</v>
          </cell>
        </row>
        <row r="2422">
          <cell r="A2422" t="str">
            <v>Last Check Date:</v>
          </cell>
          <cell r="B2422" t="str">
            <v>-</v>
          </cell>
          <cell r="C2422" t="str">
            <v>Due Date:</v>
          </cell>
          <cell r="E2422" t="str">
            <v>remaining = -40626 day(s)</v>
          </cell>
        </row>
        <row r="2423">
          <cell r="A2423" t="str">
            <v>CRS-SMI Reference:</v>
          </cell>
          <cell r="B2423" t="str">
            <v>-</v>
          </cell>
          <cell r="C2423" t="str">
            <v>Due at TSN:</v>
          </cell>
          <cell r="D2423" t="str">
            <v>:00</v>
          </cell>
          <cell r="E2423" t="str">
            <v>remaining = :00 hour(s)</v>
          </cell>
        </row>
        <row r="2424">
          <cell r="A2424" t="str">
            <v>TSN:</v>
          </cell>
          <cell r="B2424">
            <v>0</v>
          </cell>
          <cell r="C2424" t="str">
            <v>Estimated Due Date:</v>
          </cell>
          <cell r="D2424">
            <v>0</v>
          </cell>
          <cell r="E2424" t="str">
            <v>remaining = -40626 day(s)</v>
          </cell>
        </row>
        <row r="2425">
          <cell r="B2425">
            <v>0</v>
          </cell>
        </row>
        <row r="2426">
          <cell r="A2426" t="str">
            <v>CSN:</v>
          </cell>
          <cell r="B2426">
            <v>0</v>
          </cell>
        </row>
        <row r="2427">
          <cell r="A2427" t="str">
            <v>Borrowed Hours:</v>
          </cell>
          <cell r="B2427">
            <v>0</v>
          </cell>
        </row>
        <row r="2428">
          <cell r="B2428">
            <v>0</v>
          </cell>
        </row>
        <row r="2429">
          <cell r="A2429" t="str">
            <v>Last Check 2000 Hours:</v>
          </cell>
          <cell r="B2429" t="str">
            <v>-</v>
          </cell>
        </row>
        <row r="2430">
          <cell r="A2430" t="str">
            <v>Last Check Date:</v>
          </cell>
          <cell r="B2430" t="str">
            <v>-</v>
          </cell>
          <cell r="C2430" t="str">
            <v>Due Date:</v>
          </cell>
          <cell r="E2430" t="str">
            <v>remaining = -40626 day(s)</v>
          </cell>
        </row>
        <row r="2431">
          <cell r="C2431" t="str">
            <v>Due at TSN:</v>
          </cell>
          <cell r="D2431" t="str">
            <v>:00</v>
          </cell>
          <cell r="E2431" t="str">
            <v>remaining = :00 hour(s)</v>
          </cell>
        </row>
        <row r="2432">
          <cell r="A2432" t="str">
            <v>TSN:</v>
          </cell>
          <cell r="B2432">
            <v>0</v>
          </cell>
          <cell r="C2432" t="str">
            <v>Estimated Due Date:</v>
          </cell>
          <cell r="D2432">
            <v>0</v>
          </cell>
          <cell r="E2432" t="str">
            <v>remaining = -40626 day(s)</v>
          </cell>
        </row>
        <row r="2433">
          <cell r="B2433">
            <v>0</v>
          </cell>
        </row>
        <row r="2434">
          <cell r="A2434" t="str">
            <v>CSN:</v>
          </cell>
          <cell r="B2434">
            <v>0</v>
          </cell>
        </row>
        <row r="2435">
          <cell r="A2435" t="str">
            <v>Borrowed Hours:</v>
          </cell>
          <cell r="B2435">
            <v>0</v>
          </cell>
        </row>
        <row r="2436">
          <cell r="B2436">
            <v>0</v>
          </cell>
        </row>
        <row r="2500">
          <cell r="A2500" t="str">
            <v>Aircraft Type:</v>
          </cell>
          <cell r="C2500" t="str">
            <v>CMR Expiry:</v>
          </cell>
          <cell r="E2500" t="str">
            <v>remaining = -40626 day(s)</v>
          </cell>
        </row>
        <row r="2501">
          <cell r="A2501" t="str">
            <v>Aircraft Regn:</v>
          </cell>
          <cell r="C2501" t="str">
            <v>CMR Reference:</v>
          </cell>
        </row>
        <row r="2502">
          <cell r="A2502" t="str">
            <v>Serial Number:</v>
          </cell>
          <cell r="C2502" t="str">
            <v>C of A Expiry:</v>
          </cell>
          <cell r="E2502" t="str">
            <v>remaining = -40626 day(s)</v>
          </cell>
        </row>
        <row r="2503">
          <cell r="A2503" t="str">
            <v>Manufactured Date:</v>
          </cell>
          <cell r="C2503" t="str">
            <v>C of A Reference:</v>
          </cell>
        </row>
        <row r="2504">
          <cell r="C2504" t="str">
            <v>C of A Test Flt Due:</v>
          </cell>
          <cell r="D2504">
            <v>-45</v>
          </cell>
          <cell r="E2504" t="str">
            <v>remaining = -40671 day(s)</v>
          </cell>
        </row>
        <row r="2505">
          <cell r="A2505" t="str">
            <v>Status as of:</v>
          </cell>
          <cell r="C2505" t="str">
            <v>Radio License Expiry:</v>
          </cell>
          <cell r="E2505" t="str">
            <v>remaining = -40626 day(s)</v>
          </cell>
        </row>
        <row r="2506">
          <cell r="A2506" t="str">
            <v>TSN:</v>
          </cell>
          <cell r="C2506" t="str">
            <v>Radio License Reference:</v>
          </cell>
        </row>
        <row r="2507">
          <cell r="C2507" t="str">
            <v>Annual Compass Swing Expiry:</v>
          </cell>
          <cell r="E2507" t="str">
            <v>remaining = -40626 day(s)</v>
          </cell>
        </row>
        <row r="2508">
          <cell r="A2508" t="str">
            <v>CSN:</v>
          </cell>
          <cell r="C2508" t="str">
            <v>Annual Radio Inspection:</v>
          </cell>
          <cell r="E2508" t="str">
            <v>remaining = -40626 day(s)</v>
          </cell>
        </row>
        <row r="2509">
          <cell r="A2509" t="str">
            <v>Technical Log no:</v>
          </cell>
        </row>
        <row r="2513">
          <cell r="A2513" t="str">
            <v>Last Check 100 / 200 Hours:</v>
          </cell>
          <cell r="C2513" t="str">
            <v>Next Check:</v>
          </cell>
          <cell r="D2513">
            <v>0</v>
          </cell>
        </row>
        <row r="2514">
          <cell r="A2514" t="str">
            <v>Last Check Date:</v>
          </cell>
          <cell r="C2514" t="str">
            <v>Due Date:</v>
          </cell>
          <cell r="E2514" t="str">
            <v>remaining = -40626 day(s)</v>
          </cell>
        </row>
        <row r="2515">
          <cell r="A2515" t="str">
            <v>CRS-SMI Reference:</v>
          </cell>
          <cell r="C2515" t="str">
            <v>Due at TSN:</v>
          </cell>
          <cell r="D2515" t="str">
            <v>:00</v>
          </cell>
          <cell r="E2515" t="str">
            <v>remaining = :00 hour(s)</v>
          </cell>
        </row>
        <row r="2516">
          <cell r="A2516" t="str">
            <v>TSN:</v>
          </cell>
          <cell r="C2516" t="str">
            <v>Estimated Due Date:</v>
          </cell>
          <cell r="D2516">
            <v>0</v>
          </cell>
          <cell r="E2516" t="str">
            <v>remaining = -40626 day(s)</v>
          </cell>
        </row>
        <row r="2518">
          <cell r="A2518" t="str">
            <v>CSN:</v>
          </cell>
        </row>
        <row r="2519">
          <cell r="A2519" t="str">
            <v>Borrowed Hours:</v>
          </cell>
          <cell r="B2519">
            <v>0</v>
          </cell>
        </row>
        <row r="2520">
          <cell r="B2520">
            <v>0</v>
          </cell>
        </row>
        <row r="2521">
          <cell r="A2521" t="str">
            <v>Last Check 1000 Hours:</v>
          </cell>
          <cell r="B2521" t="str">
            <v>-</v>
          </cell>
        </row>
        <row r="2522">
          <cell r="A2522" t="str">
            <v>Last Check Date:</v>
          </cell>
          <cell r="B2522" t="str">
            <v>-</v>
          </cell>
          <cell r="C2522" t="str">
            <v>Due Date:</v>
          </cell>
          <cell r="E2522" t="str">
            <v>remaining = -40626 day(s)</v>
          </cell>
        </row>
        <row r="2523">
          <cell r="A2523" t="str">
            <v>CRS-SMI Reference:</v>
          </cell>
          <cell r="B2523" t="str">
            <v>-</v>
          </cell>
          <cell r="C2523" t="str">
            <v>Due at TSN:</v>
          </cell>
          <cell r="D2523" t="str">
            <v>:00</v>
          </cell>
          <cell r="E2523" t="str">
            <v>remaining = :00 hour(s)</v>
          </cell>
        </row>
        <row r="2524">
          <cell r="A2524" t="str">
            <v>TSN:</v>
          </cell>
          <cell r="B2524">
            <v>0</v>
          </cell>
          <cell r="C2524" t="str">
            <v>Estimated Due Date:</v>
          </cell>
          <cell r="D2524">
            <v>0</v>
          </cell>
          <cell r="E2524" t="str">
            <v>remaining = -40626 day(s)</v>
          </cell>
        </row>
        <row r="2525">
          <cell r="B2525">
            <v>0</v>
          </cell>
        </row>
        <row r="2526">
          <cell r="A2526" t="str">
            <v>CSN:</v>
          </cell>
          <cell r="B2526">
            <v>0</v>
          </cell>
        </row>
        <row r="2527">
          <cell r="A2527" t="str">
            <v>Borrowed Hours:</v>
          </cell>
          <cell r="B2527">
            <v>0</v>
          </cell>
        </row>
        <row r="2528">
          <cell r="B2528">
            <v>0</v>
          </cell>
        </row>
        <row r="2529">
          <cell r="A2529" t="str">
            <v>Last Check 2000 Hours:</v>
          </cell>
          <cell r="B2529" t="str">
            <v>-</v>
          </cell>
        </row>
        <row r="2530">
          <cell r="A2530" t="str">
            <v>Last Check Date:</v>
          </cell>
          <cell r="B2530" t="str">
            <v>-</v>
          </cell>
          <cell r="C2530" t="str">
            <v>Due Date:</v>
          </cell>
          <cell r="E2530" t="str">
            <v>remaining = -40626 day(s)</v>
          </cell>
        </row>
        <row r="2531">
          <cell r="C2531" t="str">
            <v>Due at TSN:</v>
          </cell>
          <cell r="D2531" t="str">
            <v>:00</v>
          </cell>
          <cell r="E2531" t="str">
            <v>remaining = :00 hour(s)</v>
          </cell>
        </row>
        <row r="2532">
          <cell r="A2532" t="str">
            <v>TSN:</v>
          </cell>
          <cell r="B2532">
            <v>0</v>
          </cell>
          <cell r="C2532" t="str">
            <v>Estimated Due Date:</v>
          </cell>
          <cell r="D2532">
            <v>0</v>
          </cell>
          <cell r="E2532" t="str">
            <v>remaining = -40626 day(s)</v>
          </cell>
        </row>
        <row r="2533">
          <cell r="B2533">
            <v>0</v>
          </cell>
        </row>
        <row r="2534">
          <cell r="A2534" t="str">
            <v>CSN:</v>
          </cell>
          <cell r="B2534">
            <v>0</v>
          </cell>
        </row>
        <row r="2535">
          <cell r="A2535" t="str">
            <v>Borrowed Hours:</v>
          </cell>
          <cell r="B2535">
            <v>0</v>
          </cell>
        </row>
        <row r="2536">
          <cell r="B2536">
            <v>0</v>
          </cell>
        </row>
      </sheetData>
      <sheetData sheetId="1"/>
      <sheetData sheetId="2"/>
      <sheetData sheetId="3">
        <row r="3">
          <cell r="B3" t="str">
            <v>9M-HMI</v>
          </cell>
          <cell r="C3" t="e">
            <v>#REF!</v>
          </cell>
          <cell r="F3" t="str">
            <v>9M-HMJ</v>
          </cell>
          <cell r="G3">
            <v>458.3</v>
          </cell>
        </row>
        <row r="4">
          <cell r="B4" t="str">
            <v>9M-HMJ</v>
          </cell>
          <cell r="C4" t="e">
            <v>#REF!</v>
          </cell>
          <cell r="F4" t="str">
            <v>9M-HMX</v>
          </cell>
          <cell r="G4">
            <v>541.11666666666667</v>
          </cell>
        </row>
        <row r="5">
          <cell r="B5" t="str">
            <v>9M-HMK</v>
          </cell>
          <cell r="C5" t="e">
            <v>#REF!</v>
          </cell>
          <cell r="F5" t="str">
            <v>9M-HMU</v>
          </cell>
          <cell r="G5">
            <v>693.76666666666665</v>
          </cell>
        </row>
        <row r="6">
          <cell r="B6" t="str">
            <v>9M-HML</v>
          </cell>
          <cell r="C6" t="e">
            <v>#REF!</v>
          </cell>
          <cell r="F6" t="str">
            <v>9M-HMW</v>
          </cell>
          <cell r="G6">
            <v>712.5333333333333</v>
          </cell>
        </row>
        <row r="7">
          <cell r="B7" t="str">
            <v>9M-HMM</v>
          </cell>
          <cell r="C7" t="e">
            <v>#REF!</v>
          </cell>
          <cell r="F7" t="str">
            <v>9M-HMO</v>
          </cell>
          <cell r="G7">
            <v>747.61666666666667</v>
          </cell>
        </row>
        <row r="8">
          <cell r="B8" t="str">
            <v>9M-HMN</v>
          </cell>
          <cell r="C8" t="e">
            <v>#REF!</v>
          </cell>
          <cell r="F8" t="str">
            <v>9M-HMS</v>
          </cell>
          <cell r="G8">
            <v>748.15</v>
          </cell>
        </row>
        <row r="9">
          <cell r="B9" t="str">
            <v>9M-HMO</v>
          </cell>
          <cell r="C9" t="e">
            <v>#REF!</v>
          </cell>
          <cell r="F9" t="str">
            <v>9M-HMT</v>
          </cell>
          <cell r="G9">
            <v>774.16666666666663</v>
          </cell>
        </row>
        <row r="10">
          <cell r="B10" t="str">
            <v>9M-HMP</v>
          </cell>
          <cell r="C10" t="e">
            <v>#REF!</v>
          </cell>
          <cell r="F10" t="str">
            <v>9M-HMN</v>
          </cell>
          <cell r="G10">
            <v>774.76666666666665</v>
          </cell>
        </row>
        <row r="11">
          <cell r="B11" t="str">
            <v>9M-HMQ</v>
          </cell>
          <cell r="C11" t="e">
            <v>#REF!</v>
          </cell>
          <cell r="F11" t="str">
            <v>9M-HMI</v>
          </cell>
          <cell r="G11">
            <v>797.2833333333333</v>
          </cell>
        </row>
        <row r="12">
          <cell r="B12" t="str">
            <v>9M-HMR</v>
          </cell>
          <cell r="C12" t="e">
            <v>#REF!</v>
          </cell>
          <cell r="F12" t="str">
            <v>9M-HMP</v>
          </cell>
          <cell r="G12">
            <v>816.33333333333337</v>
          </cell>
        </row>
        <row r="13">
          <cell r="B13" t="str">
            <v>9M-HMS</v>
          </cell>
          <cell r="C13" t="e">
            <v>#REF!</v>
          </cell>
          <cell r="F13" t="str">
            <v>9M-HMY</v>
          </cell>
          <cell r="G13">
            <v>824.18333333333328</v>
          </cell>
        </row>
        <row r="14">
          <cell r="B14" t="str">
            <v>9M-HMT</v>
          </cell>
          <cell r="C14" t="e">
            <v>#REF!</v>
          </cell>
          <cell r="F14" t="str">
            <v>9M-HMV</v>
          </cell>
          <cell r="G14">
            <v>849.93333333333328</v>
          </cell>
        </row>
        <row r="15">
          <cell r="B15" t="str">
            <v>9M-HMU</v>
          </cell>
          <cell r="C15" t="e">
            <v>#REF!</v>
          </cell>
          <cell r="F15" t="str">
            <v>9M-HMM</v>
          </cell>
          <cell r="G15">
            <v>860.86666666666667</v>
          </cell>
        </row>
        <row r="16">
          <cell r="B16" t="str">
            <v>9M-HMV</v>
          </cell>
          <cell r="C16" t="e">
            <v>#REF!</v>
          </cell>
          <cell r="F16" t="str">
            <v>9M-HMQ</v>
          </cell>
          <cell r="G16">
            <v>882.5</v>
          </cell>
        </row>
        <row r="17">
          <cell r="B17" t="str">
            <v>9M-HMW</v>
          </cell>
          <cell r="C17" t="e">
            <v>#REF!</v>
          </cell>
          <cell r="F17" t="str">
            <v>9M-HMK</v>
          </cell>
          <cell r="G17">
            <v>891.48333333333335</v>
          </cell>
        </row>
        <row r="18">
          <cell r="B18" t="str">
            <v>9M-HMX</v>
          </cell>
          <cell r="C18" t="e">
            <v>#REF!</v>
          </cell>
          <cell r="F18" t="str">
            <v>9M-HML</v>
          </cell>
          <cell r="G18">
            <v>897.08333333333337</v>
          </cell>
        </row>
        <row r="19">
          <cell r="B19" t="str">
            <v>9M-HMY</v>
          </cell>
          <cell r="C19" t="e">
            <v>#REF!</v>
          </cell>
          <cell r="F19" t="str">
            <v>9M-HMB</v>
          </cell>
          <cell r="G19">
            <v>996.25</v>
          </cell>
        </row>
        <row r="20">
          <cell r="B20" t="str">
            <v>9M-HMZ</v>
          </cell>
          <cell r="C20" t="e">
            <v>#REF!</v>
          </cell>
          <cell r="F20" t="str">
            <v>9M-HMR</v>
          </cell>
          <cell r="G20">
            <v>996.2833333333333</v>
          </cell>
        </row>
        <row r="21">
          <cell r="B21" t="str">
            <v>9M-HMB</v>
          </cell>
          <cell r="C21" t="e">
            <v>#REF!</v>
          </cell>
          <cell r="F21" t="str">
            <v>9M-HMZ</v>
          </cell>
          <cell r="G21">
            <v>1010.1666666666666</v>
          </cell>
        </row>
      </sheetData>
      <sheetData sheetId="4"/>
      <sheetData sheetId="5"/>
      <sheetData sheetId="6"/>
      <sheetData sheetId="7">
        <row r="1">
          <cell r="A1" t="e">
            <v>#REF!</v>
          </cell>
          <cell r="B1">
            <v>1</v>
          </cell>
        </row>
        <row r="2">
          <cell r="A2" t="e">
            <v>#REF!</v>
          </cell>
          <cell r="B2">
            <v>2</v>
          </cell>
        </row>
        <row r="3">
          <cell r="A3" t="str">
            <v>Serviceable Aircraft</v>
          </cell>
          <cell r="B3">
            <v>3</v>
          </cell>
        </row>
        <row r="4">
          <cell r="A4" t="e">
            <v>#REF!</v>
          </cell>
          <cell r="B4">
            <v>4</v>
          </cell>
        </row>
        <row r="5">
          <cell r="A5" t="str">
            <v xml:space="preserve">TB10                                                                         Regn: 9M-HMH Total Hrs is 985.15                                Next chk is 100 Hours Inspn and                                                       remaining hrs is 50.0       </v>
          </cell>
          <cell r="B5">
            <v>5</v>
          </cell>
        </row>
        <row r="6">
          <cell r="A6">
            <v>0</v>
          </cell>
          <cell r="B6" t="str">
            <v>ZZZZ</v>
          </cell>
        </row>
        <row r="7">
          <cell r="A7">
            <v>0</v>
          </cell>
          <cell r="B7" t="str">
            <v>ZZZZ</v>
          </cell>
        </row>
        <row r="8">
          <cell r="A8">
            <v>0</v>
          </cell>
          <cell r="B8" t="str">
            <v>ZZZZ</v>
          </cell>
        </row>
        <row r="9">
          <cell r="A9">
            <v>0</v>
          </cell>
          <cell r="B9" t="str">
            <v>ZZZZ</v>
          </cell>
        </row>
        <row r="10">
          <cell r="A10" t="str">
            <v xml:space="preserve">DA40D                                                                         Regn: 9M-HMI Total Hrs is 1198.35                                Next chk is 100 Hours Inspn and                                                       remaining hrs is 96.1     </v>
          </cell>
          <cell r="B10">
            <v>6</v>
          </cell>
        </row>
        <row r="11">
          <cell r="A11" t="str">
            <v xml:space="preserve">DA40D                                                                         Regn: 9M-HMJ Total Hrs is 935.22                                Next chk is 100 Hours Inspn and                                                       remaining hrs is 45.0      </v>
          </cell>
          <cell r="B11">
            <v>7</v>
          </cell>
        </row>
        <row r="12">
          <cell r="A12" t="str">
            <v xml:space="preserve">DA40D                                                                         Regn: 9M-HML Total Hrs is 1265.00                                Next chk is 100 Hours Inspn and                                                       remaining hrs is 28.5     </v>
          </cell>
          <cell r="B12">
            <v>8</v>
          </cell>
        </row>
        <row r="13">
          <cell r="A13" t="str">
            <v xml:space="preserve">DA40D                                                                         Regn: 9M-HMM Total Hrs is 1098.20                                Next chk is 200 Hours Inspn and                                                       remaining hrs is 94.5     </v>
          </cell>
          <cell r="B13">
            <v>9</v>
          </cell>
        </row>
        <row r="14">
          <cell r="A14" t="str">
            <v xml:space="preserve">DA40D                                                                         Regn: 9M-HMS Total Hrs is 1045.23                                Next chk is 100 Hours Inspn and                                                       remaining hrs is 49.1     </v>
          </cell>
          <cell r="B14">
            <v>10</v>
          </cell>
        </row>
        <row r="15">
          <cell r="A15" t="str">
            <v xml:space="preserve">DA40D                                                                         Regn: 9M-HMT Total Hrs is 1259.00                                Next chk is 100 Hours Inspn and                                                       remaining hrs is 31.2     </v>
          </cell>
          <cell r="B15">
            <v>11</v>
          </cell>
        </row>
        <row r="16">
          <cell r="A16" t="str">
            <v xml:space="preserve">DA40D                                                                         Regn: 9M-HMU Total Hrs is 1048.60                                Next chk is 100 Hours Inspn and                                                       remaining hrs is 41.6     </v>
          </cell>
          <cell r="B16">
            <v>12</v>
          </cell>
        </row>
        <row r="17">
          <cell r="A17" t="str">
            <v xml:space="preserve">DA40D                                                                         Regn: 9M-HMV Total Hrs is 1248.02                                Next chk is 100 Hours Inspn and                                                       remaining hrs is 39.0     </v>
          </cell>
          <cell r="B17">
            <v>13</v>
          </cell>
        </row>
        <row r="18">
          <cell r="A18" t="str">
            <v xml:space="preserve">DA40D                                                                         Regn: 9M-HMW Total Hrs is 990.25                                Next chk is 200 Hours Inspn and                                                       remaining hrs is 1.3       </v>
          </cell>
          <cell r="B18">
            <v>14</v>
          </cell>
        </row>
        <row r="19">
          <cell r="A19" t="str">
            <v xml:space="preserve">DA40D                                                                         Regn: 9M-HMX Total Hrs is 951.43                                Next chk is 200 Hours Inspn and                                                       remaining hrs is 41.0      </v>
          </cell>
          <cell r="B19">
            <v>15</v>
          </cell>
        </row>
        <row r="20">
          <cell r="A20">
            <v>0</v>
          </cell>
          <cell r="B20" t="str">
            <v>ZZZZ</v>
          </cell>
        </row>
        <row r="21">
          <cell r="A21">
            <v>0</v>
          </cell>
          <cell r="B21" t="str">
            <v>ZZZZ</v>
          </cell>
        </row>
        <row r="22">
          <cell r="A22">
            <v>0</v>
          </cell>
          <cell r="B22" t="str">
            <v>ZZZZ</v>
          </cell>
        </row>
        <row r="23">
          <cell r="A23">
            <v>0</v>
          </cell>
          <cell r="B23" t="str">
            <v>ZZZZ</v>
          </cell>
        </row>
        <row r="24">
          <cell r="A24">
            <v>0</v>
          </cell>
          <cell r="B24" t="str">
            <v>ZZZZ</v>
          </cell>
        </row>
        <row r="25">
          <cell r="A25">
            <v>0</v>
          </cell>
          <cell r="B25" t="str">
            <v>ZZZZ</v>
          </cell>
        </row>
        <row r="26">
          <cell r="A26" t="str">
            <v xml:space="preserve">DA42                                                                         Regn: 9M-HMB Total Hrs is 1487.25                                Next chk is 100 Hours Inspn and                                                       remaining hrs is 6.5       </v>
          </cell>
          <cell r="B26">
            <v>16</v>
          </cell>
        </row>
        <row r="27">
          <cell r="A27" t="str">
            <v xml:space="preserve">DA42                                                                         Regn: 9M-HMY Total Hrs is 1108.18                                Next chk is 200 Hours Inspn and                                                       remaining hrs is 50.4      </v>
          </cell>
          <cell r="B27">
            <v>17</v>
          </cell>
        </row>
        <row r="28">
          <cell r="A28" t="str">
            <v xml:space="preserve">DA42                                                                         Regn: 9M-HMZ Total Hrs is 1558.52                                Next chk is 200 Hours Inspn and                                                       remaining hrs is 23.1      </v>
          </cell>
          <cell r="B28">
            <v>18</v>
          </cell>
        </row>
        <row r="29">
          <cell r="B29" t="str">
            <v>ZZZZ</v>
          </cell>
        </row>
        <row r="30">
          <cell r="A30" t="str">
            <v>Unserviceable Aircraft</v>
          </cell>
          <cell r="B30">
            <v>19</v>
          </cell>
        </row>
        <row r="31">
          <cell r="A31" t="e">
            <v>#REF!</v>
          </cell>
          <cell r="B31" t="e">
            <v>#REF!</v>
          </cell>
        </row>
        <row r="32">
          <cell r="A32" t="str">
            <v>TB10                                                                      Regn: 9M-HMD                                                                                                   reason: RPM fluctuate. Rectification require more ground time. Estimat</v>
          </cell>
          <cell r="B32" t="e">
            <v>#REF!</v>
          </cell>
        </row>
        <row r="33">
          <cell r="A33" t="str">
            <v>TB10                                                                      Regn: 9M-HME                                                                                                   reason: Engine fail to start. Estimate 06-Jul-07</v>
          </cell>
          <cell r="B33" t="e">
            <v>#REF!</v>
          </cell>
        </row>
        <row r="34">
          <cell r="A34" t="str">
            <v>TB10                                                                      Regn: 9M-HMF                                                                                                   reason: 50hrs insp. Estimate07-Jul-07</v>
          </cell>
          <cell r="B34" t="e">
            <v>#REF!</v>
          </cell>
        </row>
        <row r="35">
          <cell r="A35" t="str">
            <v>TB10                                                                      Regn: 9M-HMG                                                                                                   reason: Defect require spares. Awaiting spares from Aviall. Estimate 1</v>
          </cell>
          <cell r="B35" t="e">
            <v>#REF!</v>
          </cell>
        </row>
        <row r="36">
          <cell r="A36">
            <v>0</v>
          </cell>
          <cell r="B36" t="str">
            <v>ZZZZ</v>
          </cell>
        </row>
        <row r="37">
          <cell r="A37" t="str">
            <v>DA40D                                                                      Regn: 9M-HMK                                                                                                   reason: 200hrs inspn. Estimate 06-Jul-07</v>
          </cell>
          <cell r="B37" t="e">
            <v>#REF!</v>
          </cell>
        </row>
        <row r="38">
          <cell r="A38" t="str">
            <v>DA40D                                                                      Regn: 9M-HMN                                                                                                   reason: 1000 hrs insp + Engine change. Start 25-Jun-07. Eng to arrive</v>
          </cell>
          <cell r="B38" t="e">
            <v>#REF!</v>
          </cell>
        </row>
        <row r="39">
          <cell r="A39" t="str">
            <v>DA40D                                                                      Regn: 9M-HMO                                                                                                   reason: 1000 hrs + Engine change. Start 16-Jun-07. Engine rcvd 02-Jul</v>
          </cell>
          <cell r="B39" t="e">
            <v>#REF!</v>
          </cell>
        </row>
        <row r="40">
          <cell r="A40" t="str">
            <v>DA40D                                                                      Regn: 9M-HMP                                                                                                   reason: Planned to start on 1000 hrs insp+ Eng change on 07-Jul-07. A</v>
          </cell>
          <cell r="B40" t="e">
            <v>#REF!</v>
          </cell>
        </row>
        <row r="41">
          <cell r="A41" t="str">
            <v>DA40D                                                                      Regn: 9M-HMR                                                                                                   reason: 200hrs inspn. Nose landing found cracked. Insp period extende</v>
          </cell>
          <cell r="B41" t="e">
            <v>#REF!</v>
          </cell>
        </row>
        <row r="42">
          <cell r="A42">
            <v>0</v>
          </cell>
          <cell r="B42" t="str">
            <v>ZZZZ</v>
          </cell>
        </row>
        <row r="43">
          <cell r="A43">
            <v>0</v>
          </cell>
          <cell r="B43" t="str">
            <v>ZZZZ</v>
          </cell>
        </row>
        <row r="44">
          <cell r="A44">
            <v>0</v>
          </cell>
          <cell r="B44" t="str">
            <v>ZZZZ</v>
          </cell>
        </row>
        <row r="45">
          <cell r="A45">
            <v>0</v>
          </cell>
          <cell r="B45" t="str">
            <v>ZZZZ</v>
          </cell>
        </row>
        <row r="46">
          <cell r="A46">
            <v>0</v>
          </cell>
          <cell r="B46" t="str">
            <v>ZZZZ</v>
          </cell>
        </row>
        <row r="47">
          <cell r="A47">
            <v>0</v>
          </cell>
          <cell r="B47" t="str">
            <v>ZZZZ</v>
          </cell>
        </row>
        <row r="48">
          <cell r="A48">
            <v>0</v>
          </cell>
          <cell r="B48" t="str">
            <v>ZZZZ</v>
          </cell>
        </row>
        <row r="49">
          <cell r="A49">
            <v>0</v>
          </cell>
          <cell r="B49" t="str">
            <v>ZZZZ</v>
          </cell>
        </row>
        <row r="50">
          <cell r="A50">
            <v>0</v>
          </cell>
          <cell r="B50" t="str">
            <v>ZZZZ</v>
          </cell>
        </row>
        <row r="51">
          <cell r="A51">
            <v>0</v>
          </cell>
          <cell r="B51" t="str">
            <v>ZZZZ</v>
          </cell>
        </row>
        <row r="52">
          <cell r="A52">
            <v>0</v>
          </cell>
          <cell r="B52" t="str">
            <v>ZZZZ</v>
          </cell>
        </row>
        <row r="53">
          <cell r="A53">
            <v>0</v>
          </cell>
          <cell r="B53" t="str">
            <v>ZZZZ</v>
          </cell>
        </row>
        <row r="54">
          <cell r="A54">
            <v>0</v>
          </cell>
          <cell r="B54" t="str">
            <v>ZZZZ</v>
          </cell>
        </row>
      </sheetData>
      <sheetData sheetId="8">
        <row r="1">
          <cell r="A1" t="str">
            <v>Daily Aircraft Status and Hours Flown</v>
          </cell>
        </row>
        <row r="2">
          <cell r="A2" t="str">
            <v>04-Jul-2007 TB10 Total Hours Flown = 13.09 DA40D Total Hours Flown = 47.00 DA42 Total Hours Flown = 10.83 Total Fleet Hours Flown = 70.92</v>
          </cell>
        </row>
        <row r="3">
          <cell r="A3" t="str">
            <v>Serviceable Aircraft</v>
          </cell>
        </row>
        <row r="4">
          <cell r="A4" t="str">
            <v>TB10 = 1 DA40D = 10 DA42 = 3 AVGAS (100LL) Remaining: 52drums</v>
          </cell>
        </row>
        <row r="5">
          <cell r="A5" t="str">
            <v xml:space="preserve">TB10                                                                         Regn: 9M-HMH Total Hrs is 985.15                                Next chk is 100 Hours Inspn and                                                       remaining hrs is 50.0       </v>
          </cell>
        </row>
        <row r="6">
          <cell r="A6" t="str">
            <v xml:space="preserve">DA40D                                                                         Regn: 9M-HMI Total Hrs is 1198.35                                Next chk is 100 Hours Inspn and                                                       remaining hrs is 96.1     </v>
          </cell>
        </row>
        <row r="7">
          <cell r="A7" t="str">
            <v xml:space="preserve">DA40D                                                                         Regn: 9M-HMJ Total Hrs is 935.22                                Next chk is 100 Hours Inspn and                                                       remaining hrs is 45.0      </v>
          </cell>
        </row>
        <row r="8">
          <cell r="A8" t="str">
            <v xml:space="preserve">DA40D                                                                         Regn: 9M-HML Total Hrs is 1265.00                                Next chk is 100 Hours Inspn and                                                       remaining hrs is 28.5     </v>
          </cell>
        </row>
        <row r="9">
          <cell r="A9" t="str">
            <v xml:space="preserve">DA40D                                                                         Regn: 9M-HMM Total Hrs is 1098.20                                Next chk is 200 Hours Inspn and                                                       remaining hrs is 94.5     </v>
          </cell>
        </row>
        <row r="10">
          <cell r="A10" t="str">
            <v xml:space="preserve">DA40D                                                                         Regn: 9M-HMS Total Hrs is 1045.23                                Next chk is 100 Hours Inspn and                                                       remaining hrs is 49.1     </v>
          </cell>
        </row>
        <row r="11">
          <cell r="A11" t="str">
            <v xml:space="preserve">DA40D                                                                         Regn: 9M-HMT Total Hrs is 1259.00                                Next chk is 100 Hours Inspn and                                                       remaining hrs is 31.2     </v>
          </cell>
        </row>
        <row r="12">
          <cell r="A12" t="str">
            <v xml:space="preserve">DA40D                                                                         Regn: 9M-HMU Total Hrs is 1048.60                                Next chk is 100 Hours Inspn and                                                       remaining hrs is 41.6     </v>
          </cell>
        </row>
        <row r="13">
          <cell r="A13" t="str">
            <v xml:space="preserve">DA40D                                                                         Regn: 9M-HMV Total Hrs is 1248.02                                Next chk is 100 Hours Inspn and                                                       remaining hrs is 39.0     </v>
          </cell>
        </row>
        <row r="14">
          <cell r="A14" t="str">
            <v xml:space="preserve">DA40D                                                                         Regn: 9M-HMW Total Hrs is 990.25                                Next chk is 200 Hours Inspn and                                                       remaining hrs is 1.3       </v>
          </cell>
        </row>
        <row r="15">
          <cell r="A15" t="str">
            <v xml:space="preserve">DA40D                                                                         Regn: 9M-HMX Total Hrs is 951.43                                Next chk is 200 Hours Inspn and                                                       remaining hrs is 41.0      </v>
          </cell>
        </row>
        <row r="16">
          <cell r="A16" t="str">
            <v xml:space="preserve">DA42                                                                         Regn: 9M-HMB Total Hrs is 1487.25                                Next chk is 100 Hours Inspn and                                                       remaining hrs is 6.5       </v>
          </cell>
        </row>
        <row r="17">
          <cell r="A17" t="str">
            <v xml:space="preserve">DA42                                                                         Regn: 9M-HMY Total Hrs is 1108.18                                Next chk is 200 Hours Inspn and                                                       remaining hrs is 50.4      </v>
          </cell>
        </row>
        <row r="18">
          <cell r="A18" t="str">
            <v xml:space="preserve">DA42                                                                         Regn: 9M-HMZ Total Hrs is 1558.52                                Next chk is 200 Hours Inspn and                                                       remaining hrs is 23.1      </v>
          </cell>
        </row>
        <row r="19">
          <cell r="A19" t="str">
            <v>Unserviceable Aircraft</v>
          </cell>
        </row>
        <row r="20">
          <cell r="A20" t="str">
            <v>TB10 = 4 DA40D = 5 DA42 = 0</v>
          </cell>
        </row>
        <row r="21">
          <cell r="A21" t="str">
            <v>TB10                                                                      Regn: 9M-HMD                                                                                                   reason: RPM fluctuate. Rectification require more ground time. Estimat</v>
          </cell>
        </row>
        <row r="22">
          <cell r="A22" t="str">
            <v>TB10                                                                      Regn: 9M-HME                                                                                                   reason: Engine fail to start. Estimate 06-Jul-07</v>
          </cell>
        </row>
        <row r="23">
          <cell r="A23" t="str">
            <v>TB10                                                                      Regn: 9M-HMF                                                                                                   reason: 50hrs insp. Estimate07-Jul-07</v>
          </cell>
        </row>
        <row r="24">
          <cell r="A24" t="str">
            <v>TB10                                                                      Regn: 9M-HMG                                                                                                   reason: Defect require spares. Awaiting spares from Aviall. Estimate 1</v>
          </cell>
        </row>
        <row r="25">
          <cell r="A25" t="str">
            <v>DA40D                                                                      Regn: 9M-HMK                                                                                                   reason: 200hrs inspn. Estimate 06-Jul-07</v>
          </cell>
        </row>
        <row r="26">
          <cell r="A26" t="str">
            <v>DA40D                                                                      Regn: 9M-HMN                                                                                                   reason: 1000 hrs insp + Engine change. Start 25-Jun-07. Eng to arrive</v>
          </cell>
        </row>
        <row r="27">
          <cell r="A27" t="str">
            <v>DA40D                                                                      Regn: 9M-HMO                                                                                                   reason: 1000 hrs + Engine change. Start 16-Jun-07. Engine rcvd 02-Jul</v>
          </cell>
        </row>
        <row r="28">
          <cell r="A28" t="str">
            <v>DA40D                                                                      Regn: 9M-HMP                                                                                                   reason: Planned to start on 1000 hrs insp+ Eng change on 07-Jul-07. A</v>
          </cell>
        </row>
        <row r="29">
          <cell r="A29" t="str">
            <v>DA40D                                                                      Regn: 9M-HMR                                                                                                   reason: 200hrs inspn. Nose landing found cracked. Insp period extende</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C Status Update"/>
      <sheetName val="Daily Hours"/>
      <sheetName val="Weekly Hours"/>
      <sheetName val="Chart"/>
      <sheetName val="Daily Hours - Type"/>
      <sheetName val="email Attachment"/>
      <sheetName val="email Attachment (2)"/>
      <sheetName val="Calculation"/>
      <sheetName val="email Attachment (3)"/>
      <sheetName val="DA 40D"/>
      <sheetName val="DA 42"/>
      <sheetName val="TB 10"/>
      <sheetName val="Estimated Utilization"/>
      <sheetName val="Component Forecast"/>
      <sheetName val="CTRM Report"/>
      <sheetName val="Actual Hours"/>
      <sheetName val="AC Maintenance Status"/>
      <sheetName val="Planner - AC"/>
      <sheetName val="Eng Maintenance Status"/>
      <sheetName val="Prop Maintenance Status"/>
      <sheetName val="Status Sheet"/>
      <sheetName val="Out of phase"/>
      <sheetName val="Planner - AC Maintenance"/>
      <sheetName val="AC Monthly Utilization"/>
      <sheetName val="Planner - AC Maintenance manual"/>
      <sheetName val="Planner - AC Maintenance wall"/>
      <sheetName val="Propeller Governor (McCauley)"/>
      <sheetName val="Magneto LH &amp; RH"/>
      <sheetName val="Alternatot#1"/>
      <sheetName val="Alternator#2"/>
      <sheetName val="Battery#1 (G243)"/>
      <sheetName val="Battery#2"/>
      <sheetName val="Muffler and Heat Exchanger"/>
      <sheetName val="Air Filter Element"/>
      <sheetName val="Fuel Injection Nozzles"/>
      <sheetName val="C of A Due dates"/>
      <sheetName val="CMR Due dates"/>
      <sheetName val="Radio Annual Inspn."/>
      <sheetName val="Compass Swing Due Date"/>
      <sheetName val="Weighing Date"/>
      <sheetName val="Component XXX"/>
      <sheetName val="Cirrus Comp. by AC"/>
      <sheetName val="Cirrus SR20 Comp. forcast"/>
      <sheetName val="TCM Parts Estimation"/>
      <sheetName val="Component"/>
      <sheetName val="Sheet1"/>
      <sheetName val="Sheet2"/>
      <sheetName val="Component Forecast (2)"/>
    </sheetNames>
    <sheetDataSet>
      <sheetData sheetId="0">
        <row r="1">
          <cell r="B1">
            <v>8</v>
          </cell>
        </row>
        <row r="2">
          <cell r="B2">
            <v>8</v>
          </cell>
        </row>
        <row r="200">
          <cell r="A200" t="str">
            <v>Aircraft Type:</v>
          </cell>
          <cell r="B200" t="str">
            <v>DA40D</v>
          </cell>
          <cell r="C200" t="str">
            <v>CMR Expiry:</v>
          </cell>
          <cell r="D200">
            <v>39175</v>
          </cell>
          <cell r="E200" t="str">
            <v>remaining = -1451 day(s)</v>
          </cell>
        </row>
        <row r="201">
          <cell r="A201" t="str">
            <v>Aircraft Regn:</v>
          </cell>
          <cell r="B201" t="str">
            <v>9M-HMI</v>
          </cell>
          <cell r="C201" t="str">
            <v>CMR Reference:</v>
          </cell>
          <cell r="D201" t="str">
            <v>056</v>
          </cell>
        </row>
        <row r="202">
          <cell r="A202" t="str">
            <v>Serial Number:</v>
          </cell>
          <cell r="B202" t="str">
            <v>D4.172</v>
          </cell>
          <cell r="C202" t="str">
            <v>C of A Expiry:</v>
          </cell>
          <cell r="D202">
            <v>39129</v>
          </cell>
          <cell r="E202" t="str">
            <v>remaining = -1497 day(s)</v>
          </cell>
        </row>
        <row r="203">
          <cell r="A203" t="str">
            <v>Manufactured Date:</v>
          </cell>
          <cell r="B203">
            <v>38490</v>
          </cell>
          <cell r="C203" t="str">
            <v>C of A Reference:</v>
          </cell>
          <cell r="D203" t="str">
            <v>M.1080</v>
          </cell>
        </row>
        <row r="204">
          <cell r="C204" t="str">
            <v>C of A Test Flt Due:</v>
          </cell>
          <cell r="D204">
            <v>39084</v>
          </cell>
          <cell r="E204" t="str">
            <v>remaining = -1542 day(s)</v>
          </cell>
        </row>
        <row r="205">
          <cell r="A205" t="str">
            <v>Status as of:</v>
          </cell>
          <cell r="B205">
            <v>39071</v>
          </cell>
          <cell r="C205" t="str">
            <v>Radio License Expiry:</v>
          </cell>
          <cell r="D205">
            <v>39133</v>
          </cell>
          <cell r="E205" t="str">
            <v>remaining = -1493 day(s)</v>
          </cell>
        </row>
        <row r="206">
          <cell r="A206" t="str">
            <v>TSN:</v>
          </cell>
          <cell r="B206">
            <v>734</v>
          </cell>
          <cell r="C206" t="str">
            <v>Radio License Reference:</v>
          </cell>
          <cell r="D206" t="str">
            <v>A 481712</v>
          </cell>
        </row>
        <row r="207">
          <cell r="B207">
            <v>57</v>
          </cell>
          <cell r="C207" t="str">
            <v>Annual Compass Swing Expiry:</v>
          </cell>
          <cell r="D207">
            <v>39430</v>
          </cell>
          <cell r="E207" t="str">
            <v>remaining = -1196 day(s)</v>
          </cell>
        </row>
        <row r="208">
          <cell r="A208" t="str">
            <v>CSN:</v>
          </cell>
          <cell r="B208">
            <v>1740</v>
          </cell>
          <cell r="C208" t="str">
            <v>Annual Radio Inspection:</v>
          </cell>
          <cell r="D208">
            <v>39419</v>
          </cell>
          <cell r="E208" t="str">
            <v>remaining = -1207 day(s)</v>
          </cell>
        </row>
        <row r="209">
          <cell r="A209" t="str">
            <v>Technical Log no:</v>
          </cell>
          <cell r="B209">
            <v>1966</v>
          </cell>
        </row>
        <row r="210">
          <cell r="A210" t="str">
            <v>Remarks:</v>
          </cell>
          <cell r="B210" t="str">
            <v>-</v>
          </cell>
        </row>
        <row r="213">
          <cell r="A213" t="str">
            <v>Last Check 100 / 200 Hours:</v>
          </cell>
          <cell r="B213" t="str">
            <v>100 Hours</v>
          </cell>
          <cell r="C213" t="str">
            <v>Next Check:</v>
          </cell>
          <cell r="D213" t="e">
            <v>#REF!</v>
          </cell>
        </row>
        <row r="214">
          <cell r="A214" t="str">
            <v>Last Check Date:</v>
          </cell>
          <cell r="B214">
            <v>39050</v>
          </cell>
          <cell r="C214" t="str">
            <v>Due Date:</v>
          </cell>
          <cell r="D214">
            <v>39230</v>
          </cell>
          <cell r="E214" t="str">
            <v>remaining = -1396 day(s)</v>
          </cell>
        </row>
        <row r="215">
          <cell r="A215" t="str">
            <v>CRS-SMI Reference:</v>
          </cell>
          <cell r="B215" t="str">
            <v>0102</v>
          </cell>
          <cell r="C215" t="str">
            <v>Due at TSN:</v>
          </cell>
          <cell r="D215" t="e">
            <v>#REF!</v>
          </cell>
          <cell r="E215" t="e">
            <v>#REF!</v>
          </cell>
        </row>
        <row r="216">
          <cell r="A216" t="str">
            <v>TSN:</v>
          </cell>
          <cell r="B216">
            <v>697</v>
          </cell>
          <cell r="C216" t="str">
            <v>Estimated Due Date:</v>
          </cell>
          <cell r="D216" t="e">
            <v>#REF!</v>
          </cell>
          <cell r="E216" t="e">
            <v>#REF!</v>
          </cell>
        </row>
        <row r="217">
          <cell r="B217">
            <v>57</v>
          </cell>
        </row>
        <row r="218">
          <cell r="A218" t="str">
            <v>CSN:</v>
          </cell>
          <cell r="B218" t="str">
            <v>-</v>
          </cell>
        </row>
        <row r="219">
          <cell r="A219" t="str">
            <v>Borrowed Hours:</v>
          </cell>
          <cell r="B219">
            <v>0</v>
          </cell>
        </row>
        <row r="220">
          <cell r="B220">
            <v>0</v>
          </cell>
        </row>
        <row r="221">
          <cell r="A221" t="str">
            <v>Last Check 1000 Hours:</v>
          </cell>
          <cell r="B221" t="str">
            <v>-</v>
          </cell>
        </row>
        <row r="222">
          <cell r="A222" t="str">
            <v>Last Check Date:</v>
          </cell>
          <cell r="B222" t="str">
            <v>-</v>
          </cell>
          <cell r="C222" t="str">
            <v>Due Date:</v>
          </cell>
          <cell r="D222">
            <v>42872</v>
          </cell>
          <cell r="E222" t="str">
            <v>remaining = 2246 day(s)</v>
          </cell>
        </row>
        <row r="223">
          <cell r="A223" t="str">
            <v>CRS-SMI Reference:</v>
          </cell>
          <cell r="B223" t="str">
            <v>-</v>
          </cell>
          <cell r="C223" t="str">
            <v>Due at TSN:</v>
          </cell>
          <cell r="D223" t="e">
            <v>#REF!</v>
          </cell>
          <cell r="E223" t="e">
            <v>#REF!</v>
          </cell>
        </row>
        <row r="224">
          <cell r="A224" t="str">
            <v>TSN:</v>
          </cell>
          <cell r="B224">
            <v>0</v>
          </cell>
          <cell r="C224" t="str">
            <v>Estimated Due Date:</v>
          </cell>
          <cell r="D224" t="e">
            <v>#REF!</v>
          </cell>
          <cell r="E224" t="e">
            <v>#REF!</v>
          </cell>
        </row>
        <row r="225">
          <cell r="B225">
            <v>0</v>
          </cell>
        </row>
        <row r="226">
          <cell r="A226" t="str">
            <v>CSN:</v>
          </cell>
          <cell r="B226">
            <v>0</v>
          </cell>
        </row>
        <row r="227">
          <cell r="A227" t="str">
            <v>Borrowed Hours:</v>
          </cell>
          <cell r="B227">
            <v>0</v>
          </cell>
        </row>
        <row r="228">
          <cell r="B228">
            <v>0</v>
          </cell>
        </row>
        <row r="229">
          <cell r="A229" t="str">
            <v>Last Check 2000 Hours:</v>
          </cell>
          <cell r="B229" t="str">
            <v>-</v>
          </cell>
        </row>
        <row r="230">
          <cell r="A230" t="str">
            <v>Last Check Date:</v>
          </cell>
          <cell r="B230" t="str">
            <v>-</v>
          </cell>
          <cell r="C230" t="str">
            <v>Due Date:</v>
          </cell>
          <cell r="D230">
            <v>47255</v>
          </cell>
          <cell r="E230" t="str">
            <v>remaining = 6629 day(s)</v>
          </cell>
        </row>
        <row r="231">
          <cell r="A231" t="str">
            <v>CRS-SMI Reference:</v>
          </cell>
          <cell r="B231" t="str">
            <v>-</v>
          </cell>
          <cell r="C231" t="str">
            <v>Due at TSN:</v>
          </cell>
          <cell r="D231" t="e">
            <v>#REF!</v>
          </cell>
          <cell r="E231" t="e">
            <v>#REF!</v>
          </cell>
        </row>
        <row r="232">
          <cell r="A232" t="str">
            <v>TSN:</v>
          </cell>
          <cell r="B232">
            <v>0</v>
          </cell>
          <cell r="C232" t="str">
            <v>Estimated Due Date:</v>
          </cell>
          <cell r="D232" t="e">
            <v>#REF!</v>
          </cell>
          <cell r="E232" t="e">
            <v>#REF!</v>
          </cell>
        </row>
        <row r="233">
          <cell r="B233">
            <v>0</v>
          </cell>
        </row>
        <row r="234">
          <cell r="A234" t="str">
            <v>CSN:</v>
          </cell>
          <cell r="B234">
            <v>0</v>
          </cell>
        </row>
        <row r="235">
          <cell r="A235" t="str">
            <v>Borrowed Hours:</v>
          </cell>
          <cell r="B235">
            <v>0</v>
          </cell>
        </row>
        <row r="236">
          <cell r="B236">
            <v>0</v>
          </cell>
        </row>
        <row r="300">
          <cell r="A300" t="str">
            <v>Aircraft Type:</v>
          </cell>
          <cell r="B300" t="str">
            <v>DA40D</v>
          </cell>
          <cell r="C300" t="str">
            <v>CMR Expiry:</v>
          </cell>
          <cell r="D300">
            <v>39143</v>
          </cell>
          <cell r="E300" t="str">
            <v>remaining = -1483 day(s)</v>
          </cell>
        </row>
        <row r="301">
          <cell r="A301" t="str">
            <v>Aircraft Regn:</v>
          </cell>
          <cell r="B301" t="str">
            <v>9M-HMJ</v>
          </cell>
          <cell r="C301" t="str">
            <v>CMR Reference:</v>
          </cell>
        </row>
        <row r="302">
          <cell r="A302" t="str">
            <v>Serial Number:</v>
          </cell>
          <cell r="B302" t="str">
            <v>D4.173</v>
          </cell>
          <cell r="C302" t="str">
            <v>C of A Expiry:</v>
          </cell>
          <cell r="D302">
            <v>39129</v>
          </cell>
          <cell r="E302" t="str">
            <v>remaining = -1497 day(s)</v>
          </cell>
        </row>
        <row r="303">
          <cell r="A303" t="str">
            <v>Manufactured Date:</v>
          </cell>
          <cell r="B303">
            <v>38492</v>
          </cell>
          <cell r="C303" t="str">
            <v>C of A Reference:</v>
          </cell>
        </row>
        <row r="304">
          <cell r="C304" t="str">
            <v>C of A Test Flt Due:</v>
          </cell>
          <cell r="D304">
            <v>39084</v>
          </cell>
          <cell r="E304" t="str">
            <v>remaining = -1542 day(s)</v>
          </cell>
        </row>
        <row r="305">
          <cell r="A305" t="str">
            <v>Status as of:</v>
          </cell>
          <cell r="B305">
            <v>39087</v>
          </cell>
          <cell r="C305" t="str">
            <v>Radio License Expiry:</v>
          </cell>
          <cell r="D305">
            <v>39133</v>
          </cell>
          <cell r="E305" t="str">
            <v>remaining = -1493 day(s)</v>
          </cell>
        </row>
        <row r="306">
          <cell r="A306" t="str">
            <v>TSN:</v>
          </cell>
          <cell r="B306">
            <v>382</v>
          </cell>
          <cell r="C306" t="str">
            <v>Radio License Reference:</v>
          </cell>
        </row>
        <row r="307">
          <cell r="B307">
            <v>8</v>
          </cell>
          <cell r="C307" t="str">
            <v>Annual Compass Swing Expiry:</v>
          </cell>
          <cell r="D307">
            <v>39430</v>
          </cell>
          <cell r="E307" t="str">
            <v>remaining = -1196 day(s)</v>
          </cell>
        </row>
        <row r="308">
          <cell r="A308" t="str">
            <v>CSN:</v>
          </cell>
          <cell r="B308">
            <v>610</v>
          </cell>
          <cell r="C308" t="str">
            <v>Annual Radio Inspection:</v>
          </cell>
          <cell r="D308">
            <v>39419</v>
          </cell>
          <cell r="E308" t="str">
            <v>remaining = -1207 day(s)</v>
          </cell>
        </row>
        <row r="309">
          <cell r="A309" t="str">
            <v>Technical Log no:</v>
          </cell>
          <cell r="B309">
            <v>2470</v>
          </cell>
        </row>
        <row r="310">
          <cell r="A310" t="str">
            <v>Remarks:</v>
          </cell>
          <cell r="B310" t="str">
            <v>-</v>
          </cell>
        </row>
        <row r="313">
          <cell r="A313" t="str">
            <v>Last Check 100 / 200 Hours:</v>
          </cell>
          <cell r="B313" t="str">
            <v>200 Hours</v>
          </cell>
          <cell r="C313" t="str">
            <v>Next Check:</v>
          </cell>
          <cell r="D313" t="e">
            <v>#REF!</v>
          </cell>
        </row>
        <row r="314">
          <cell r="A314" t="str">
            <v>Last Check Date:</v>
          </cell>
          <cell r="B314">
            <v>39073</v>
          </cell>
          <cell r="C314" t="str">
            <v>Due Date:</v>
          </cell>
          <cell r="E314" t="str">
            <v>remaining = -40626 day(s)</v>
          </cell>
        </row>
        <row r="315">
          <cell r="A315" t="str">
            <v>CRS-SMI Reference:</v>
          </cell>
          <cell r="C315" t="str">
            <v>Due at TSN:</v>
          </cell>
          <cell r="D315" t="e">
            <v>#REF!</v>
          </cell>
          <cell r="E315" t="e">
            <v>#REF!</v>
          </cell>
        </row>
        <row r="316">
          <cell r="A316" t="str">
            <v>TSN:</v>
          </cell>
          <cell r="B316">
            <v>310</v>
          </cell>
          <cell r="C316" t="str">
            <v>Estimated Due Date:</v>
          </cell>
          <cell r="D316" t="e">
            <v>#REF!</v>
          </cell>
          <cell r="E316" t="e">
            <v>#REF!</v>
          </cell>
        </row>
        <row r="317">
          <cell r="B317">
            <v>58</v>
          </cell>
        </row>
        <row r="318">
          <cell r="A318" t="str">
            <v>CSN:</v>
          </cell>
          <cell r="B318" t="str">
            <v>-</v>
          </cell>
        </row>
        <row r="319">
          <cell r="A319" t="str">
            <v>Borrowed Hours:</v>
          </cell>
          <cell r="B319">
            <v>0</v>
          </cell>
        </row>
        <row r="320">
          <cell r="B320">
            <v>0</v>
          </cell>
        </row>
        <row r="321">
          <cell r="A321" t="str">
            <v>Last Check 1000 Hours:</v>
          </cell>
          <cell r="B321" t="str">
            <v>-</v>
          </cell>
        </row>
        <row r="322">
          <cell r="A322" t="str">
            <v>Last Check Date:</v>
          </cell>
          <cell r="B322" t="str">
            <v>-</v>
          </cell>
          <cell r="C322" t="str">
            <v>Due Date:</v>
          </cell>
          <cell r="D322">
            <v>42872</v>
          </cell>
          <cell r="E322" t="str">
            <v>remaining = 2246 day(s)</v>
          </cell>
        </row>
        <row r="323">
          <cell r="A323" t="str">
            <v>CRS-SMI Reference:</v>
          </cell>
          <cell r="B323" t="str">
            <v>-</v>
          </cell>
          <cell r="C323" t="str">
            <v>Due at TSN:</v>
          </cell>
          <cell r="D323" t="e">
            <v>#REF!</v>
          </cell>
          <cell r="E323" t="str">
            <v>remaining = :00 hour(s)</v>
          </cell>
        </row>
        <row r="324">
          <cell r="A324" t="str">
            <v>TSN:</v>
          </cell>
          <cell r="B324">
            <v>0</v>
          </cell>
          <cell r="C324" t="str">
            <v>Estimated Due Date:</v>
          </cell>
          <cell r="D324" t="e">
            <v>#REF!</v>
          </cell>
          <cell r="E324" t="e">
            <v>#REF!</v>
          </cell>
        </row>
        <row r="325">
          <cell r="B325">
            <v>0</v>
          </cell>
        </row>
        <row r="326">
          <cell r="A326" t="str">
            <v>CSN:</v>
          </cell>
          <cell r="B326">
            <v>0</v>
          </cell>
        </row>
        <row r="327">
          <cell r="A327" t="str">
            <v>Borrowed Hours:</v>
          </cell>
          <cell r="B327">
            <v>0</v>
          </cell>
        </row>
        <row r="328">
          <cell r="B328">
            <v>0</v>
          </cell>
        </row>
        <row r="329">
          <cell r="A329" t="str">
            <v>Last Check 2000 Hours:</v>
          </cell>
          <cell r="B329" t="str">
            <v>-</v>
          </cell>
        </row>
        <row r="330">
          <cell r="A330" t="str">
            <v>Last Check Date:</v>
          </cell>
          <cell r="B330" t="str">
            <v>-</v>
          </cell>
          <cell r="C330" t="str">
            <v>Due Date:</v>
          </cell>
          <cell r="D330">
            <v>47255</v>
          </cell>
          <cell r="E330" t="str">
            <v>remaining = 6629 day(s)</v>
          </cell>
        </row>
        <row r="331">
          <cell r="C331" t="str">
            <v>Due at TSN:</v>
          </cell>
          <cell r="D331" t="e">
            <v>#REF!</v>
          </cell>
          <cell r="E331" t="str">
            <v>remaining = :00 hour(s)</v>
          </cell>
        </row>
        <row r="332">
          <cell r="A332" t="str">
            <v>TSN:</v>
          </cell>
          <cell r="B332">
            <v>0</v>
          </cell>
          <cell r="C332" t="str">
            <v>Estimated Due Date:</v>
          </cell>
          <cell r="D332" t="e">
            <v>#REF!</v>
          </cell>
          <cell r="E332" t="e">
            <v>#REF!</v>
          </cell>
        </row>
        <row r="333">
          <cell r="B333">
            <v>0</v>
          </cell>
        </row>
        <row r="334">
          <cell r="A334" t="str">
            <v>CSN:</v>
          </cell>
          <cell r="B334">
            <v>0</v>
          </cell>
        </row>
        <row r="335">
          <cell r="A335" t="str">
            <v>Borrowed Hours:</v>
          </cell>
          <cell r="B335">
            <v>0</v>
          </cell>
        </row>
        <row r="336">
          <cell r="B336">
            <v>0</v>
          </cell>
        </row>
        <row r="400">
          <cell r="A400" t="str">
            <v>Aircraft Type:</v>
          </cell>
          <cell r="B400" t="str">
            <v>DA40D</v>
          </cell>
          <cell r="C400" t="str">
            <v>CMR Expiry:</v>
          </cell>
          <cell r="E400" t="str">
            <v>remaining = -40626 day(s)</v>
          </cell>
        </row>
        <row r="401">
          <cell r="A401" t="str">
            <v>Aircraft Regn:</v>
          </cell>
          <cell r="B401" t="str">
            <v>9M-HMK</v>
          </cell>
          <cell r="C401" t="str">
            <v>CMR Reference:</v>
          </cell>
        </row>
        <row r="402">
          <cell r="A402" t="str">
            <v>Serial Number:</v>
          </cell>
          <cell r="C402" t="str">
            <v>C of A Expiry:</v>
          </cell>
          <cell r="D402">
            <v>39129</v>
          </cell>
          <cell r="E402" t="str">
            <v>remaining = -1497 day(s)</v>
          </cell>
        </row>
        <row r="403">
          <cell r="A403" t="str">
            <v>Manufactured Date:</v>
          </cell>
          <cell r="C403" t="str">
            <v>C of A Reference:</v>
          </cell>
        </row>
        <row r="404">
          <cell r="C404" t="str">
            <v>C of A Test Flt Due:</v>
          </cell>
          <cell r="D404">
            <v>39084</v>
          </cell>
          <cell r="E404" t="str">
            <v>remaining = -1542 day(s)</v>
          </cell>
        </row>
        <row r="405">
          <cell r="A405" t="str">
            <v>Status as of:</v>
          </cell>
          <cell r="C405" t="str">
            <v>Radio License Expiry:</v>
          </cell>
          <cell r="E405" t="str">
            <v>remaining = -40626 day(s)</v>
          </cell>
        </row>
        <row r="406">
          <cell r="A406" t="str">
            <v>TSN:</v>
          </cell>
          <cell r="C406" t="str">
            <v>Radio License Reference:</v>
          </cell>
        </row>
        <row r="407">
          <cell r="C407" t="str">
            <v>Annual Compass Swing Expiry:</v>
          </cell>
          <cell r="E407" t="str">
            <v>remaining = -40626 day(s)</v>
          </cell>
        </row>
        <row r="408">
          <cell r="A408" t="str">
            <v>CSN:</v>
          </cell>
          <cell r="C408" t="str">
            <v>Annual Radio Inspection:</v>
          </cell>
          <cell r="E408" t="str">
            <v>remaining = -40626 day(s)</v>
          </cell>
        </row>
        <row r="409">
          <cell r="A409" t="str">
            <v>Technical Log no:</v>
          </cell>
        </row>
        <row r="413">
          <cell r="A413" t="str">
            <v>Last Check 100 / 200 Hours:</v>
          </cell>
          <cell r="C413" t="str">
            <v>Next Check:</v>
          </cell>
          <cell r="D413" t="e">
            <v>#REF!</v>
          </cell>
        </row>
        <row r="414">
          <cell r="A414" t="str">
            <v>Last Check Date:</v>
          </cell>
          <cell r="C414" t="str">
            <v>Due Date:</v>
          </cell>
          <cell r="E414" t="str">
            <v>remaining = -40626 day(s)</v>
          </cell>
        </row>
        <row r="415">
          <cell r="A415" t="str">
            <v>CRS-SMI Reference:</v>
          </cell>
          <cell r="C415" t="str">
            <v>Due at TSN:</v>
          </cell>
          <cell r="D415" t="e">
            <v>#REF!</v>
          </cell>
          <cell r="E415" t="e">
            <v>#REF!</v>
          </cell>
        </row>
        <row r="416">
          <cell r="A416" t="str">
            <v>TSN:</v>
          </cell>
          <cell r="C416" t="str">
            <v>Estimated Due Date:</v>
          </cell>
          <cell r="D416" t="e">
            <v>#REF!</v>
          </cell>
          <cell r="E416" t="e">
            <v>#REF!</v>
          </cell>
        </row>
        <row r="418">
          <cell r="A418" t="str">
            <v>CSN:</v>
          </cell>
        </row>
        <row r="419">
          <cell r="A419" t="str">
            <v>Borrowed Hours:</v>
          </cell>
          <cell r="B419">
            <v>0</v>
          </cell>
        </row>
        <row r="420">
          <cell r="B420">
            <v>0</v>
          </cell>
        </row>
        <row r="421">
          <cell r="A421" t="str">
            <v>Last Check 1000 Hours:</v>
          </cell>
          <cell r="B421" t="str">
            <v>-</v>
          </cell>
        </row>
        <row r="422">
          <cell r="A422" t="str">
            <v>Last Check Date:</v>
          </cell>
          <cell r="B422" t="str">
            <v>-</v>
          </cell>
          <cell r="C422" t="str">
            <v>Due Date:</v>
          </cell>
          <cell r="D422">
            <v>42872</v>
          </cell>
          <cell r="E422" t="str">
            <v>remaining = 2246 day(s)</v>
          </cell>
        </row>
        <row r="423">
          <cell r="A423" t="str">
            <v>CRS-SMI Reference:</v>
          </cell>
          <cell r="B423" t="str">
            <v>-</v>
          </cell>
          <cell r="C423" t="str">
            <v>Due at TSN:</v>
          </cell>
          <cell r="D423" t="e">
            <v>#REF!</v>
          </cell>
          <cell r="E423" t="str">
            <v>remaining = :00 hour(s)</v>
          </cell>
        </row>
        <row r="424">
          <cell r="A424" t="str">
            <v>TSN:</v>
          </cell>
          <cell r="B424">
            <v>0</v>
          </cell>
          <cell r="C424" t="str">
            <v>Estimated Due Date:</v>
          </cell>
          <cell r="D424" t="e">
            <v>#REF!</v>
          </cell>
          <cell r="E424" t="e">
            <v>#REF!</v>
          </cell>
        </row>
        <row r="425">
          <cell r="B425">
            <v>0</v>
          </cell>
        </row>
        <row r="426">
          <cell r="A426" t="str">
            <v>CSN:</v>
          </cell>
          <cell r="B426">
            <v>0</v>
          </cell>
        </row>
        <row r="427">
          <cell r="A427" t="str">
            <v>Borrowed Hours:</v>
          </cell>
          <cell r="B427">
            <v>0</v>
          </cell>
        </row>
        <row r="428">
          <cell r="B428">
            <v>0</v>
          </cell>
        </row>
        <row r="429">
          <cell r="A429" t="str">
            <v>Last Check 2000 Hours:</v>
          </cell>
          <cell r="B429" t="str">
            <v>-</v>
          </cell>
        </row>
        <row r="430">
          <cell r="A430" t="str">
            <v>Last Check Date:</v>
          </cell>
          <cell r="B430" t="str">
            <v>-</v>
          </cell>
          <cell r="C430" t="str">
            <v>Due Date:</v>
          </cell>
          <cell r="D430">
            <v>47255</v>
          </cell>
          <cell r="E430" t="str">
            <v>remaining = 6629 day(s)</v>
          </cell>
        </row>
        <row r="431">
          <cell r="C431" t="str">
            <v>Due at TSN:</v>
          </cell>
          <cell r="D431" t="e">
            <v>#REF!</v>
          </cell>
          <cell r="E431" t="str">
            <v>remaining = :00 hour(s)</v>
          </cell>
        </row>
        <row r="432">
          <cell r="A432" t="str">
            <v>TSN:</v>
          </cell>
          <cell r="B432">
            <v>0</v>
          </cell>
          <cell r="C432" t="str">
            <v>Estimated Due Date:</v>
          </cell>
          <cell r="D432" t="e">
            <v>#REF!</v>
          </cell>
          <cell r="E432" t="e">
            <v>#REF!</v>
          </cell>
        </row>
        <row r="433">
          <cell r="B433">
            <v>0</v>
          </cell>
        </row>
        <row r="434">
          <cell r="A434" t="str">
            <v>CSN:</v>
          </cell>
          <cell r="B434">
            <v>0</v>
          </cell>
        </row>
        <row r="435">
          <cell r="A435" t="str">
            <v>Borrowed Hours:</v>
          </cell>
          <cell r="B435">
            <v>0</v>
          </cell>
        </row>
        <row r="436">
          <cell r="B436">
            <v>0</v>
          </cell>
        </row>
        <row r="500">
          <cell r="A500" t="str">
            <v>Aircraft Type:</v>
          </cell>
          <cell r="B500" t="str">
            <v>DA40D</v>
          </cell>
          <cell r="C500" t="str">
            <v>CMR Expiry:</v>
          </cell>
          <cell r="E500" t="str">
            <v>remaining = -40626 day(s)</v>
          </cell>
        </row>
        <row r="501">
          <cell r="A501" t="str">
            <v>Aircraft Regn:</v>
          </cell>
          <cell r="B501" t="str">
            <v>9M-HML</v>
          </cell>
          <cell r="C501" t="str">
            <v>CMR Reference:</v>
          </cell>
        </row>
        <row r="502">
          <cell r="A502" t="str">
            <v>Serial Number:</v>
          </cell>
          <cell r="C502" t="str">
            <v>C of A Expiry:</v>
          </cell>
          <cell r="E502" t="str">
            <v>remaining = -40626 day(s)</v>
          </cell>
        </row>
        <row r="503">
          <cell r="A503" t="str">
            <v>Manufactured Date:</v>
          </cell>
          <cell r="C503" t="str">
            <v>C of A Reference:</v>
          </cell>
        </row>
        <row r="504">
          <cell r="C504" t="str">
            <v>C of A Test Flt Due:</v>
          </cell>
          <cell r="D504">
            <v>-45</v>
          </cell>
          <cell r="E504" t="str">
            <v>remaining = -40671 day(s)</v>
          </cell>
        </row>
        <row r="505">
          <cell r="A505" t="str">
            <v>Status as of:</v>
          </cell>
          <cell r="C505" t="str">
            <v>Radio License Expiry:</v>
          </cell>
          <cell r="E505" t="str">
            <v>remaining = -40626 day(s)</v>
          </cell>
        </row>
        <row r="506">
          <cell r="A506" t="str">
            <v>TSN:</v>
          </cell>
          <cell r="C506" t="str">
            <v>Radio License Reference:</v>
          </cell>
        </row>
        <row r="507">
          <cell r="C507" t="str">
            <v>Annual Compass Swing Expiry:</v>
          </cell>
          <cell r="E507" t="str">
            <v>remaining = -40626 day(s)</v>
          </cell>
        </row>
        <row r="508">
          <cell r="A508" t="str">
            <v>CSN:</v>
          </cell>
          <cell r="C508" t="str">
            <v>Annual Radio Inspection:</v>
          </cell>
          <cell r="E508" t="str">
            <v>remaining = -40626 day(s)</v>
          </cell>
        </row>
        <row r="509">
          <cell r="A509" t="str">
            <v>Technical Log no:</v>
          </cell>
        </row>
        <row r="513">
          <cell r="A513" t="str">
            <v>Last Check 100 / 200 Hours:</v>
          </cell>
          <cell r="C513" t="str">
            <v>Next Check:</v>
          </cell>
          <cell r="D513">
            <v>0</v>
          </cell>
        </row>
        <row r="514">
          <cell r="A514" t="str">
            <v>Last Check Date:</v>
          </cell>
          <cell r="C514" t="str">
            <v>Due Date:</v>
          </cell>
          <cell r="E514" t="str">
            <v>remaining = -40626 day(s)</v>
          </cell>
        </row>
        <row r="515">
          <cell r="A515" t="str">
            <v>CRS-SMI Reference:</v>
          </cell>
          <cell r="C515" t="str">
            <v>Due at TSN:</v>
          </cell>
          <cell r="D515" t="str">
            <v>:00</v>
          </cell>
          <cell r="E515" t="str">
            <v>remaining = :00 hour(s)</v>
          </cell>
        </row>
        <row r="516">
          <cell r="A516" t="str">
            <v>TSN:</v>
          </cell>
          <cell r="C516" t="str">
            <v>Estimated Due Date:</v>
          </cell>
          <cell r="D516">
            <v>0</v>
          </cell>
          <cell r="E516" t="str">
            <v>remaining = -40626 day(s)</v>
          </cell>
        </row>
        <row r="518">
          <cell r="A518" t="str">
            <v>CSN:</v>
          </cell>
        </row>
        <row r="519">
          <cell r="A519" t="str">
            <v>Borrowed Hours:</v>
          </cell>
          <cell r="B519">
            <v>0</v>
          </cell>
        </row>
        <row r="520">
          <cell r="B520">
            <v>0</v>
          </cell>
        </row>
        <row r="521">
          <cell r="A521" t="str">
            <v>Last Check 1000 Hours:</v>
          </cell>
          <cell r="B521" t="str">
            <v>-</v>
          </cell>
        </row>
        <row r="522">
          <cell r="A522" t="str">
            <v>Last Check Date:</v>
          </cell>
          <cell r="B522" t="str">
            <v>-</v>
          </cell>
          <cell r="C522" t="str">
            <v>Due Date:</v>
          </cell>
          <cell r="E522" t="str">
            <v>remaining = -40626 day(s)</v>
          </cell>
        </row>
        <row r="523">
          <cell r="A523" t="str">
            <v>CRS-SMI Reference:</v>
          </cell>
          <cell r="B523" t="str">
            <v>-</v>
          </cell>
          <cell r="C523" t="str">
            <v>Due at TSN:</v>
          </cell>
          <cell r="D523" t="str">
            <v>:00</v>
          </cell>
          <cell r="E523" t="str">
            <v>remaining = :00 hour(s)</v>
          </cell>
        </row>
        <row r="524">
          <cell r="A524" t="str">
            <v>TSN:</v>
          </cell>
          <cell r="B524">
            <v>0</v>
          </cell>
          <cell r="C524" t="str">
            <v>Estimated Due Date:</v>
          </cell>
          <cell r="D524">
            <v>0</v>
          </cell>
          <cell r="E524" t="str">
            <v>remaining = -40626 day(s)</v>
          </cell>
        </row>
        <row r="525">
          <cell r="B525">
            <v>0</v>
          </cell>
        </row>
        <row r="526">
          <cell r="A526" t="str">
            <v>CSN:</v>
          </cell>
          <cell r="B526">
            <v>0</v>
          </cell>
        </row>
        <row r="527">
          <cell r="A527" t="str">
            <v>Borrowed Hours:</v>
          </cell>
          <cell r="B527">
            <v>0</v>
          </cell>
        </row>
        <row r="528">
          <cell r="B528">
            <v>0</v>
          </cell>
        </row>
        <row r="529">
          <cell r="A529" t="str">
            <v>Last Check 2000 Hours:</v>
          </cell>
          <cell r="B529" t="str">
            <v>-</v>
          </cell>
        </row>
        <row r="530">
          <cell r="A530" t="str">
            <v>Last Check Date:</v>
          </cell>
          <cell r="B530" t="str">
            <v>-</v>
          </cell>
          <cell r="C530" t="str">
            <v>Due Date:</v>
          </cell>
          <cell r="E530" t="str">
            <v>remaining = -40626 day(s)</v>
          </cell>
        </row>
        <row r="531">
          <cell r="C531" t="str">
            <v>Due at TSN:</v>
          </cell>
          <cell r="D531" t="str">
            <v>:00</v>
          </cell>
          <cell r="E531" t="str">
            <v>remaining = :00 hour(s)</v>
          </cell>
        </row>
        <row r="532">
          <cell r="A532" t="str">
            <v>TSN:</v>
          </cell>
          <cell r="B532">
            <v>0</v>
          </cell>
          <cell r="C532" t="str">
            <v>Estimated Due Date:</v>
          </cell>
          <cell r="D532">
            <v>0</v>
          </cell>
          <cell r="E532" t="str">
            <v>remaining = -40626 day(s)</v>
          </cell>
        </row>
        <row r="533">
          <cell r="B533">
            <v>0</v>
          </cell>
        </row>
        <row r="534">
          <cell r="A534" t="str">
            <v>CSN:</v>
          </cell>
          <cell r="B534">
            <v>0</v>
          </cell>
        </row>
        <row r="535">
          <cell r="A535" t="str">
            <v>Borrowed Hours:</v>
          </cell>
          <cell r="B535">
            <v>0</v>
          </cell>
        </row>
        <row r="536">
          <cell r="B536">
            <v>0</v>
          </cell>
        </row>
        <row r="600">
          <cell r="A600" t="str">
            <v>Aircraft Type:</v>
          </cell>
          <cell r="B600" t="str">
            <v>DA40D</v>
          </cell>
          <cell r="C600" t="str">
            <v>CMR Expiry:</v>
          </cell>
          <cell r="E600" t="str">
            <v>remaining = -40626 day(s)</v>
          </cell>
        </row>
        <row r="601">
          <cell r="A601" t="str">
            <v>Aircraft Regn:</v>
          </cell>
          <cell r="B601" t="str">
            <v>9M-HMM</v>
          </cell>
          <cell r="C601" t="str">
            <v>CMR Reference:</v>
          </cell>
        </row>
        <row r="602">
          <cell r="A602" t="str">
            <v>Serial Number:</v>
          </cell>
          <cell r="C602" t="str">
            <v>C of A Expiry:</v>
          </cell>
          <cell r="E602" t="str">
            <v>remaining = -40626 day(s)</v>
          </cell>
        </row>
        <row r="603">
          <cell r="A603" t="str">
            <v>Manufactured Date:</v>
          </cell>
          <cell r="C603" t="str">
            <v>C of A Reference:</v>
          </cell>
        </row>
        <row r="604">
          <cell r="C604" t="str">
            <v>C of A Test Flt Due:</v>
          </cell>
          <cell r="D604">
            <v>-45</v>
          </cell>
          <cell r="E604" t="str">
            <v>remaining = -40671 day(s)</v>
          </cell>
        </row>
        <row r="605">
          <cell r="A605" t="str">
            <v>Status as of:</v>
          </cell>
          <cell r="C605" t="str">
            <v>Radio License Expiry:</v>
          </cell>
          <cell r="E605" t="str">
            <v>remaining = -40626 day(s)</v>
          </cell>
        </row>
        <row r="606">
          <cell r="A606" t="str">
            <v>TSN:</v>
          </cell>
          <cell r="C606" t="str">
            <v>Radio License Reference:</v>
          </cell>
        </row>
        <row r="607">
          <cell r="C607" t="str">
            <v>Annual Compass Swing Expiry:</v>
          </cell>
          <cell r="E607" t="str">
            <v>remaining = -40626 day(s)</v>
          </cell>
        </row>
        <row r="608">
          <cell r="A608" t="str">
            <v>CSN:</v>
          </cell>
          <cell r="C608" t="str">
            <v>Annual Radio Inspection:</v>
          </cell>
          <cell r="E608" t="str">
            <v>remaining = -40626 day(s)</v>
          </cell>
        </row>
        <row r="609">
          <cell r="A609" t="str">
            <v>Technical Log no:</v>
          </cell>
        </row>
        <row r="613">
          <cell r="A613" t="str">
            <v>Last Check 100 / 200 Hours:</v>
          </cell>
          <cell r="C613" t="str">
            <v>Next Check:</v>
          </cell>
          <cell r="D613">
            <v>0</v>
          </cell>
        </row>
        <row r="614">
          <cell r="A614" t="str">
            <v>Last Check Date:</v>
          </cell>
          <cell r="C614" t="str">
            <v>Due Date:</v>
          </cell>
          <cell r="E614" t="str">
            <v>remaining = -40626 day(s)</v>
          </cell>
        </row>
        <row r="615">
          <cell r="A615" t="str">
            <v>CRS-SMI Reference:</v>
          </cell>
          <cell r="C615" t="str">
            <v>Due at TSN:</v>
          </cell>
          <cell r="D615" t="str">
            <v>:00</v>
          </cell>
          <cell r="E615" t="str">
            <v>remaining = :00 hour(s)</v>
          </cell>
        </row>
        <row r="616">
          <cell r="A616" t="str">
            <v>TSN:</v>
          </cell>
          <cell r="C616" t="str">
            <v>Estimated Due Date:</v>
          </cell>
          <cell r="D616">
            <v>0</v>
          </cell>
          <cell r="E616" t="str">
            <v>remaining = -40626 day(s)</v>
          </cell>
        </row>
        <row r="618">
          <cell r="A618" t="str">
            <v>CSN:</v>
          </cell>
        </row>
        <row r="619">
          <cell r="A619" t="str">
            <v>Borrowed Hours:</v>
          </cell>
          <cell r="B619">
            <v>0</v>
          </cell>
        </row>
        <row r="620">
          <cell r="B620">
            <v>0</v>
          </cell>
        </row>
        <row r="621">
          <cell r="A621" t="str">
            <v>Last Check 1000 Hours:</v>
          </cell>
          <cell r="B621" t="str">
            <v>-</v>
          </cell>
        </row>
        <row r="622">
          <cell r="A622" t="str">
            <v>Last Check Date:</v>
          </cell>
          <cell r="B622" t="str">
            <v>-</v>
          </cell>
          <cell r="C622" t="str">
            <v>Due Date:</v>
          </cell>
          <cell r="E622" t="str">
            <v>remaining = -40626 day(s)</v>
          </cell>
        </row>
        <row r="623">
          <cell r="A623" t="str">
            <v>CRS-SMI Reference:</v>
          </cell>
          <cell r="B623" t="str">
            <v>-</v>
          </cell>
          <cell r="C623" t="str">
            <v>Due at TSN:</v>
          </cell>
          <cell r="D623" t="str">
            <v>:00</v>
          </cell>
          <cell r="E623" t="str">
            <v>remaining = :00 hour(s)</v>
          </cell>
        </row>
        <row r="624">
          <cell r="A624" t="str">
            <v>TSN:</v>
          </cell>
          <cell r="B624">
            <v>0</v>
          </cell>
          <cell r="C624" t="str">
            <v>Estimated Due Date:</v>
          </cell>
          <cell r="D624">
            <v>0</v>
          </cell>
          <cell r="E624" t="str">
            <v>remaining = -40626 day(s)</v>
          </cell>
        </row>
        <row r="625">
          <cell r="B625">
            <v>0</v>
          </cell>
        </row>
        <row r="626">
          <cell r="A626" t="str">
            <v>CSN:</v>
          </cell>
          <cell r="B626">
            <v>0</v>
          </cell>
        </row>
        <row r="627">
          <cell r="A627" t="str">
            <v>Borrowed Hours:</v>
          </cell>
          <cell r="B627">
            <v>0</v>
          </cell>
        </row>
        <row r="628">
          <cell r="B628">
            <v>0</v>
          </cell>
        </row>
        <row r="629">
          <cell r="A629" t="str">
            <v>Last Check 2000 Hours:</v>
          </cell>
          <cell r="B629" t="str">
            <v>-</v>
          </cell>
        </row>
        <row r="630">
          <cell r="A630" t="str">
            <v>Last Check Date:</v>
          </cell>
          <cell r="B630" t="str">
            <v>-</v>
          </cell>
          <cell r="C630" t="str">
            <v>Due Date:</v>
          </cell>
          <cell r="E630" t="str">
            <v>remaining = -40626 day(s)</v>
          </cell>
        </row>
        <row r="631">
          <cell r="C631" t="str">
            <v>Due at TSN:</v>
          </cell>
          <cell r="D631" t="str">
            <v>:00</v>
          </cell>
          <cell r="E631" t="str">
            <v>remaining = :00 hour(s)</v>
          </cell>
        </row>
        <row r="632">
          <cell r="A632" t="str">
            <v>TSN:</v>
          </cell>
          <cell r="B632">
            <v>0</v>
          </cell>
          <cell r="C632" t="str">
            <v>Estimated Due Date:</v>
          </cell>
          <cell r="D632">
            <v>0</v>
          </cell>
          <cell r="E632" t="str">
            <v>remaining = -40626 day(s)</v>
          </cell>
        </row>
        <row r="633">
          <cell r="B633">
            <v>0</v>
          </cell>
        </row>
        <row r="634">
          <cell r="A634" t="str">
            <v>CSN:</v>
          </cell>
          <cell r="B634">
            <v>0</v>
          </cell>
        </row>
        <row r="635">
          <cell r="A635" t="str">
            <v>Borrowed Hours:</v>
          </cell>
          <cell r="B635">
            <v>0</v>
          </cell>
        </row>
        <row r="636">
          <cell r="B636">
            <v>0</v>
          </cell>
        </row>
        <row r="700">
          <cell r="A700" t="str">
            <v>Aircraft Type:</v>
          </cell>
          <cell r="B700" t="str">
            <v>DA40D</v>
          </cell>
          <cell r="C700" t="str">
            <v>CMR Expiry:</v>
          </cell>
          <cell r="E700" t="str">
            <v>remaining = -40626 day(s)</v>
          </cell>
        </row>
        <row r="701">
          <cell r="A701" t="str">
            <v>Aircraft Regn:</v>
          </cell>
          <cell r="B701" t="str">
            <v>9M-HMN</v>
          </cell>
          <cell r="C701" t="str">
            <v>CMR Reference:</v>
          </cell>
        </row>
        <row r="702">
          <cell r="A702" t="str">
            <v>Serial Number:</v>
          </cell>
          <cell r="C702" t="str">
            <v>C of A Expiry:</v>
          </cell>
          <cell r="E702" t="str">
            <v>remaining = -40626 day(s)</v>
          </cell>
        </row>
        <row r="703">
          <cell r="A703" t="str">
            <v>Manufactured Date:</v>
          </cell>
          <cell r="C703" t="str">
            <v>C of A Reference:</v>
          </cell>
        </row>
        <row r="704">
          <cell r="C704" t="str">
            <v>C of A Test Flt Due:</v>
          </cell>
          <cell r="D704">
            <v>-45</v>
          </cell>
          <cell r="E704" t="str">
            <v>remaining = -40671 day(s)</v>
          </cell>
        </row>
        <row r="705">
          <cell r="A705" t="str">
            <v>Status as of:</v>
          </cell>
          <cell r="C705" t="str">
            <v>Radio License Expiry:</v>
          </cell>
          <cell r="E705" t="str">
            <v>remaining = -40626 day(s)</v>
          </cell>
        </row>
        <row r="706">
          <cell r="A706" t="str">
            <v>TSN:</v>
          </cell>
          <cell r="C706" t="str">
            <v>Radio License Reference:</v>
          </cell>
        </row>
        <row r="707">
          <cell r="C707" t="str">
            <v>Annual Compass Swing Expiry:</v>
          </cell>
          <cell r="E707" t="str">
            <v>remaining = -40626 day(s)</v>
          </cell>
        </row>
        <row r="708">
          <cell r="A708" t="str">
            <v>CSN:</v>
          </cell>
          <cell r="C708" t="str">
            <v>Annual Radio Inspection:</v>
          </cell>
          <cell r="E708" t="str">
            <v>remaining = -40626 day(s)</v>
          </cell>
        </row>
        <row r="709">
          <cell r="A709" t="str">
            <v>Technical Log no:</v>
          </cell>
        </row>
        <row r="713">
          <cell r="A713" t="str">
            <v>Last Check 100 / 200 Hours:</v>
          </cell>
          <cell r="C713" t="str">
            <v>Next Check:</v>
          </cell>
          <cell r="D713">
            <v>0</v>
          </cell>
        </row>
        <row r="714">
          <cell r="A714" t="str">
            <v>Last Check Date:</v>
          </cell>
          <cell r="C714" t="str">
            <v>Due Date:</v>
          </cell>
          <cell r="E714" t="str">
            <v>remaining = -40626 day(s)</v>
          </cell>
        </row>
        <row r="715">
          <cell r="A715" t="str">
            <v>CRS-SMI Reference:</v>
          </cell>
          <cell r="C715" t="str">
            <v>Due at TSN:</v>
          </cell>
          <cell r="D715" t="str">
            <v>:00</v>
          </cell>
          <cell r="E715" t="str">
            <v>remaining = :00 hour(s)</v>
          </cell>
        </row>
        <row r="716">
          <cell r="A716" t="str">
            <v>TSN:</v>
          </cell>
          <cell r="C716" t="str">
            <v>Estimated Due Date:</v>
          </cell>
          <cell r="D716">
            <v>0</v>
          </cell>
          <cell r="E716" t="str">
            <v>remaining = -40626 day(s)</v>
          </cell>
        </row>
        <row r="718">
          <cell r="A718" t="str">
            <v>CSN:</v>
          </cell>
        </row>
        <row r="719">
          <cell r="A719" t="str">
            <v>Borrowed Hours:</v>
          </cell>
          <cell r="B719">
            <v>0</v>
          </cell>
        </row>
        <row r="720">
          <cell r="B720">
            <v>0</v>
          </cell>
        </row>
        <row r="721">
          <cell r="A721" t="str">
            <v>Last Check 1000 Hours:</v>
          </cell>
          <cell r="B721" t="str">
            <v>-</v>
          </cell>
        </row>
        <row r="722">
          <cell r="A722" t="str">
            <v>Last Check Date:</v>
          </cell>
          <cell r="B722" t="str">
            <v>-</v>
          </cell>
          <cell r="C722" t="str">
            <v>Due Date:</v>
          </cell>
          <cell r="E722" t="str">
            <v>remaining = -40626 day(s)</v>
          </cell>
        </row>
        <row r="723">
          <cell r="A723" t="str">
            <v>CRS-SMI Reference:</v>
          </cell>
          <cell r="B723" t="str">
            <v>-</v>
          </cell>
          <cell r="C723" t="str">
            <v>Due at TSN:</v>
          </cell>
          <cell r="D723" t="str">
            <v>:00</v>
          </cell>
          <cell r="E723" t="str">
            <v>remaining = :00 hour(s)</v>
          </cell>
        </row>
        <row r="724">
          <cell r="A724" t="str">
            <v>TSN:</v>
          </cell>
          <cell r="B724">
            <v>0</v>
          </cell>
          <cell r="C724" t="str">
            <v>Estimated Due Date:</v>
          </cell>
          <cell r="D724">
            <v>0</v>
          </cell>
          <cell r="E724" t="str">
            <v>remaining = -40626 day(s)</v>
          </cell>
        </row>
        <row r="725">
          <cell r="B725">
            <v>0</v>
          </cell>
        </row>
        <row r="726">
          <cell r="A726" t="str">
            <v>CSN:</v>
          </cell>
          <cell r="B726">
            <v>0</v>
          </cell>
        </row>
        <row r="727">
          <cell r="A727" t="str">
            <v>Borrowed Hours:</v>
          </cell>
          <cell r="B727">
            <v>0</v>
          </cell>
        </row>
        <row r="728">
          <cell r="B728">
            <v>0</v>
          </cell>
        </row>
        <row r="729">
          <cell r="A729" t="str">
            <v>Last Check 2000 Hours:</v>
          </cell>
          <cell r="B729" t="str">
            <v>-</v>
          </cell>
        </row>
        <row r="730">
          <cell r="A730" t="str">
            <v>Last Check Date:</v>
          </cell>
          <cell r="B730" t="str">
            <v>-</v>
          </cell>
          <cell r="C730" t="str">
            <v>Due Date:</v>
          </cell>
          <cell r="E730" t="str">
            <v>remaining = -40626 day(s)</v>
          </cell>
        </row>
        <row r="731">
          <cell r="C731" t="str">
            <v>Due at TSN:</v>
          </cell>
          <cell r="D731" t="str">
            <v>:00</v>
          </cell>
          <cell r="E731" t="str">
            <v>remaining = :00 hour(s)</v>
          </cell>
        </row>
        <row r="732">
          <cell r="A732" t="str">
            <v>TSN:</v>
          </cell>
          <cell r="B732">
            <v>0</v>
          </cell>
          <cell r="C732" t="str">
            <v>Estimated Due Date:</v>
          </cell>
          <cell r="D732">
            <v>0</v>
          </cell>
          <cell r="E732" t="str">
            <v>remaining = -40626 day(s)</v>
          </cell>
        </row>
        <row r="733">
          <cell r="B733">
            <v>0</v>
          </cell>
        </row>
        <row r="734">
          <cell r="A734" t="str">
            <v>CSN:</v>
          </cell>
          <cell r="B734">
            <v>0</v>
          </cell>
        </row>
        <row r="735">
          <cell r="A735" t="str">
            <v>Borrowed Hours:</v>
          </cell>
          <cell r="B735">
            <v>0</v>
          </cell>
        </row>
        <row r="736">
          <cell r="B736">
            <v>0</v>
          </cell>
        </row>
        <row r="800">
          <cell r="A800" t="str">
            <v>Aircraft Type:</v>
          </cell>
          <cell r="B800" t="str">
            <v>DA40D</v>
          </cell>
          <cell r="C800" t="str">
            <v>CMR Expiry:</v>
          </cell>
          <cell r="E800" t="str">
            <v>remaining = -40626 day(s)</v>
          </cell>
        </row>
        <row r="801">
          <cell r="A801" t="str">
            <v>Aircraft Regn:</v>
          </cell>
          <cell r="B801" t="str">
            <v>9M-HMO</v>
          </cell>
          <cell r="C801" t="str">
            <v>CMR Reference:</v>
          </cell>
        </row>
        <row r="802">
          <cell r="A802" t="str">
            <v>Serial Number:</v>
          </cell>
          <cell r="C802" t="str">
            <v>C of A Expiry:</v>
          </cell>
          <cell r="E802" t="str">
            <v>remaining = -40626 day(s)</v>
          </cell>
        </row>
        <row r="803">
          <cell r="A803" t="str">
            <v>Manufactured Date:</v>
          </cell>
          <cell r="C803" t="str">
            <v>C of A Reference:</v>
          </cell>
        </row>
        <row r="804">
          <cell r="C804" t="str">
            <v>C of A Test Flt Due:</v>
          </cell>
          <cell r="D804">
            <v>-45</v>
          </cell>
          <cell r="E804" t="str">
            <v>remaining = -40671 day(s)</v>
          </cell>
        </row>
        <row r="805">
          <cell r="A805" t="str">
            <v>Status as of:</v>
          </cell>
          <cell r="C805" t="str">
            <v>Radio License Expiry:</v>
          </cell>
          <cell r="E805" t="str">
            <v>remaining = -40626 day(s)</v>
          </cell>
        </row>
        <row r="806">
          <cell r="A806" t="str">
            <v>TSN:</v>
          </cell>
          <cell r="C806" t="str">
            <v>Radio License Reference:</v>
          </cell>
        </row>
        <row r="807">
          <cell r="C807" t="str">
            <v>Annual Compass Swing Expiry:</v>
          </cell>
          <cell r="E807" t="str">
            <v>remaining = -40626 day(s)</v>
          </cell>
        </row>
        <row r="808">
          <cell r="A808" t="str">
            <v>CSN:</v>
          </cell>
          <cell r="C808" t="str">
            <v>Annual Radio Inspection:</v>
          </cell>
          <cell r="E808" t="str">
            <v>remaining = -40626 day(s)</v>
          </cell>
        </row>
        <row r="809">
          <cell r="A809" t="str">
            <v>Technical Log no:</v>
          </cell>
        </row>
        <row r="813">
          <cell r="A813" t="str">
            <v>Last Check 100 / 200 Hours:</v>
          </cell>
          <cell r="C813" t="str">
            <v>Next Check:</v>
          </cell>
          <cell r="D813">
            <v>0</v>
          </cell>
        </row>
        <row r="814">
          <cell r="A814" t="str">
            <v>Last Check Date:</v>
          </cell>
          <cell r="C814" t="str">
            <v>Due Date:</v>
          </cell>
          <cell r="E814" t="str">
            <v>remaining = -40626 day(s)</v>
          </cell>
        </row>
        <row r="815">
          <cell r="A815" t="str">
            <v>CRS-SMI Reference:</v>
          </cell>
          <cell r="C815" t="str">
            <v>Due at TSN:</v>
          </cell>
          <cell r="D815" t="str">
            <v>:00</v>
          </cell>
          <cell r="E815" t="str">
            <v>remaining = :00 hour(s)</v>
          </cell>
        </row>
        <row r="816">
          <cell r="A816" t="str">
            <v>TSN:</v>
          </cell>
          <cell r="C816" t="str">
            <v>Estimated Due Date:</v>
          </cell>
          <cell r="D816">
            <v>0</v>
          </cell>
          <cell r="E816" t="str">
            <v>remaining = -40626 day(s)</v>
          </cell>
        </row>
        <row r="818">
          <cell r="A818" t="str">
            <v>CSN:</v>
          </cell>
        </row>
        <row r="819">
          <cell r="A819" t="str">
            <v>Borrowed Hours:</v>
          </cell>
          <cell r="B819">
            <v>0</v>
          </cell>
        </row>
        <row r="820">
          <cell r="B820">
            <v>0</v>
          </cell>
        </row>
        <row r="821">
          <cell r="A821" t="str">
            <v>Last Check 1000 Hours:</v>
          </cell>
          <cell r="B821" t="str">
            <v>-</v>
          </cell>
        </row>
        <row r="822">
          <cell r="A822" t="str">
            <v>Last Check Date:</v>
          </cell>
          <cell r="B822" t="str">
            <v>-</v>
          </cell>
          <cell r="C822" t="str">
            <v>Due Date:</v>
          </cell>
          <cell r="E822" t="str">
            <v>remaining = -40626 day(s)</v>
          </cell>
        </row>
        <row r="823">
          <cell r="A823" t="str">
            <v>CRS-SMI Reference:</v>
          </cell>
          <cell r="B823" t="str">
            <v>-</v>
          </cell>
          <cell r="C823" t="str">
            <v>Due at TSN:</v>
          </cell>
          <cell r="D823" t="str">
            <v>:00</v>
          </cell>
          <cell r="E823" t="str">
            <v>remaining = :00 hour(s)</v>
          </cell>
        </row>
        <row r="824">
          <cell r="A824" t="str">
            <v>TSN:</v>
          </cell>
          <cell r="B824">
            <v>0</v>
          </cell>
          <cell r="C824" t="str">
            <v>Estimated Due Date:</v>
          </cell>
          <cell r="D824">
            <v>0</v>
          </cell>
          <cell r="E824" t="str">
            <v>remaining = -40626 day(s)</v>
          </cell>
        </row>
        <row r="825">
          <cell r="B825">
            <v>0</v>
          </cell>
        </row>
        <row r="826">
          <cell r="A826" t="str">
            <v>CSN:</v>
          </cell>
          <cell r="B826">
            <v>0</v>
          </cell>
        </row>
        <row r="827">
          <cell r="A827" t="str">
            <v>Borrowed Hours:</v>
          </cell>
          <cell r="B827">
            <v>0</v>
          </cell>
        </row>
        <row r="828">
          <cell r="B828">
            <v>0</v>
          </cell>
        </row>
        <row r="829">
          <cell r="A829" t="str">
            <v>Last Check 2000 Hours:</v>
          </cell>
          <cell r="B829" t="str">
            <v>-</v>
          </cell>
        </row>
        <row r="830">
          <cell r="A830" t="str">
            <v>Last Check Date:</v>
          </cell>
          <cell r="B830" t="str">
            <v>-</v>
          </cell>
          <cell r="C830" t="str">
            <v>Due Date:</v>
          </cell>
          <cell r="E830" t="str">
            <v>remaining = -40626 day(s)</v>
          </cell>
        </row>
        <row r="831">
          <cell r="C831" t="str">
            <v>Due at TSN:</v>
          </cell>
          <cell r="D831" t="str">
            <v>:00</v>
          </cell>
          <cell r="E831" t="str">
            <v>remaining = :00 hour(s)</v>
          </cell>
        </row>
        <row r="832">
          <cell r="A832" t="str">
            <v>TSN:</v>
          </cell>
          <cell r="B832">
            <v>0</v>
          </cell>
          <cell r="C832" t="str">
            <v>Estimated Due Date:</v>
          </cell>
          <cell r="D832">
            <v>0</v>
          </cell>
          <cell r="E832" t="str">
            <v>remaining = -40626 day(s)</v>
          </cell>
        </row>
        <row r="833">
          <cell r="B833">
            <v>0</v>
          </cell>
        </row>
        <row r="834">
          <cell r="A834" t="str">
            <v>CSN:</v>
          </cell>
          <cell r="B834">
            <v>0</v>
          </cell>
        </row>
        <row r="835">
          <cell r="A835" t="str">
            <v>Borrowed Hours:</v>
          </cell>
          <cell r="B835">
            <v>0</v>
          </cell>
        </row>
        <row r="836">
          <cell r="B836">
            <v>0</v>
          </cell>
        </row>
        <row r="900">
          <cell r="A900" t="str">
            <v>Aircraft Type:</v>
          </cell>
          <cell r="B900" t="str">
            <v>DA40D</v>
          </cell>
          <cell r="C900" t="str">
            <v>CMR Expiry:</v>
          </cell>
          <cell r="E900" t="str">
            <v>remaining = -40626 day(s)</v>
          </cell>
        </row>
        <row r="901">
          <cell r="A901" t="str">
            <v>Aircraft Regn:</v>
          </cell>
          <cell r="B901" t="str">
            <v>9M-HMP</v>
          </cell>
          <cell r="C901" t="str">
            <v>CMR Reference:</v>
          </cell>
        </row>
        <row r="902">
          <cell r="A902" t="str">
            <v>Serial Number:</v>
          </cell>
          <cell r="C902" t="str">
            <v>C of A Expiry:</v>
          </cell>
          <cell r="E902" t="str">
            <v>remaining = -40626 day(s)</v>
          </cell>
        </row>
        <row r="903">
          <cell r="A903" t="str">
            <v>Manufactured Date:</v>
          </cell>
          <cell r="C903" t="str">
            <v>C of A Reference:</v>
          </cell>
        </row>
        <row r="904">
          <cell r="C904" t="str">
            <v>C of A Test Flt Due:</v>
          </cell>
          <cell r="D904">
            <v>-45</v>
          </cell>
          <cell r="E904" t="str">
            <v>remaining = -40671 day(s)</v>
          </cell>
        </row>
        <row r="905">
          <cell r="A905" t="str">
            <v>Status as of:</v>
          </cell>
          <cell r="C905" t="str">
            <v>Radio License Expiry:</v>
          </cell>
          <cell r="E905" t="str">
            <v>remaining = -40626 day(s)</v>
          </cell>
        </row>
        <row r="906">
          <cell r="A906" t="str">
            <v>TSN:</v>
          </cell>
          <cell r="C906" t="str">
            <v>Radio License Reference:</v>
          </cell>
        </row>
        <row r="907">
          <cell r="C907" t="str">
            <v>Annual Compass Swing Expiry:</v>
          </cell>
          <cell r="E907" t="str">
            <v>remaining = -40626 day(s)</v>
          </cell>
        </row>
        <row r="908">
          <cell r="A908" t="str">
            <v>CSN:</v>
          </cell>
          <cell r="C908" t="str">
            <v>Annual Radio Inspection:</v>
          </cell>
          <cell r="E908" t="str">
            <v>remaining = -40626 day(s)</v>
          </cell>
        </row>
        <row r="909">
          <cell r="A909" t="str">
            <v>Technical Log no:</v>
          </cell>
        </row>
        <row r="913">
          <cell r="A913" t="str">
            <v>Last Check 100 / 200 Hours:</v>
          </cell>
          <cell r="C913" t="str">
            <v>Next Check:</v>
          </cell>
          <cell r="D913">
            <v>0</v>
          </cell>
        </row>
        <row r="914">
          <cell r="A914" t="str">
            <v>Last Check Date:</v>
          </cell>
          <cell r="C914" t="str">
            <v>Due Date:</v>
          </cell>
          <cell r="E914" t="str">
            <v>remaining = -40626 day(s)</v>
          </cell>
        </row>
        <row r="915">
          <cell r="A915" t="str">
            <v>CRS-SMI Reference:</v>
          </cell>
          <cell r="C915" t="str">
            <v>Due at TSN:</v>
          </cell>
          <cell r="D915" t="str">
            <v>:00</v>
          </cell>
          <cell r="E915" t="str">
            <v>remaining = :00 hour(s)</v>
          </cell>
        </row>
        <row r="916">
          <cell r="A916" t="str">
            <v>TSN:</v>
          </cell>
          <cell r="C916" t="str">
            <v>Estimated Due Date:</v>
          </cell>
          <cell r="D916">
            <v>0</v>
          </cell>
          <cell r="E916" t="str">
            <v>remaining = -40626 day(s)</v>
          </cell>
        </row>
        <row r="918">
          <cell r="A918" t="str">
            <v>CSN:</v>
          </cell>
        </row>
        <row r="919">
          <cell r="A919" t="str">
            <v>Borrowed Hours:</v>
          </cell>
          <cell r="B919">
            <v>0</v>
          </cell>
        </row>
        <row r="920">
          <cell r="B920">
            <v>0</v>
          </cell>
        </row>
        <row r="921">
          <cell r="A921" t="str">
            <v>Last Check 1000 Hours:</v>
          </cell>
          <cell r="B921" t="str">
            <v>-</v>
          </cell>
        </row>
        <row r="922">
          <cell r="A922" t="str">
            <v>Last Check Date:</v>
          </cell>
          <cell r="B922" t="str">
            <v>-</v>
          </cell>
          <cell r="C922" t="str">
            <v>Due Date:</v>
          </cell>
          <cell r="E922" t="str">
            <v>remaining = -40626 day(s)</v>
          </cell>
        </row>
        <row r="923">
          <cell r="A923" t="str">
            <v>CRS-SMI Reference:</v>
          </cell>
          <cell r="B923" t="str">
            <v>-</v>
          </cell>
          <cell r="C923" t="str">
            <v>Due at TSN:</v>
          </cell>
          <cell r="D923" t="str">
            <v>:00</v>
          </cell>
          <cell r="E923" t="str">
            <v>remaining = :00 hour(s)</v>
          </cell>
        </row>
        <row r="924">
          <cell r="A924" t="str">
            <v>TSN:</v>
          </cell>
          <cell r="B924">
            <v>0</v>
          </cell>
          <cell r="C924" t="str">
            <v>Estimated Due Date:</v>
          </cell>
          <cell r="D924">
            <v>0</v>
          </cell>
          <cell r="E924" t="str">
            <v>remaining = -40626 day(s)</v>
          </cell>
        </row>
        <row r="925">
          <cell r="B925">
            <v>0</v>
          </cell>
        </row>
        <row r="926">
          <cell r="A926" t="str">
            <v>CSN:</v>
          </cell>
          <cell r="B926">
            <v>0</v>
          </cell>
        </row>
        <row r="927">
          <cell r="A927" t="str">
            <v>Borrowed Hours:</v>
          </cell>
          <cell r="B927">
            <v>0</v>
          </cell>
        </row>
        <row r="928">
          <cell r="B928">
            <v>0</v>
          </cell>
        </row>
        <row r="929">
          <cell r="A929" t="str">
            <v>Last Check 2000 Hours:</v>
          </cell>
          <cell r="B929" t="str">
            <v>-</v>
          </cell>
        </row>
        <row r="930">
          <cell r="A930" t="str">
            <v>Last Check Date:</v>
          </cell>
          <cell r="B930" t="str">
            <v>-</v>
          </cell>
          <cell r="C930" t="str">
            <v>Due Date:</v>
          </cell>
          <cell r="E930" t="str">
            <v>remaining = -40626 day(s)</v>
          </cell>
        </row>
        <row r="931">
          <cell r="C931" t="str">
            <v>Due at TSN:</v>
          </cell>
          <cell r="D931" t="str">
            <v>:00</v>
          </cell>
          <cell r="E931" t="str">
            <v>remaining = :00 hour(s)</v>
          </cell>
        </row>
        <row r="932">
          <cell r="A932" t="str">
            <v>TSN:</v>
          </cell>
          <cell r="B932">
            <v>0</v>
          </cell>
          <cell r="C932" t="str">
            <v>Estimated Due Date:</v>
          </cell>
          <cell r="D932">
            <v>0</v>
          </cell>
          <cell r="E932" t="str">
            <v>remaining = -40626 day(s)</v>
          </cell>
        </row>
        <row r="933">
          <cell r="B933">
            <v>0</v>
          </cell>
        </row>
        <row r="934">
          <cell r="A934" t="str">
            <v>CSN:</v>
          </cell>
          <cell r="B934">
            <v>0</v>
          </cell>
        </row>
        <row r="935">
          <cell r="A935" t="str">
            <v>Borrowed Hours:</v>
          </cell>
          <cell r="B935">
            <v>0</v>
          </cell>
        </row>
        <row r="936">
          <cell r="B936">
            <v>0</v>
          </cell>
        </row>
        <row r="1000">
          <cell r="A1000" t="str">
            <v>Aircraft Type:</v>
          </cell>
          <cell r="B1000" t="str">
            <v>DA40D</v>
          </cell>
          <cell r="C1000" t="str">
            <v>CMR Expiry:</v>
          </cell>
          <cell r="E1000" t="str">
            <v>remaining = -40626 day(s)</v>
          </cell>
        </row>
        <row r="1001">
          <cell r="A1001" t="str">
            <v>Aircraft Regn:</v>
          </cell>
          <cell r="B1001" t="str">
            <v>9M-HMQ</v>
          </cell>
          <cell r="C1001" t="str">
            <v>CMR Reference:</v>
          </cell>
        </row>
        <row r="1002">
          <cell r="A1002" t="str">
            <v>Serial Number:</v>
          </cell>
          <cell r="C1002" t="str">
            <v>C of A Expiry:</v>
          </cell>
          <cell r="E1002" t="str">
            <v>remaining = -40626 day(s)</v>
          </cell>
        </row>
        <row r="1003">
          <cell r="A1003" t="str">
            <v>Manufactured Date:</v>
          </cell>
          <cell r="C1003" t="str">
            <v>C of A Reference:</v>
          </cell>
        </row>
        <row r="1004">
          <cell r="C1004" t="str">
            <v>C of A Test Flt Due:</v>
          </cell>
          <cell r="D1004">
            <v>-45</v>
          </cell>
          <cell r="E1004" t="str">
            <v>remaining = -40671 day(s)</v>
          </cell>
        </row>
        <row r="1005">
          <cell r="A1005" t="str">
            <v>Status as of:</v>
          </cell>
          <cell r="C1005" t="str">
            <v>Radio License Expiry:</v>
          </cell>
          <cell r="E1005" t="str">
            <v>remaining = -40626 day(s)</v>
          </cell>
        </row>
        <row r="1006">
          <cell r="A1006" t="str">
            <v>TSN:</v>
          </cell>
          <cell r="C1006" t="str">
            <v>Radio License Reference:</v>
          </cell>
        </row>
        <row r="1007">
          <cell r="C1007" t="str">
            <v>Annual Compass Swing Expiry:</v>
          </cell>
          <cell r="E1007" t="str">
            <v>remaining = -40626 day(s)</v>
          </cell>
        </row>
        <row r="1008">
          <cell r="A1008" t="str">
            <v>CSN:</v>
          </cell>
          <cell r="C1008" t="str">
            <v>Annual Radio Inspection:</v>
          </cell>
          <cell r="E1008" t="str">
            <v>remaining = -40626 day(s)</v>
          </cell>
        </row>
        <row r="1009">
          <cell r="A1009" t="str">
            <v>Technical Log no:</v>
          </cell>
        </row>
        <row r="1013">
          <cell r="A1013" t="str">
            <v>Last Check 100 / 200 Hours:</v>
          </cell>
          <cell r="C1013" t="str">
            <v>Next Check:</v>
          </cell>
          <cell r="D1013">
            <v>0</v>
          </cell>
        </row>
        <row r="1014">
          <cell r="A1014" t="str">
            <v>Last Check Date:</v>
          </cell>
          <cell r="C1014" t="str">
            <v>Due Date:</v>
          </cell>
          <cell r="E1014" t="str">
            <v>remaining = -40626 day(s)</v>
          </cell>
        </row>
        <row r="1015">
          <cell r="A1015" t="str">
            <v>CRS-SMI Reference:</v>
          </cell>
          <cell r="C1015" t="str">
            <v>Due at TSN:</v>
          </cell>
          <cell r="D1015" t="str">
            <v>:00</v>
          </cell>
          <cell r="E1015" t="str">
            <v>remaining = :00 hour(s)</v>
          </cell>
        </row>
        <row r="1016">
          <cell r="A1016" t="str">
            <v>TSN:</v>
          </cell>
          <cell r="C1016" t="str">
            <v>Estimated Due Date:</v>
          </cell>
          <cell r="D1016">
            <v>0</v>
          </cell>
          <cell r="E1016" t="str">
            <v>remaining = -40626 day(s)</v>
          </cell>
        </row>
        <row r="1018">
          <cell r="A1018" t="str">
            <v>CSN:</v>
          </cell>
        </row>
        <row r="1019">
          <cell r="A1019" t="str">
            <v>Borrowed Hours:</v>
          </cell>
          <cell r="B1019">
            <v>0</v>
          </cell>
        </row>
        <row r="1020">
          <cell r="B1020">
            <v>0</v>
          </cell>
        </row>
        <row r="1021">
          <cell r="A1021" t="str">
            <v>Last Check 1000 Hours:</v>
          </cell>
          <cell r="B1021" t="str">
            <v>-</v>
          </cell>
        </row>
        <row r="1022">
          <cell r="A1022" t="str">
            <v>Last Check Date:</v>
          </cell>
          <cell r="B1022" t="str">
            <v>-</v>
          </cell>
          <cell r="C1022" t="str">
            <v>Due Date:</v>
          </cell>
          <cell r="E1022" t="str">
            <v>remaining = -40626 day(s)</v>
          </cell>
        </row>
        <row r="1023">
          <cell r="A1023" t="str">
            <v>CRS-SMI Reference:</v>
          </cell>
          <cell r="B1023" t="str">
            <v>-</v>
          </cell>
          <cell r="C1023" t="str">
            <v>Due at TSN:</v>
          </cell>
          <cell r="D1023" t="str">
            <v>:00</v>
          </cell>
          <cell r="E1023" t="str">
            <v>remaining = :00 hour(s)</v>
          </cell>
        </row>
        <row r="1024">
          <cell r="A1024" t="str">
            <v>TSN:</v>
          </cell>
          <cell r="B1024">
            <v>0</v>
          </cell>
          <cell r="C1024" t="str">
            <v>Estimated Due Date:</v>
          </cell>
          <cell r="D1024">
            <v>0</v>
          </cell>
          <cell r="E1024" t="str">
            <v>remaining = -40626 day(s)</v>
          </cell>
        </row>
        <row r="1025">
          <cell r="B1025">
            <v>0</v>
          </cell>
        </row>
        <row r="1026">
          <cell r="A1026" t="str">
            <v>CSN:</v>
          </cell>
          <cell r="B1026">
            <v>0</v>
          </cell>
        </row>
        <row r="1027">
          <cell r="A1027" t="str">
            <v>Borrowed Hours:</v>
          </cell>
          <cell r="B1027">
            <v>0</v>
          </cell>
        </row>
        <row r="1028">
          <cell r="B1028">
            <v>0</v>
          </cell>
        </row>
        <row r="1029">
          <cell r="A1029" t="str">
            <v>Last Check 2000 Hours:</v>
          </cell>
          <cell r="B1029" t="str">
            <v>-</v>
          </cell>
        </row>
        <row r="1030">
          <cell r="A1030" t="str">
            <v>Last Check Date:</v>
          </cell>
          <cell r="B1030" t="str">
            <v>-</v>
          </cell>
          <cell r="C1030" t="str">
            <v>Due Date:</v>
          </cell>
          <cell r="E1030" t="str">
            <v>remaining = -40626 day(s)</v>
          </cell>
        </row>
        <row r="1031">
          <cell r="C1031" t="str">
            <v>Due at TSN:</v>
          </cell>
          <cell r="D1031" t="str">
            <v>:00</v>
          </cell>
          <cell r="E1031" t="str">
            <v>remaining = :00 hour(s)</v>
          </cell>
        </row>
        <row r="1032">
          <cell r="A1032" t="str">
            <v>TSN:</v>
          </cell>
          <cell r="B1032">
            <v>0</v>
          </cell>
          <cell r="C1032" t="str">
            <v>Estimated Due Date:</v>
          </cell>
          <cell r="D1032">
            <v>0</v>
          </cell>
          <cell r="E1032" t="str">
            <v>remaining = -40626 day(s)</v>
          </cell>
        </row>
        <row r="1033">
          <cell r="B1033">
            <v>0</v>
          </cell>
        </row>
        <row r="1034">
          <cell r="A1034" t="str">
            <v>CSN:</v>
          </cell>
          <cell r="B1034">
            <v>0</v>
          </cell>
        </row>
        <row r="1035">
          <cell r="A1035" t="str">
            <v>Borrowed Hours:</v>
          </cell>
          <cell r="B1035">
            <v>0</v>
          </cell>
        </row>
        <row r="1036">
          <cell r="B1036">
            <v>0</v>
          </cell>
        </row>
        <row r="1100">
          <cell r="A1100" t="str">
            <v>Aircraft Type:</v>
          </cell>
          <cell r="B1100" t="str">
            <v>DA40D</v>
          </cell>
          <cell r="C1100" t="str">
            <v>CMR Expiry:</v>
          </cell>
          <cell r="E1100" t="str">
            <v>remaining = -40626 day(s)</v>
          </cell>
        </row>
        <row r="1101">
          <cell r="A1101" t="str">
            <v>Aircraft Regn:</v>
          </cell>
          <cell r="B1101" t="str">
            <v>9M-HMR</v>
          </cell>
          <cell r="C1101" t="str">
            <v>CMR Reference:</v>
          </cell>
        </row>
        <row r="1102">
          <cell r="A1102" t="str">
            <v>Serial Number:</v>
          </cell>
          <cell r="C1102" t="str">
            <v>C of A Expiry:</v>
          </cell>
          <cell r="E1102" t="str">
            <v>remaining = -40626 day(s)</v>
          </cell>
        </row>
        <row r="1103">
          <cell r="A1103" t="str">
            <v>Manufactured Date:</v>
          </cell>
          <cell r="C1103" t="str">
            <v>C of A Reference:</v>
          </cell>
        </row>
        <row r="1104">
          <cell r="C1104" t="str">
            <v>C of A Test Flt Due:</v>
          </cell>
          <cell r="D1104">
            <v>-45</v>
          </cell>
          <cell r="E1104" t="str">
            <v>remaining = -40671 day(s)</v>
          </cell>
        </row>
        <row r="1105">
          <cell r="A1105" t="str">
            <v>Status as of:</v>
          </cell>
          <cell r="C1105" t="str">
            <v>Radio License Expiry:</v>
          </cell>
          <cell r="E1105" t="str">
            <v>remaining = -40626 day(s)</v>
          </cell>
        </row>
        <row r="1106">
          <cell r="A1106" t="str">
            <v>TSN:</v>
          </cell>
          <cell r="C1106" t="str">
            <v>Radio License Reference:</v>
          </cell>
        </row>
        <row r="1107">
          <cell r="C1107" t="str">
            <v>Annual Compass Swing Expiry:</v>
          </cell>
          <cell r="E1107" t="str">
            <v>remaining = -40626 day(s)</v>
          </cell>
        </row>
        <row r="1108">
          <cell r="A1108" t="str">
            <v>CSN:</v>
          </cell>
          <cell r="C1108" t="str">
            <v>Annual Radio Inspection:</v>
          </cell>
          <cell r="E1108" t="str">
            <v>remaining = -40626 day(s)</v>
          </cell>
        </row>
        <row r="1109">
          <cell r="A1109" t="str">
            <v>Technical Log no:</v>
          </cell>
        </row>
        <row r="1113">
          <cell r="A1113" t="str">
            <v>Last Check 100 / 200 Hours:</v>
          </cell>
          <cell r="C1113" t="str">
            <v>Next Check:</v>
          </cell>
          <cell r="D1113">
            <v>0</v>
          </cell>
        </row>
        <row r="1114">
          <cell r="A1114" t="str">
            <v>Last Check Date:</v>
          </cell>
          <cell r="C1114" t="str">
            <v>Due Date:</v>
          </cell>
          <cell r="E1114" t="str">
            <v>remaining = -40626 day(s)</v>
          </cell>
        </row>
        <row r="1115">
          <cell r="A1115" t="str">
            <v>CRS-SMI Reference:</v>
          </cell>
          <cell r="C1115" t="str">
            <v>Due at TSN:</v>
          </cell>
          <cell r="D1115" t="str">
            <v>:00</v>
          </cell>
          <cell r="E1115" t="str">
            <v>remaining = :00 hour(s)</v>
          </cell>
        </row>
        <row r="1116">
          <cell r="A1116" t="str">
            <v>TSN:</v>
          </cell>
          <cell r="C1116" t="str">
            <v>Estimated Due Date:</v>
          </cell>
          <cell r="D1116">
            <v>0</v>
          </cell>
          <cell r="E1116" t="str">
            <v>remaining = -40626 day(s)</v>
          </cell>
        </row>
        <row r="1118">
          <cell r="A1118" t="str">
            <v>CSN:</v>
          </cell>
        </row>
        <row r="1119">
          <cell r="A1119" t="str">
            <v>Borrowed Hours:</v>
          </cell>
          <cell r="B1119">
            <v>0</v>
          </cell>
        </row>
        <row r="1120">
          <cell r="B1120">
            <v>0</v>
          </cell>
        </row>
        <row r="1121">
          <cell r="A1121" t="str">
            <v>Last Check 1000 Hours:</v>
          </cell>
          <cell r="B1121" t="str">
            <v>-</v>
          </cell>
        </row>
        <row r="1122">
          <cell r="A1122" t="str">
            <v>Last Check Date:</v>
          </cell>
          <cell r="B1122" t="str">
            <v>-</v>
          </cell>
          <cell r="C1122" t="str">
            <v>Due Date:</v>
          </cell>
          <cell r="E1122" t="str">
            <v>remaining = -40626 day(s)</v>
          </cell>
        </row>
        <row r="1123">
          <cell r="A1123" t="str">
            <v>CRS-SMI Reference:</v>
          </cell>
          <cell r="B1123" t="str">
            <v>-</v>
          </cell>
          <cell r="C1123" t="str">
            <v>Due at TSN:</v>
          </cell>
          <cell r="D1123" t="str">
            <v>:00</v>
          </cell>
          <cell r="E1123" t="str">
            <v>remaining = :00 hour(s)</v>
          </cell>
        </row>
        <row r="1124">
          <cell r="A1124" t="str">
            <v>TSN:</v>
          </cell>
          <cell r="B1124">
            <v>0</v>
          </cell>
          <cell r="C1124" t="str">
            <v>Estimated Due Date:</v>
          </cell>
          <cell r="D1124">
            <v>0</v>
          </cell>
          <cell r="E1124" t="str">
            <v>remaining = -40626 day(s)</v>
          </cell>
        </row>
        <row r="1125">
          <cell r="B1125">
            <v>0</v>
          </cell>
        </row>
        <row r="1126">
          <cell r="A1126" t="str">
            <v>CSN:</v>
          </cell>
          <cell r="B1126">
            <v>0</v>
          </cell>
        </row>
        <row r="1127">
          <cell r="A1127" t="str">
            <v>Borrowed Hours:</v>
          </cell>
          <cell r="B1127">
            <v>0</v>
          </cell>
        </row>
        <row r="1128">
          <cell r="B1128">
            <v>0</v>
          </cell>
        </row>
        <row r="1129">
          <cell r="A1129" t="str">
            <v>Last Check 2000 Hours:</v>
          </cell>
          <cell r="B1129" t="str">
            <v>-</v>
          </cell>
        </row>
        <row r="1130">
          <cell r="A1130" t="str">
            <v>Last Check Date:</v>
          </cell>
          <cell r="B1130" t="str">
            <v>-</v>
          </cell>
          <cell r="C1130" t="str">
            <v>Due Date:</v>
          </cell>
          <cell r="E1130" t="str">
            <v>remaining = -40626 day(s)</v>
          </cell>
        </row>
        <row r="1131">
          <cell r="C1131" t="str">
            <v>Due at TSN:</v>
          </cell>
          <cell r="D1131" t="str">
            <v>:00</v>
          </cell>
          <cell r="E1131" t="str">
            <v>remaining = :00 hour(s)</v>
          </cell>
        </row>
        <row r="1132">
          <cell r="A1132" t="str">
            <v>TSN:</v>
          </cell>
          <cell r="B1132">
            <v>0</v>
          </cell>
          <cell r="C1132" t="str">
            <v>Estimated Due Date:</v>
          </cell>
          <cell r="D1132">
            <v>0</v>
          </cell>
          <cell r="E1132" t="str">
            <v>remaining = -40626 day(s)</v>
          </cell>
        </row>
        <row r="1133">
          <cell r="B1133">
            <v>0</v>
          </cell>
        </row>
        <row r="1134">
          <cell r="A1134" t="str">
            <v>CSN:</v>
          </cell>
          <cell r="B1134">
            <v>0</v>
          </cell>
        </row>
        <row r="1135">
          <cell r="A1135" t="str">
            <v>Borrowed Hours:</v>
          </cell>
          <cell r="B1135">
            <v>0</v>
          </cell>
        </row>
        <row r="1136">
          <cell r="B1136">
            <v>0</v>
          </cell>
        </row>
        <row r="1200">
          <cell r="A1200" t="str">
            <v>Aircraft Type:</v>
          </cell>
          <cell r="B1200" t="str">
            <v>DA40D</v>
          </cell>
          <cell r="C1200" t="str">
            <v>CMR Expiry:</v>
          </cell>
          <cell r="E1200" t="str">
            <v>remaining = -40626 day(s)</v>
          </cell>
        </row>
        <row r="1201">
          <cell r="A1201" t="str">
            <v>Aircraft Regn:</v>
          </cell>
          <cell r="B1201" t="str">
            <v>9M-HMS</v>
          </cell>
          <cell r="C1201" t="str">
            <v>CMR Reference:</v>
          </cell>
        </row>
        <row r="1202">
          <cell r="A1202" t="str">
            <v>Serial Number:</v>
          </cell>
          <cell r="C1202" t="str">
            <v>C of A Expiry:</v>
          </cell>
          <cell r="E1202" t="str">
            <v>remaining = -40626 day(s)</v>
          </cell>
        </row>
        <row r="1203">
          <cell r="A1203" t="str">
            <v>Manufactured Date:</v>
          </cell>
          <cell r="C1203" t="str">
            <v>C of A Reference:</v>
          </cell>
        </row>
        <row r="1204">
          <cell r="C1204" t="str">
            <v>C of A Test Flt Due:</v>
          </cell>
          <cell r="D1204">
            <v>-45</v>
          </cell>
          <cell r="E1204" t="str">
            <v>remaining = -40671 day(s)</v>
          </cell>
        </row>
        <row r="1205">
          <cell r="A1205" t="str">
            <v>Status as of:</v>
          </cell>
          <cell r="C1205" t="str">
            <v>Radio License Expiry:</v>
          </cell>
          <cell r="E1205" t="str">
            <v>remaining = -40626 day(s)</v>
          </cell>
        </row>
        <row r="1206">
          <cell r="A1206" t="str">
            <v>TSN:</v>
          </cell>
          <cell r="C1206" t="str">
            <v>Radio License Reference:</v>
          </cell>
        </row>
        <row r="1207">
          <cell r="C1207" t="str">
            <v>Annual Compass Swing Expiry:</v>
          </cell>
          <cell r="E1207" t="str">
            <v>remaining = -40626 day(s)</v>
          </cell>
        </row>
        <row r="1208">
          <cell r="A1208" t="str">
            <v>CSN:</v>
          </cell>
          <cell r="C1208" t="str">
            <v>Annual Radio Inspection:</v>
          </cell>
          <cell r="E1208" t="str">
            <v>remaining = -40626 day(s)</v>
          </cell>
        </row>
        <row r="1209">
          <cell r="A1209" t="str">
            <v>Technical Log no:</v>
          </cell>
        </row>
        <row r="1213">
          <cell r="A1213" t="str">
            <v>Last Check 100 / 200 Hours:</v>
          </cell>
          <cell r="C1213" t="str">
            <v>Next Check:</v>
          </cell>
          <cell r="D1213">
            <v>0</v>
          </cell>
        </row>
        <row r="1214">
          <cell r="A1214" t="str">
            <v>Last Check Date:</v>
          </cell>
          <cell r="C1214" t="str">
            <v>Due Date:</v>
          </cell>
          <cell r="E1214" t="str">
            <v>remaining = -40626 day(s)</v>
          </cell>
        </row>
        <row r="1215">
          <cell r="A1215" t="str">
            <v>CRS-SMI Reference:</v>
          </cell>
          <cell r="C1215" t="str">
            <v>Due at TSN:</v>
          </cell>
          <cell r="D1215" t="str">
            <v>:00</v>
          </cell>
          <cell r="E1215" t="str">
            <v>remaining = :00 hour(s)</v>
          </cell>
        </row>
        <row r="1216">
          <cell r="A1216" t="str">
            <v>TSN:</v>
          </cell>
          <cell r="C1216" t="str">
            <v>Estimated Due Date:</v>
          </cell>
          <cell r="D1216">
            <v>0</v>
          </cell>
          <cell r="E1216" t="str">
            <v>remaining = -40626 day(s)</v>
          </cell>
        </row>
        <row r="1218">
          <cell r="A1218" t="str">
            <v>CSN:</v>
          </cell>
        </row>
        <row r="1219">
          <cell r="A1219" t="str">
            <v>Borrowed Hours:</v>
          </cell>
          <cell r="B1219">
            <v>0</v>
          </cell>
        </row>
        <row r="1220">
          <cell r="B1220">
            <v>0</v>
          </cell>
        </row>
        <row r="1221">
          <cell r="A1221" t="str">
            <v>Last Check 1000 Hours:</v>
          </cell>
          <cell r="B1221" t="str">
            <v>-</v>
          </cell>
        </row>
        <row r="1222">
          <cell r="A1222" t="str">
            <v>Last Check Date:</v>
          </cell>
          <cell r="B1222" t="str">
            <v>-</v>
          </cell>
          <cell r="C1222" t="str">
            <v>Due Date:</v>
          </cell>
          <cell r="E1222" t="str">
            <v>remaining = -40626 day(s)</v>
          </cell>
        </row>
        <row r="1223">
          <cell r="A1223" t="str">
            <v>CRS-SMI Reference:</v>
          </cell>
          <cell r="B1223" t="str">
            <v>-</v>
          </cell>
          <cell r="C1223" t="str">
            <v>Due at TSN:</v>
          </cell>
          <cell r="D1223" t="str">
            <v>:00</v>
          </cell>
          <cell r="E1223" t="str">
            <v>remaining = :00 hour(s)</v>
          </cell>
        </row>
        <row r="1224">
          <cell r="A1224" t="str">
            <v>TSN:</v>
          </cell>
          <cell r="B1224">
            <v>0</v>
          </cell>
          <cell r="C1224" t="str">
            <v>Estimated Due Date:</v>
          </cell>
          <cell r="D1224">
            <v>0</v>
          </cell>
          <cell r="E1224" t="str">
            <v>remaining = -40626 day(s)</v>
          </cell>
        </row>
        <row r="1225">
          <cell r="B1225">
            <v>0</v>
          </cell>
        </row>
        <row r="1226">
          <cell r="A1226" t="str">
            <v>CSN:</v>
          </cell>
          <cell r="B1226">
            <v>0</v>
          </cell>
        </row>
        <row r="1227">
          <cell r="A1227" t="str">
            <v>Borrowed Hours:</v>
          </cell>
          <cell r="B1227">
            <v>0</v>
          </cell>
        </row>
        <row r="1228">
          <cell r="B1228">
            <v>0</v>
          </cell>
        </row>
        <row r="1229">
          <cell r="A1229" t="str">
            <v>Last Check 2000 Hours:</v>
          </cell>
          <cell r="B1229" t="str">
            <v>-</v>
          </cell>
        </row>
        <row r="1230">
          <cell r="A1230" t="str">
            <v>Last Check Date:</v>
          </cell>
          <cell r="B1230" t="str">
            <v>-</v>
          </cell>
          <cell r="C1230" t="str">
            <v>Due Date:</v>
          </cell>
          <cell r="E1230" t="str">
            <v>remaining = -40626 day(s)</v>
          </cell>
        </row>
        <row r="1231">
          <cell r="C1231" t="str">
            <v>Due at TSN:</v>
          </cell>
          <cell r="D1231" t="str">
            <v>:00</v>
          </cell>
          <cell r="E1231" t="str">
            <v>remaining = :00 hour(s)</v>
          </cell>
        </row>
        <row r="1232">
          <cell r="A1232" t="str">
            <v>TSN:</v>
          </cell>
          <cell r="B1232">
            <v>0</v>
          </cell>
          <cell r="C1232" t="str">
            <v>Estimated Due Date:</v>
          </cell>
          <cell r="D1232">
            <v>0</v>
          </cell>
          <cell r="E1232" t="str">
            <v>remaining = -40626 day(s)</v>
          </cell>
        </row>
        <row r="1233">
          <cell r="B1233">
            <v>0</v>
          </cell>
        </row>
        <row r="1234">
          <cell r="A1234" t="str">
            <v>CSN:</v>
          </cell>
          <cell r="B1234">
            <v>0</v>
          </cell>
        </row>
        <row r="1235">
          <cell r="A1235" t="str">
            <v>Borrowed Hours:</v>
          </cell>
          <cell r="B1235">
            <v>0</v>
          </cell>
        </row>
        <row r="1236">
          <cell r="B1236">
            <v>0</v>
          </cell>
        </row>
        <row r="1300">
          <cell r="A1300" t="str">
            <v>Aircraft Type:</v>
          </cell>
          <cell r="B1300" t="str">
            <v>DA40D</v>
          </cell>
          <cell r="C1300" t="str">
            <v>CMR Expiry:</v>
          </cell>
          <cell r="E1300" t="str">
            <v>remaining = -40626 day(s)</v>
          </cell>
        </row>
        <row r="1301">
          <cell r="A1301" t="str">
            <v>Aircraft Regn:</v>
          </cell>
          <cell r="B1301" t="str">
            <v>9M-HMT</v>
          </cell>
          <cell r="C1301" t="str">
            <v>CMR Reference:</v>
          </cell>
        </row>
        <row r="1302">
          <cell r="A1302" t="str">
            <v>Serial Number:</v>
          </cell>
          <cell r="C1302" t="str">
            <v>C of A Expiry:</v>
          </cell>
          <cell r="E1302" t="str">
            <v>remaining = -40626 day(s)</v>
          </cell>
        </row>
        <row r="1303">
          <cell r="A1303" t="str">
            <v>Manufactured Date:</v>
          </cell>
          <cell r="C1303" t="str">
            <v>C of A Reference:</v>
          </cell>
        </row>
        <row r="1304">
          <cell r="C1304" t="str">
            <v>C of A Test Flt Due:</v>
          </cell>
          <cell r="D1304">
            <v>-45</v>
          </cell>
          <cell r="E1304" t="str">
            <v>remaining = -40671 day(s)</v>
          </cell>
        </row>
        <row r="1305">
          <cell r="A1305" t="str">
            <v>Status as of:</v>
          </cell>
          <cell r="C1305" t="str">
            <v>Radio License Expiry:</v>
          </cell>
          <cell r="E1305" t="str">
            <v>remaining = -40626 day(s)</v>
          </cell>
        </row>
        <row r="1306">
          <cell r="A1306" t="str">
            <v>TSN:</v>
          </cell>
          <cell r="C1306" t="str">
            <v>Radio License Reference:</v>
          </cell>
        </row>
        <row r="1307">
          <cell r="C1307" t="str">
            <v>Annual Compass Swing Expiry:</v>
          </cell>
          <cell r="E1307" t="str">
            <v>remaining = -40626 day(s)</v>
          </cell>
        </row>
        <row r="1308">
          <cell r="A1308" t="str">
            <v>CSN:</v>
          </cell>
          <cell r="C1308" t="str">
            <v>Annual Radio Inspection:</v>
          </cell>
          <cell r="E1308" t="str">
            <v>remaining = -40626 day(s)</v>
          </cell>
        </row>
        <row r="1309">
          <cell r="A1309" t="str">
            <v>Technical Log no:</v>
          </cell>
        </row>
        <row r="1313">
          <cell r="A1313" t="str">
            <v>Last Check 100 / 200 Hours:</v>
          </cell>
          <cell r="C1313" t="str">
            <v>Next Check:</v>
          </cell>
          <cell r="D1313">
            <v>0</v>
          </cell>
        </row>
        <row r="1314">
          <cell r="A1314" t="str">
            <v>Last Check Date:</v>
          </cell>
          <cell r="C1314" t="str">
            <v>Due Date:</v>
          </cell>
          <cell r="E1314" t="str">
            <v>remaining = -40626 day(s)</v>
          </cell>
        </row>
        <row r="1315">
          <cell r="A1315" t="str">
            <v>CRS-SMI Reference:</v>
          </cell>
          <cell r="C1315" t="str">
            <v>Due at TSN:</v>
          </cell>
          <cell r="D1315" t="str">
            <v>:00</v>
          </cell>
          <cell r="E1315" t="str">
            <v>remaining = :00 hour(s)</v>
          </cell>
        </row>
        <row r="1316">
          <cell r="A1316" t="str">
            <v>TSN:</v>
          </cell>
          <cell r="C1316" t="str">
            <v>Estimated Due Date:</v>
          </cell>
          <cell r="D1316">
            <v>0</v>
          </cell>
          <cell r="E1316" t="str">
            <v>remaining = -40626 day(s)</v>
          </cell>
        </row>
        <row r="1318">
          <cell r="A1318" t="str">
            <v>CSN:</v>
          </cell>
        </row>
        <row r="1319">
          <cell r="A1319" t="str">
            <v>Borrowed Hours:</v>
          </cell>
          <cell r="B1319">
            <v>0</v>
          </cell>
        </row>
        <row r="1320">
          <cell r="B1320">
            <v>0</v>
          </cell>
        </row>
        <row r="1321">
          <cell r="A1321" t="str">
            <v>Last Check 1000 Hours:</v>
          </cell>
          <cell r="B1321" t="str">
            <v>-</v>
          </cell>
        </row>
        <row r="1322">
          <cell r="A1322" t="str">
            <v>Last Check Date:</v>
          </cell>
          <cell r="B1322" t="str">
            <v>-</v>
          </cell>
          <cell r="C1322" t="str">
            <v>Due Date:</v>
          </cell>
          <cell r="E1322" t="str">
            <v>remaining = -40626 day(s)</v>
          </cell>
        </row>
        <row r="1323">
          <cell r="A1323" t="str">
            <v>CRS-SMI Reference:</v>
          </cell>
          <cell r="B1323" t="str">
            <v>-</v>
          </cell>
          <cell r="C1323" t="str">
            <v>Due at TSN:</v>
          </cell>
          <cell r="D1323" t="str">
            <v>:00</v>
          </cell>
          <cell r="E1323" t="str">
            <v>remaining = :00 hour(s)</v>
          </cell>
        </row>
        <row r="1324">
          <cell r="A1324" t="str">
            <v>TSN:</v>
          </cell>
          <cell r="B1324">
            <v>0</v>
          </cell>
          <cell r="C1324" t="str">
            <v>Estimated Due Date:</v>
          </cell>
          <cell r="D1324">
            <v>0</v>
          </cell>
          <cell r="E1324" t="str">
            <v>remaining = -40626 day(s)</v>
          </cell>
        </row>
        <row r="1325">
          <cell r="B1325">
            <v>0</v>
          </cell>
        </row>
        <row r="1326">
          <cell r="A1326" t="str">
            <v>CSN:</v>
          </cell>
          <cell r="B1326">
            <v>0</v>
          </cell>
        </row>
        <row r="1327">
          <cell r="A1327" t="str">
            <v>Borrowed Hours:</v>
          </cell>
          <cell r="B1327">
            <v>0</v>
          </cell>
        </row>
        <row r="1328">
          <cell r="B1328">
            <v>0</v>
          </cell>
        </row>
        <row r="1329">
          <cell r="A1329" t="str">
            <v>Last Check 2000 Hours:</v>
          </cell>
          <cell r="B1329" t="str">
            <v>-</v>
          </cell>
        </row>
        <row r="1330">
          <cell r="A1330" t="str">
            <v>Last Check Date:</v>
          </cell>
          <cell r="B1330" t="str">
            <v>-</v>
          </cell>
          <cell r="C1330" t="str">
            <v>Due Date:</v>
          </cell>
          <cell r="E1330" t="str">
            <v>remaining = -40626 day(s)</v>
          </cell>
        </row>
        <row r="1331">
          <cell r="C1331" t="str">
            <v>Due at TSN:</v>
          </cell>
          <cell r="D1331" t="str">
            <v>:00</v>
          </cell>
          <cell r="E1331" t="str">
            <v>remaining = :00 hour(s)</v>
          </cell>
        </row>
        <row r="1332">
          <cell r="A1332" t="str">
            <v>TSN:</v>
          </cell>
          <cell r="B1332">
            <v>0</v>
          </cell>
          <cell r="C1332" t="str">
            <v>Estimated Due Date:</v>
          </cell>
          <cell r="D1332">
            <v>0</v>
          </cell>
          <cell r="E1332" t="str">
            <v>remaining = -40626 day(s)</v>
          </cell>
        </row>
        <row r="1333">
          <cell r="B1333">
            <v>0</v>
          </cell>
        </row>
        <row r="1334">
          <cell r="A1334" t="str">
            <v>CSN:</v>
          </cell>
          <cell r="B1334">
            <v>0</v>
          </cell>
        </row>
        <row r="1335">
          <cell r="A1335" t="str">
            <v>Borrowed Hours:</v>
          </cell>
          <cell r="B1335">
            <v>0</v>
          </cell>
        </row>
        <row r="1336">
          <cell r="B1336">
            <v>0</v>
          </cell>
        </row>
        <row r="1400">
          <cell r="A1400" t="str">
            <v>Aircraft Type:</v>
          </cell>
          <cell r="B1400" t="str">
            <v>DA40D</v>
          </cell>
          <cell r="C1400" t="str">
            <v>CMR Expiry:</v>
          </cell>
          <cell r="E1400" t="str">
            <v>remaining = -40626 day(s)</v>
          </cell>
        </row>
        <row r="1401">
          <cell r="A1401" t="str">
            <v>Aircraft Regn:</v>
          </cell>
          <cell r="B1401" t="str">
            <v>9M-HMU</v>
          </cell>
          <cell r="C1401" t="str">
            <v>CMR Reference:</v>
          </cell>
        </row>
        <row r="1402">
          <cell r="A1402" t="str">
            <v>Serial Number:</v>
          </cell>
          <cell r="C1402" t="str">
            <v>C of A Expiry:</v>
          </cell>
          <cell r="E1402" t="str">
            <v>remaining = -40626 day(s)</v>
          </cell>
        </row>
        <row r="1403">
          <cell r="A1403" t="str">
            <v>Manufactured Date:</v>
          </cell>
          <cell r="C1403" t="str">
            <v>C of A Reference:</v>
          </cell>
        </row>
        <row r="1404">
          <cell r="C1404" t="str">
            <v>C of A Test Flt Due:</v>
          </cell>
          <cell r="D1404">
            <v>-45</v>
          </cell>
          <cell r="E1404" t="str">
            <v>remaining = -40671 day(s)</v>
          </cell>
        </row>
        <row r="1405">
          <cell r="A1405" t="str">
            <v>Status as of:</v>
          </cell>
          <cell r="C1405" t="str">
            <v>Radio License Expiry:</v>
          </cell>
          <cell r="E1405" t="str">
            <v>remaining = -40626 day(s)</v>
          </cell>
        </row>
        <row r="1406">
          <cell r="A1406" t="str">
            <v>TSN:</v>
          </cell>
          <cell r="C1406" t="str">
            <v>Radio License Reference:</v>
          </cell>
        </row>
        <row r="1407">
          <cell r="C1407" t="str">
            <v>Annual Compass Swing Expiry:</v>
          </cell>
          <cell r="E1407" t="str">
            <v>remaining = -40626 day(s)</v>
          </cell>
        </row>
        <row r="1408">
          <cell r="A1408" t="str">
            <v>CSN:</v>
          </cell>
          <cell r="C1408" t="str">
            <v>Annual Radio Inspection:</v>
          </cell>
          <cell r="E1408" t="str">
            <v>remaining = -40626 day(s)</v>
          </cell>
        </row>
        <row r="1409">
          <cell r="A1409" t="str">
            <v>Technical Log no:</v>
          </cell>
        </row>
        <row r="1413">
          <cell r="A1413" t="str">
            <v>Last Check 100 / 200 Hours:</v>
          </cell>
          <cell r="C1413" t="str">
            <v>Next Check:</v>
          </cell>
          <cell r="D1413">
            <v>0</v>
          </cell>
        </row>
        <row r="1414">
          <cell r="A1414" t="str">
            <v>Last Check Date:</v>
          </cell>
          <cell r="C1414" t="str">
            <v>Due Date:</v>
          </cell>
          <cell r="E1414" t="str">
            <v>remaining = -40626 day(s)</v>
          </cell>
        </row>
        <row r="1415">
          <cell r="A1415" t="str">
            <v>CRS-SMI Reference:</v>
          </cell>
          <cell r="C1415" t="str">
            <v>Due at TSN:</v>
          </cell>
          <cell r="D1415" t="str">
            <v>:00</v>
          </cell>
          <cell r="E1415" t="str">
            <v>remaining = :00 hour(s)</v>
          </cell>
        </row>
        <row r="1416">
          <cell r="A1416" t="str">
            <v>TSN:</v>
          </cell>
          <cell r="C1416" t="str">
            <v>Estimated Due Date:</v>
          </cell>
          <cell r="D1416">
            <v>0</v>
          </cell>
          <cell r="E1416" t="str">
            <v>remaining = -40626 day(s)</v>
          </cell>
        </row>
        <row r="1418">
          <cell r="A1418" t="str">
            <v>CSN:</v>
          </cell>
        </row>
        <row r="1419">
          <cell r="A1419" t="str">
            <v>Borrowed Hours:</v>
          </cell>
          <cell r="B1419">
            <v>0</v>
          </cell>
        </row>
        <row r="1420">
          <cell r="B1420">
            <v>0</v>
          </cell>
        </row>
        <row r="1421">
          <cell r="A1421" t="str">
            <v>Last Check 1000 Hours:</v>
          </cell>
          <cell r="B1421" t="str">
            <v>-</v>
          </cell>
        </row>
        <row r="1422">
          <cell r="A1422" t="str">
            <v>Last Check Date:</v>
          </cell>
          <cell r="B1422" t="str">
            <v>-</v>
          </cell>
          <cell r="C1422" t="str">
            <v>Due Date:</v>
          </cell>
          <cell r="E1422" t="str">
            <v>remaining = -40626 day(s)</v>
          </cell>
        </row>
        <row r="1423">
          <cell r="A1423" t="str">
            <v>CRS-SMI Reference:</v>
          </cell>
          <cell r="B1423" t="str">
            <v>-</v>
          </cell>
          <cell r="C1423" t="str">
            <v>Due at TSN:</v>
          </cell>
          <cell r="D1423" t="str">
            <v>:00</v>
          </cell>
          <cell r="E1423" t="str">
            <v>remaining = :00 hour(s)</v>
          </cell>
        </row>
        <row r="1424">
          <cell r="A1424" t="str">
            <v>TSN:</v>
          </cell>
          <cell r="B1424">
            <v>0</v>
          </cell>
          <cell r="C1424" t="str">
            <v>Estimated Due Date:</v>
          </cell>
          <cell r="D1424">
            <v>0</v>
          </cell>
          <cell r="E1424" t="str">
            <v>remaining = -40626 day(s)</v>
          </cell>
        </row>
        <row r="1425">
          <cell r="B1425">
            <v>0</v>
          </cell>
        </row>
        <row r="1426">
          <cell r="A1426" t="str">
            <v>CSN:</v>
          </cell>
          <cell r="B1426">
            <v>0</v>
          </cell>
        </row>
        <row r="1427">
          <cell r="A1427" t="str">
            <v>Borrowed Hours:</v>
          </cell>
          <cell r="B1427">
            <v>0</v>
          </cell>
        </row>
        <row r="1428">
          <cell r="B1428">
            <v>0</v>
          </cell>
        </row>
        <row r="1429">
          <cell r="A1429" t="str">
            <v>Last Check 2000 Hours:</v>
          </cell>
          <cell r="B1429" t="str">
            <v>-</v>
          </cell>
        </row>
        <row r="1430">
          <cell r="A1430" t="str">
            <v>Last Check Date:</v>
          </cell>
          <cell r="B1430" t="str">
            <v>-</v>
          </cell>
          <cell r="C1430" t="str">
            <v>Due Date:</v>
          </cell>
          <cell r="E1430" t="str">
            <v>remaining = -40626 day(s)</v>
          </cell>
        </row>
        <row r="1431">
          <cell r="C1431" t="str">
            <v>Due at TSN:</v>
          </cell>
          <cell r="D1431" t="str">
            <v>:00</v>
          </cell>
          <cell r="E1431" t="str">
            <v>remaining = :00 hour(s)</v>
          </cell>
        </row>
        <row r="1432">
          <cell r="A1432" t="str">
            <v>TSN:</v>
          </cell>
          <cell r="B1432">
            <v>0</v>
          </cell>
          <cell r="C1432" t="str">
            <v>Estimated Due Date:</v>
          </cell>
          <cell r="D1432">
            <v>0</v>
          </cell>
          <cell r="E1432" t="str">
            <v>remaining = -40626 day(s)</v>
          </cell>
        </row>
        <row r="1433">
          <cell r="B1433">
            <v>0</v>
          </cell>
        </row>
        <row r="1434">
          <cell r="A1434" t="str">
            <v>CSN:</v>
          </cell>
          <cell r="B1434">
            <v>0</v>
          </cell>
        </row>
        <row r="1435">
          <cell r="A1435" t="str">
            <v>Borrowed Hours:</v>
          </cell>
          <cell r="B1435">
            <v>0</v>
          </cell>
        </row>
        <row r="1436">
          <cell r="B1436">
            <v>0</v>
          </cell>
        </row>
        <row r="1500">
          <cell r="A1500" t="str">
            <v>Aircraft Type:</v>
          </cell>
          <cell r="C1500" t="str">
            <v>CMR Expiry:</v>
          </cell>
          <cell r="E1500" t="str">
            <v>remaining = -40626 day(s)</v>
          </cell>
        </row>
        <row r="1501">
          <cell r="A1501" t="str">
            <v>Aircraft Regn:</v>
          </cell>
          <cell r="C1501" t="str">
            <v>CMR Reference:</v>
          </cell>
        </row>
        <row r="1502">
          <cell r="A1502" t="str">
            <v>Serial Number:</v>
          </cell>
          <cell r="C1502" t="str">
            <v>C of A Expiry:</v>
          </cell>
          <cell r="E1502" t="str">
            <v>remaining = -40626 day(s)</v>
          </cell>
        </row>
        <row r="1503">
          <cell r="A1503" t="str">
            <v>Manufactured Date:</v>
          </cell>
          <cell r="C1503" t="str">
            <v>C of A Reference:</v>
          </cell>
        </row>
        <row r="1504">
          <cell r="C1504" t="str">
            <v>C of A Test Flt Due:</v>
          </cell>
          <cell r="D1504">
            <v>-45</v>
          </cell>
          <cell r="E1504" t="str">
            <v>remaining = -40671 day(s)</v>
          </cell>
        </row>
        <row r="1505">
          <cell r="A1505" t="str">
            <v>Status as of:</v>
          </cell>
          <cell r="C1505" t="str">
            <v>Radio License Expiry:</v>
          </cell>
          <cell r="E1505" t="str">
            <v>remaining = -40626 day(s)</v>
          </cell>
        </row>
        <row r="1506">
          <cell r="A1506" t="str">
            <v>TSN:</v>
          </cell>
          <cell r="C1506" t="str">
            <v>Radio License Reference:</v>
          </cell>
        </row>
        <row r="1507">
          <cell r="C1507" t="str">
            <v>Annual Compass Swing Expiry:</v>
          </cell>
          <cell r="E1507" t="str">
            <v>remaining = -40626 day(s)</v>
          </cell>
        </row>
        <row r="1508">
          <cell r="A1508" t="str">
            <v>CSN:</v>
          </cell>
          <cell r="C1508" t="str">
            <v>Annual Radio Inspection:</v>
          </cell>
          <cell r="E1508" t="str">
            <v>remaining = -40626 day(s)</v>
          </cell>
        </row>
        <row r="1509">
          <cell r="A1509" t="str">
            <v>Technical Log no:</v>
          </cell>
        </row>
        <row r="1513">
          <cell r="A1513" t="str">
            <v>Last Check 100 / 200 Hours:</v>
          </cell>
          <cell r="C1513" t="str">
            <v>Next Check:</v>
          </cell>
          <cell r="D1513">
            <v>0</v>
          </cell>
        </row>
        <row r="1514">
          <cell r="A1514" t="str">
            <v>Last Check Date:</v>
          </cell>
          <cell r="C1514" t="str">
            <v>Due Date:</v>
          </cell>
          <cell r="E1514" t="str">
            <v>remaining = -40626 day(s)</v>
          </cell>
        </row>
        <row r="1515">
          <cell r="A1515" t="str">
            <v>CRS-SMI Reference:</v>
          </cell>
          <cell r="C1515" t="str">
            <v>Due at TSN:</v>
          </cell>
          <cell r="D1515" t="str">
            <v>:00</v>
          </cell>
          <cell r="E1515" t="str">
            <v>remaining = :00 hour(s)</v>
          </cell>
        </row>
        <row r="1516">
          <cell r="A1516" t="str">
            <v>TSN:</v>
          </cell>
          <cell r="C1516" t="str">
            <v>Estimated Due Date:</v>
          </cell>
          <cell r="D1516">
            <v>0</v>
          </cell>
          <cell r="E1516" t="str">
            <v>remaining = -40626 day(s)</v>
          </cell>
        </row>
        <row r="1518">
          <cell r="A1518" t="str">
            <v>CSN:</v>
          </cell>
        </row>
        <row r="1519">
          <cell r="A1519" t="str">
            <v>Borrowed Hours:</v>
          </cell>
          <cell r="B1519">
            <v>0</v>
          </cell>
        </row>
        <row r="1520">
          <cell r="B1520">
            <v>0</v>
          </cell>
        </row>
        <row r="1521">
          <cell r="A1521" t="str">
            <v>Last Check 1000 Hours:</v>
          </cell>
          <cell r="B1521" t="str">
            <v>-</v>
          </cell>
        </row>
        <row r="1522">
          <cell r="A1522" t="str">
            <v>Last Check Date:</v>
          </cell>
          <cell r="B1522" t="str">
            <v>-</v>
          </cell>
          <cell r="C1522" t="str">
            <v>Due Date:</v>
          </cell>
          <cell r="E1522" t="str">
            <v>remaining = -40626 day(s)</v>
          </cell>
        </row>
        <row r="1523">
          <cell r="A1523" t="str">
            <v>CRS-SMI Reference:</v>
          </cell>
          <cell r="B1523" t="str">
            <v>-</v>
          </cell>
          <cell r="C1523" t="str">
            <v>Due at TSN:</v>
          </cell>
          <cell r="D1523" t="str">
            <v>:00</v>
          </cell>
          <cell r="E1523" t="str">
            <v>remaining = :00 hour(s)</v>
          </cell>
        </row>
        <row r="1524">
          <cell r="A1524" t="str">
            <v>TSN:</v>
          </cell>
          <cell r="B1524">
            <v>0</v>
          </cell>
          <cell r="C1524" t="str">
            <v>Estimated Due Date:</v>
          </cell>
          <cell r="D1524">
            <v>0</v>
          </cell>
          <cell r="E1524" t="str">
            <v>remaining = -40626 day(s)</v>
          </cell>
        </row>
        <row r="1525">
          <cell r="B1525">
            <v>0</v>
          </cell>
        </row>
        <row r="1526">
          <cell r="A1526" t="str">
            <v>CSN:</v>
          </cell>
          <cell r="B1526">
            <v>0</v>
          </cell>
        </row>
        <row r="1527">
          <cell r="A1527" t="str">
            <v>Borrowed Hours:</v>
          </cell>
          <cell r="B1527">
            <v>0</v>
          </cell>
        </row>
        <row r="1528">
          <cell r="B1528">
            <v>0</v>
          </cell>
        </row>
        <row r="1529">
          <cell r="A1529" t="str">
            <v>Last Check 2000 Hours:</v>
          </cell>
          <cell r="B1529" t="str">
            <v>-</v>
          </cell>
        </row>
        <row r="1530">
          <cell r="A1530" t="str">
            <v>Last Check Date:</v>
          </cell>
          <cell r="B1530" t="str">
            <v>-</v>
          </cell>
          <cell r="C1530" t="str">
            <v>Due Date:</v>
          </cell>
          <cell r="E1530" t="str">
            <v>remaining = -40626 day(s)</v>
          </cell>
        </row>
        <row r="1531">
          <cell r="C1531" t="str">
            <v>Due at TSN:</v>
          </cell>
          <cell r="D1531" t="str">
            <v>:00</v>
          </cell>
          <cell r="E1531" t="str">
            <v>remaining = :00 hour(s)</v>
          </cell>
        </row>
        <row r="1532">
          <cell r="A1532" t="str">
            <v>TSN:</v>
          </cell>
          <cell r="B1532">
            <v>0</v>
          </cell>
          <cell r="C1532" t="str">
            <v>Estimated Due Date:</v>
          </cell>
          <cell r="D1532">
            <v>0</v>
          </cell>
          <cell r="E1532" t="str">
            <v>remaining = -40626 day(s)</v>
          </cell>
        </row>
        <row r="1533">
          <cell r="B1533">
            <v>0</v>
          </cell>
        </row>
        <row r="1534">
          <cell r="A1534" t="str">
            <v>CSN:</v>
          </cell>
          <cell r="B1534">
            <v>0</v>
          </cell>
        </row>
        <row r="1535">
          <cell r="A1535" t="str">
            <v>Borrowed Hours:</v>
          </cell>
          <cell r="B1535">
            <v>0</v>
          </cell>
        </row>
        <row r="1536">
          <cell r="B1536">
            <v>0</v>
          </cell>
        </row>
        <row r="1600">
          <cell r="A1600" t="str">
            <v>Aircraft Type:</v>
          </cell>
          <cell r="C1600" t="str">
            <v>CMR Expiry:</v>
          </cell>
          <cell r="E1600" t="str">
            <v>remaining = -40626 day(s)</v>
          </cell>
        </row>
        <row r="1601">
          <cell r="A1601" t="str">
            <v>Aircraft Regn:</v>
          </cell>
          <cell r="C1601" t="str">
            <v>CMR Reference:</v>
          </cell>
        </row>
        <row r="1602">
          <cell r="A1602" t="str">
            <v>Serial Number:</v>
          </cell>
          <cell r="C1602" t="str">
            <v>C of A Expiry:</v>
          </cell>
          <cell r="E1602" t="str">
            <v>remaining = -40626 day(s)</v>
          </cell>
        </row>
        <row r="1603">
          <cell r="A1603" t="str">
            <v>Manufactured Date:</v>
          </cell>
          <cell r="C1603" t="str">
            <v>C of A Reference:</v>
          </cell>
        </row>
        <row r="1604">
          <cell r="C1604" t="str">
            <v>C of A Test Flt Due:</v>
          </cell>
          <cell r="D1604">
            <v>-45</v>
          </cell>
          <cell r="E1604" t="str">
            <v>remaining = -40671 day(s)</v>
          </cell>
        </row>
        <row r="1605">
          <cell r="A1605" t="str">
            <v>Status as of:</v>
          </cell>
          <cell r="C1605" t="str">
            <v>Radio License Expiry:</v>
          </cell>
          <cell r="E1605" t="str">
            <v>remaining = -40626 day(s)</v>
          </cell>
        </row>
        <row r="1606">
          <cell r="A1606" t="str">
            <v>TSN:</v>
          </cell>
          <cell r="C1606" t="str">
            <v>Radio License Reference:</v>
          </cell>
        </row>
        <row r="1607">
          <cell r="C1607" t="str">
            <v>Annual Compass Swing Expiry:</v>
          </cell>
          <cell r="E1607" t="str">
            <v>remaining = -40626 day(s)</v>
          </cell>
        </row>
        <row r="1608">
          <cell r="A1608" t="str">
            <v>CSN:</v>
          </cell>
          <cell r="C1608" t="str">
            <v>Annual Radio Inspection:</v>
          </cell>
          <cell r="E1608" t="str">
            <v>remaining = -40626 day(s)</v>
          </cell>
        </row>
        <row r="1609">
          <cell r="A1609" t="str">
            <v>Technical Log no:</v>
          </cell>
        </row>
        <row r="1613">
          <cell r="A1613" t="str">
            <v>Last Check 100 / 200 Hours:</v>
          </cell>
          <cell r="C1613" t="str">
            <v>Next Check:</v>
          </cell>
          <cell r="D1613">
            <v>0</v>
          </cell>
        </row>
        <row r="1614">
          <cell r="A1614" t="str">
            <v>Last Check Date:</v>
          </cell>
          <cell r="C1614" t="str">
            <v>Due Date:</v>
          </cell>
          <cell r="E1614" t="str">
            <v>remaining = -40626 day(s)</v>
          </cell>
        </row>
        <row r="1615">
          <cell r="A1615" t="str">
            <v>CRS-SMI Reference:</v>
          </cell>
          <cell r="C1615" t="str">
            <v>Due at TSN:</v>
          </cell>
          <cell r="D1615" t="str">
            <v>:00</v>
          </cell>
          <cell r="E1615" t="str">
            <v>remaining = :00 hour(s)</v>
          </cell>
        </row>
        <row r="1616">
          <cell r="A1616" t="str">
            <v>TSN:</v>
          </cell>
          <cell r="C1616" t="str">
            <v>Estimated Due Date:</v>
          </cell>
          <cell r="D1616">
            <v>0</v>
          </cell>
          <cell r="E1616" t="str">
            <v>remaining = -40626 day(s)</v>
          </cell>
        </row>
        <row r="1618">
          <cell r="A1618" t="str">
            <v>CSN:</v>
          </cell>
        </row>
        <row r="1619">
          <cell r="A1619" t="str">
            <v>Borrowed Hours:</v>
          </cell>
          <cell r="B1619">
            <v>0</v>
          </cell>
        </row>
        <row r="1620">
          <cell r="B1620">
            <v>0</v>
          </cell>
        </row>
        <row r="1621">
          <cell r="A1621" t="str">
            <v>Last Check 1000 Hours:</v>
          </cell>
          <cell r="B1621" t="str">
            <v>-</v>
          </cell>
        </row>
        <row r="1622">
          <cell r="A1622" t="str">
            <v>Last Check Date:</v>
          </cell>
          <cell r="B1622" t="str">
            <v>-</v>
          </cell>
          <cell r="C1622" t="str">
            <v>Due Date:</v>
          </cell>
          <cell r="E1622" t="str">
            <v>remaining = -40626 day(s)</v>
          </cell>
        </row>
        <row r="1623">
          <cell r="A1623" t="str">
            <v>CRS-SMI Reference:</v>
          </cell>
          <cell r="B1623" t="str">
            <v>-</v>
          </cell>
          <cell r="C1623" t="str">
            <v>Due at TSN:</v>
          </cell>
          <cell r="D1623" t="str">
            <v>:00</v>
          </cell>
          <cell r="E1623" t="str">
            <v>remaining = :00 hour(s)</v>
          </cell>
        </row>
        <row r="1624">
          <cell r="A1624" t="str">
            <v>TSN:</v>
          </cell>
          <cell r="B1624">
            <v>0</v>
          </cell>
          <cell r="C1624" t="str">
            <v>Estimated Due Date:</v>
          </cell>
          <cell r="D1624">
            <v>0</v>
          </cell>
          <cell r="E1624" t="str">
            <v>remaining = -40626 day(s)</v>
          </cell>
        </row>
        <row r="1625">
          <cell r="B1625">
            <v>0</v>
          </cell>
        </row>
        <row r="1626">
          <cell r="A1626" t="str">
            <v>CSN:</v>
          </cell>
          <cell r="B1626">
            <v>0</v>
          </cell>
        </row>
        <row r="1627">
          <cell r="A1627" t="str">
            <v>Borrowed Hours:</v>
          </cell>
          <cell r="B1627">
            <v>0</v>
          </cell>
        </row>
        <row r="1628">
          <cell r="B1628">
            <v>0</v>
          </cell>
        </row>
        <row r="1629">
          <cell r="A1629" t="str">
            <v>Last Check 2000 Hours:</v>
          </cell>
          <cell r="B1629" t="str">
            <v>-</v>
          </cell>
        </row>
        <row r="1630">
          <cell r="A1630" t="str">
            <v>Last Check Date:</v>
          </cell>
          <cell r="B1630" t="str">
            <v>-</v>
          </cell>
          <cell r="C1630" t="str">
            <v>Due Date:</v>
          </cell>
          <cell r="E1630" t="str">
            <v>remaining = -40626 day(s)</v>
          </cell>
        </row>
        <row r="1631">
          <cell r="C1631" t="str">
            <v>Due at TSN:</v>
          </cell>
          <cell r="D1631" t="str">
            <v>:00</v>
          </cell>
          <cell r="E1631" t="str">
            <v>remaining = :00 hour(s)</v>
          </cell>
        </row>
        <row r="1632">
          <cell r="A1632" t="str">
            <v>TSN:</v>
          </cell>
          <cell r="B1632">
            <v>0</v>
          </cell>
          <cell r="C1632" t="str">
            <v>Estimated Due Date:</v>
          </cell>
          <cell r="D1632">
            <v>0</v>
          </cell>
          <cell r="E1632" t="str">
            <v>remaining = -40626 day(s)</v>
          </cell>
        </row>
        <row r="1633">
          <cell r="B1633">
            <v>0</v>
          </cell>
        </row>
        <row r="1634">
          <cell r="A1634" t="str">
            <v>CSN:</v>
          </cell>
          <cell r="B1634">
            <v>0</v>
          </cell>
        </row>
        <row r="1635">
          <cell r="A1635" t="str">
            <v>Borrowed Hours:</v>
          </cell>
          <cell r="B1635">
            <v>0</v>
          </cell>
        </row>
        <row r="1636">
          <cell r="B1636">
            <v>0</v>
          </cell>
        </row>
        <row r="1700">
          <cell r="A1700" t="str">
            <v>Aircraft Type:</v>
          </cell>
          <cell r="C1700" t="str">
            <v>CMR Expiry:</v>
          </cell>
          <cell r="E1700" t="str">
            <v>remaining = -40626 day(s)</v>
          </cell>
        </row>
        <row r="1701">
          <cell r="A1701" t="str">
            <v>Aircraft Regn:</v>
          </cell>
          <cell r="C1701" t="str">
            <v>CMR Reference:</v>
          </cell>
        </row>
        <row r="1702">
          <cell r="A1702" t="str">
            <v>Serial Number:</v>
          </cell>
          <cell r="C1702" t="str">
            <v>C of A Expiry:</v>
          </cell>
          <cell r="E1702" t="str">
            <v>remaining = -40626 day(s)</v>
          </cell>
        </row>
        <row r="1703">
          <cell r="A1703" t="str">
            <v>Manufactured Date:</v>
          </cell>
          <cell r="C1703" t="str">
            <v>C of A Reference:</v>
          </cell>
        </row>
        <row r="1704">
          <cell r="C1704" t="str">
            <v>C of A Test Flt Due:</v>
          </cell>
          <cell r="D1704">
            <v>-45</v>
          </cell>
          <cell r="E1704" t="str">
            <v>remaining = -40671 day(s)</v>
          </cell>
        </row>
        <row r="1705">
          <cell r="A1705" t="str">
            <v>Status as of:</v>
          </cell>
          <cell r="C1705" t="str">
            <v>Radio License Expiry:</v>
          </cell>
          <cell r="E1705" t="str">
            <v>remaining = -40626 day(s)</v>
          </cell>
        </row>
        <row r="1706">
          <cell r="A1706" t="str">
            <v>TSN:</v>
          </cell>
          <cell r="C1706" t="str">
            <v>Radio License Reference:</v>
          </cell>
        </row>
        <row r="1707">
          <cell r="C1707" t="str">
            <v>Annual Compass Swing Expiry:</v>
          </cell>
          <cell r="E1707" t="str">
            <v>remaining = -40626 day(s)</v>
          </cell>
        </row>
        <row r="1708">
          <cell r="A1708" t="str">
            <v>CSN:</v>
          </cell>
          <cell r="C1708" t="str">
            <v>Annual Radio Inspection:</v>
          </cell>
          <cell r="E1708" t="str">
            <v>remaining = -40626 day(s)</v>
          </cell>
        </row>
        <row r="1709">
          <cell r="A1709" t="str">
            <v>Technical Log no:</v>
          </cell>
        </row>
        <row r="1713">
          <cell r="A1713" t="str">
            <v>Last Check 100 / 200 Hours:</v>
          </cell>
          <cell r="C1713" t="str">
            <v>Next Check:</v>
          </cell>
          <cell r="D1713">
            <v>0</v>
          </cell>
        </row>
        <row r="1714">
          <cell r="A1714" t="str">
            <v>Last Check Date:</v>
          </cell>
          <cell r="C1714" t="str">
            <v>Due Date:</v>
          </cell>
          <cell r="E1714" t="str">
            <v>remaining = -40626 day(s)</v>
          </cell>
        </row>
        <row r="1715">
          <cell r="A1715" t="str">
            <v>CRS-SMI Reference:</v>
          </cell>
          <cell r="C1715" t="str">
            <v>Due at TSN:</v>
          </cell>
          <cell r="D1715" t="str">
            <v>:00</v>
          </cell>
          <cell r="E1715" t="str">
            <v>remaining = :00 hour(s)</v>
          </cell>
        </row>
        <row r="1716">
          <cell r="A1716" t="str">
            <v>TSN:</v>
          </cell>
          <cell r="C1716" t="str">
            <v>Estimated Due Date:</v>
          </cell>
          <cell r="D1716">
            <v>0</v>
          </cell>
          <cell r="E1716" t="str">
            <v>remaining = -40626 day(s)</v>
          </cell>
        </row>
        <row r="1718">
          <cell r="A1718" t="str">
            <v>CSN:</v>
          </cell>
        </row>
        <row r="1719">
          <cell r="A1719" t="str">
            <v>Borrowed Hours:</v>
          </cell>
          <cell r="B1719">
            <v>0</v>
          </cell>
        </row>
        <row r="1720">
          <cell r="B1720">
            <v>0</v>
          </cell>
        </row>
        <row r="1721">
          <cell r="A1721" t="str">
            <v>Last Check 1000 Hours:</v>
          </cell>
          <cell r="B1721" t="str">
            <v>-</v>
          </cell>
        </row>
        <row r="1722">
          <cell r="A1722" t="str">
            <v>Last Check Date:</v>
          </cell>
          <cell r="B1722" t="str">
            <v>-</v>
          </cell>
          <cell r="C1722" t="str">
            <v>Due Date:</v>
          </cell>
          <cell r="E1722" t="str">
            <v>remaining = -40626 day(s)</v>
          </cell>
        </row>
        <row r="1723">
          <cell r="A1723" t="str">
            <v>CRS-SMI Reference:</v>
          </cell>
          <cell r="B1723" t="str">
            <v>-</v>
          </cell>
          <cell r="C1723" t="str">
            <v>Due at TSN:</v>
          </cell>
          <cell r="D1723" t="str">
            <v>:00</v>
          </cell>
          <cell r="E1723" t="str">
            <v>remaining = :00 hour(s)</v>
          </cell>
        </row>
        <row r="1724">
          <cell r="A1724" t="str">
            <v>TSN:</v>
          </cell>
          <cell r="B1724">
            <v>0</v>
          </cell>
          <cell r="C1724" t="str">
            <v>Estimated Due Date:</v>
          </cell>
          <cell r="D1724">
            <v>0</v>
          </cell>
          <cell r="E1724" t="str">
            <v>remaining = -40626 day(s)</v>
          </cell>
        </row>
        <row r="1725">
          <cell r="B1725">
            <v>0</v>
          </cell>
        </row>
        <row r="1726">
          <cell r="A1726" t="str">
            <v>CSN:</v>
          </cell>
          <cell r="B1726">
            <v>0</v>
          </cell>
        </row>
        <row r="1727">
          <cell r="A1727" t="str">
            <v>Borrowed Hours:</v>
          </cell>
          <cell r="B1727">
            <v>0</v>
          </cell>
        </row>
        <row r="1728">
          <cell r="B1728">
            <v>0</v>
          </cell>
        </row>
        <row r="1729">
          <cell r="A1729" t="str">
            <v>Last Check 2000 Hours:</v>
          </cell>
          <cell r="B1729" t="str">
            <v>-</v>
          </cell>
        </row>
        <row r="1730">
          <cell r="A1730" t="str">
            <v>Last Check Date:</v>
          </cell>
          <cell r="B1730" t="str">
            <v>-</v>
          </cell>
          <cell r="C1730" t="str">
            <v>Due Date:</v>
          </cell>
          <cell r="E1730" t="str">
            <v>remaining = -40626 day(s)</v>
          </cell>
        </row>
        <row r="1731">
          <cell r="C1731" t="str">
            <v>Due at TSN:</v>
          </cell>
          <cell r="D1731" t="str">
            <v>:00</v>
          </cell>
          <cell r="E1731" t="str">
            <v>remaining = :00 hour(s)</v>
          </cell>
        </row>
        <row r="1732">
          <cell r="A1732" t="str">
            <v>TSN:</v>
          </cell>
          <cell r="B1732">
            <v>0</v>
          </cell>
          <cell r="C1732" t="str">
            <v>Estimated Due Date:</v>
          </cell>
          <cell r="D1732">
            <v>0</v>
          </cell>
          <cell r="E1732" t="str">
            <v>remaining = -40626 day(s)</v>
          </cell>
        </row>
        <row r="1733">
          <cell r="B1733">
            <v>0</v>
          </cell>
        </row>
        <row r="1734">
          <cell r="A1734" t="str">
            <v>CSN:</v>
          </cell>
          <cell r="B1734">
            <v>0</v>
          </cell>
        </row>
        <row r="1735">
          <cell r="A1735" t="str">
            <v>Borrowed Hours:</v>
          </cell>
          <cell r="B1735">
            <v>0</v>
          </cell>
        </row>
        <row r="1736">
          <cell r="B1736">
            <v>0</v>
          </cell>
        </row>
        <row r="1800">
          <cell r="A1800" t="str">
            <v>Aircraft Type:</v>
          </cell>
          <cell r="C1800" t="str">
            <v>CMR Expiry:</v>
          </cell>
          <cell r="E1800" t="str">
            <v>remaining = -40626 day(s)</v>
          </cell>
        </row>
        <row r="1801">
          <cell r="A1801" t="str">
            <v>Aircraft Regn:</v>
          </cell>
          <cell r="C1801" t="str">
            <v>CMR Reference:</v>
          </cell>
        </row>
        <row r="1802">
          <cell r="A1802" t="str">
            <v>Serial Number:</v>
          </cell>
          <cell r="C1802" t="str">
            <v>C of A Expiry:</v>
          </cell>
          <cell r="E1802" t="str">
            <v>remaining = -40626 day(s)</v>
          </cell>
        </row>
        <row r="1803">
          <cell r="A1803" t="str">
            <v>Manufactured Date:</v>
          </cell>
          <cell r="C1803" t="str">
            <v>C of A Reference:</v>
          </cell>
        </row>
        <row r="1804">
          <cell r="C1804" t="str">
            <v>C of A Test Flt Due:</v>
          </cell>
          <cell r="D1804">
            <v>-45</v>
          </cell>
          <cell r="E1804" t="str">
            <v>remaining = -40671 day(s)</v>
          </cell>
        </row>
        <row r="1805">
          <cell r="A1805" t="str">
            <v>Status as of:</v>
          </cell>
          <cell r="C1805" t="str">
            <v>Radio License Expiry:</v>
          </cell>
          <cell r="E1805" t="str">
            <v>remaining = -40626 day(s)</v>
          </cell>
        </row>
        <row r="1806">
          <cell r="A1806" t="str">
            <v>TSN:</v>
          </cell>
          <cell r="C1806" t="str">
            <v>Radio License Reference:</v>
          </cell>
        </row>
        <row r="1807">
          <cell r="C1807" t="str">
            <v>Annual Compass Swing Expiry:</v>
          </cell>
          <cell r="E1807" t="str">
            <v>remaining = -40626 day(s)</v>
          </cell>
        </row>
        <row r="1808">
          <cell r="A1808" t="str">
            <v>CSN:</v>
          </cell>
          <cell r="C1808" t="str">
            <v>Annual Radio Inspection:</v>
          </cell>
          <cell r="E1808" t="str">
            <v>remaining = -40626 day(s)</v>
          </cell>
        </row>
        <row r="1809">
          <cell r="A1809" t="str">
            <v>Technical Log no:</v>
          </cell>
        </row>
        <row r="1813">
          <cell r="A1813" t="str">
            <v>Last Check 100 / 200 Hours:</v>
          </cell>
          <cell r="C1813" t="str">
            <v>Next Check:</v>
          </cell>
          <cell r="D1813">
            <v>0</v>
          </cell>
        </row>
        <row r="1814">
          <cell r="A1814" t="str">
            <v>Last Check Date:</v>
          </cell>
          <cell r="C1814" t="str">
            <v>Due Date:</v>
          </cell>
          <cell r="E1814" t="str">
            <v>remaining = -40626 day(s)</v>
          </cell>
        </row>
        <row r="1815">
          <cell r="A1815" t="str">
            <v>CRS-SMI Reference:</v>
          </cell>
          <cell r="C1815" t="str">
            <v>Due at TSN:</v>
          </cell>
          <cell r="D1815" t="str">
            <v>:00</v>
          </cell>
          <cell r="E1815" t="str">
            <v>remaining = :00 hour(s)</v>
          </cell>
        </row>
        <row r="1816">
          <cell r="A1816" t="str">
            <v>TSN:</v>
          </cell>
          <cell r="C1816" t="str">
            <v>Estimated Due Date:</v>
          </cell>
          <cell r="D1816">
            <v>0</v>
          </cell>
          <cell r="E1816" t="str">
            <v>remaining = -40626 day(s)</v>
          </cell>
        </row>
        <row r="1818">
          <cell r="A1818" t="str">
            <v>CSN:</v>
          </cell>
        </row>
        <row r="1819">
          <cell r="A1819" t="str">
            <v>Borrowed Hours:</v>
          </cell>
          <cell r="B1819">
            <v>0</v>
          </cell>
        </row>
        <row r="1820">
          <cell r="B1820">
            <v>0</v>
          </cell>
        </row>
        <row r="1821">
          <cell r="A1821" t="str">
            <v>Last Check 1000 Hours:</v>
          </cell>
          <cell r="B1821" t="str">
            <v>-</v>
          </cell>
        </row>
        <row r="1822">
          <cell r="A1822" t="str">
            <v>Last Check Date:</v>
          </cell>
          <cell r="B1822" t="str">
            <v>-</v>
          </cell>
          <cell r="C1822" t="str">
            <v>Due Date:</v>
          </cell>
          <cell r="E1822" t="str">
            <v>remaining = -40626 day(s)</v>
          </cell>
        </row>
        <row r="1823">
          <cell r="A1823" t="str">
            <v>CRS-SMI Reference:</v>
          </cell>
          <cell r="B1823" t="str">
            <v>-</v>
          </cell>
          <cell r="C1823" t="str">
            <v>Due at TSN:</v>
          </cell>
          <cell r="D1823" t="str">
            <v>:00</v>
          </cell>
          <cell r="E1823" t="str">
            <v>remaining = :00 hour(s)</v>
          </cell>
        </row>
        <row r="1824">
          <cell r="A1824" t="str">
            <v>TSN:</v>
          </cell>
          <cell r="B1824">
            <v>0</v>
          </cell>
          <cell r="C1824" t="str">
            <v>Estimated Due Date:</v>
          </cell>
          <cell r="D1824">
            <v>0</v>
          </cell>
          <cell r="E1824" t="str">
            <v>remaining = -40626 day(s)</v>
          </cell>
        </row>
        <row r="1825">
          <cell r="B1825">
            <v>0</v>
          </cell>
        </row>
        <row r="1826">
          <cell r="A1826" t="str">
            <v>CSN:</v>
          </cell>
          <cell r="B1826">
            <v>0</v>
          </cell>
        </row>
        <row r="1827">
          <cell r="A1827" t="str">
            <v>Borrowed Hours:</v>
          </cell>
          <cell r="B1827">
            <v>0</v>
          </cell>
        </row>
        <row r="1828">
          <cell r="B1828">
            <v>0</v>
          </cell>
        </row>
        <row r="1829">
          <cell r="A1829" t="str">
            <v>Last Check 2000 Hours:</v>
          </cell>
          <cell r="B1829" t="str">
            <v>-</v>
          </cell>
        </row>
        <row r="1830">
          <cell r="A1830" t="str">
            <v>Last Check Date:</v>
          </cell>
          <cell r="B1830" t="str">
            <v>-</v>
          </cell>
          <cell r="C1830" t="str">
            <v>Due Date:</v>
          </cell>
          <cell r="E1830" t="str">
            <v>remaining = -40626 day(s)</v>
          </cell>
        </row>
        <row r="1831">
          <cell r="C1831" t="str">
            <v>Due at TSN:</v>
          </cell>
          <cell r="D1831" t="str">
            <v>:00</v>
          </cell>
          <cell r="E1831" t="str">
            <v>remaining = :00 hour(s)</v>
          </cell>
        </row>
        <row r="1832">
          <cell r="A1832" t="str">
            <v>TSN:</v>
          </cell>
          <cell r="B1832">
            <v>0</v>
          </cell>
          <cell r="C1832" t="str">
            <v>Estimated Due Date:</v>
          </cell>
          <cell r="D1832">
            <v>0</v>
          </cell>
          <cell r="E1832" t="str">
            <v>remaining = -40626 day(s)</v>
          </cell>
        </row>
        <row r="1833">
          <cell r="B1833">
            <v>0</v>
          </cell>
        </row>
        <row r="1834">
          <cell r="A1834" t="str">
            <v>CSN:</v>
          </cell>
          <cell r="B1834">
            <v>0</v>
          </cell>
        </row>
        <row r="1835">
          <cell r="A1835" t="str">
            <v>Borrowed Hours:</v>
          </cell>
          <cell r="B1835">
            <v>0</v>
          </cell>
        </row>
        <row r="1836">
          <cell r="B1836">
            <v>0</v>
          </cell>
        </row>
        <row r="1900">
          <cell r="A1900" t="str">
            <v>Aircraft Type:</v>
          </cell>
          <cell r="C1900" t="str">
            <v>CMR Expiry:</v>
          </cell>
          <cell r="E1900" t="str">
            <v>remaining = -40626 day(s)</v>
          </cell>
        </row>
        <row r="1901">
          <cell r="A1901" t="str">
            <v>Aircraft Regn:</v>
          </cell>
          <cell r="C1901" t="str">
            <v>CMR Reference:</v>
          </cell>
        </row>
        <row r="1902">
          <cell r="A1902" t="str">
            <v>Serial Number:</v>
          </cell>
          <cell r="C1902" t="str">
            <v>C of A Expiry:</v>
          </cell>
          <cell r="E1902" t="str">
            <v>remaining = -40626 day(s)</v>
          </cell>
        </row>
        <row r="1903">
          <cell r="A1903" t="str">
            <v>Manufactured Date:</v>
          </cell>
          <cell r="C1903" t="str">
            <v>C of A Reference:</v>
          </cell>
        </row>
        <row r="1904">
          <cell r="C1904" t="str">
            <v>C of A Test Flt Due:</v>
          </cell>
          <cell r="D1904">
            <v>-45</v>
          </cell>
          <cell r="E1904" t="str">
            <v>remaining = -40671 day(s)</v>
          </cell>
        </row>
        <row r="1905">
          <cell r="A1905" t="str">
            <v>Status as of:</v>
          </cell>
          <cell r="C1905" t="str">
            <v>Radio License Expiry:</v>
          </cell>
          <cell r="E1905" t="str">
            <v>remaining = -40626 day(s)</v>
          </cell>
        </row>
        <row r="1906">
          <cell r="A1906" t="str">
            <v>TSN:</v>
          </cell>
          <cell r="C1906" t="str">
            <v>Radio License Reference:</v>
          </cell>
        </row>
        <row r="1907">
          <cell r="C1907" t="str">
            <v>Annual Compass Swing Expiry:</v>
          </cell>
          <cell r="E1907" t="str">
            <v>remaining = -40626 day(s)</v>
          </cell>
        </row>
        <row r="1908">
          <cell r="A1908" t="str">
            <v>CSN:</v>
          </cell>
          <cell r="C1908" t="str">
            <v>Annual Radio Inspection:</v>
          </cell>
          <cell r="E1908" t="str">
            <v>remaining = -40626 day(s)</v>
          </cell>
        </row>
        <row r="1909">
          <cell r="A1909" t="str">
            <v>Technical Log no:</v>
          </cell>
        </row>
        <row r="1913">
          <cell r="A1913" t="str">
            <v>Last Check 100 / 200 Hours:</v>
          </cell>
          <cell r="C1913" t="str">
            <v>Next Check:</v>
          </cell>
          <cell r="D1913">
            <v>0</v>
          </cell>
        </row>
        <row r="1914">
          <cell r="A1914" t="str">
            <v>Last Check Date:</v>
          </cell>
          <cell r="C1914" t="str">
            <v>Due Date:</v>
          </cell>
          <cell r="E1914" t="str">
            <v>remaining = -40626 day(s)</v>
          </cell>
        </row>
        <row r="1915">
          <cell r="A1915" t="str">
            <v>CRS-SMI Reference:</v>
          </cell>
          <cell r="C1915" t="str">
            <v>Due at TSN:</v>
          </cell>
          <cell r="D1915" t="str">
            <v>:00</v>
          </cell>
          <cell r="E1915" t="str">
            <v>remaining = :00 hour(s)</v>
          </cell>
        </row>
        <row r="1916">
          <cell r="A1916" t="str">
            <v>TSN:</v>
          </cell>
          <cell r="C1916" t="str">
            <v>Estimated Due Date:</v>
          </cell>
          <cell r="D1916">
            <v>0</v>
          </cell>
          <cell r="E1916" t="str">
            <v>remaining = -40626 day(s)</v>
          </cell>
        </row>
        <row r="1918">
          <cell r="A1918" t="str">
            <v>CSN:</v>
          </cell>
        </row>
        <row r="1919">
          <cell r="A1919" t="str">
            <v>Borrowed Hours:</v>
          </cell>
          <cell r="B1919">
            <v>0</v>
          </cell>
        </row>
        <row r="1920">
          <cell r="B1920">
            <v>0</v>
          </cell>
        </row>
        <row r="1921">
          <cell r="A1921" t="str">
            <v>Last Check 1000 Hours:</v>
          </cell>
          <cell r="B1921" t="str">
            <v>-</v>
          </cell>
        </row>
        <row r="1922">
          <cell r="A1922" t="str">
            <v>Last Check Date:</v>
          </cell>
          <cell r="B1922" t="str">
            <v>-</v>
          </cell>
          <cell r="C1922" t="str">
            <v>Due Date:</v>
          </cell>
          <cell r="E1922" t="str">
            <v>remaining = -40626 day(s)</v>
          </cell>
        </row>
        <row r="1923">
          <cell r="A1923" t="str">
            <v>CRS-SMI Reference:</v>
          </cell>
          <cell r="B1923" t="str">
            <v>-</v>
          </cell>
          <cell r="C1923" t="str">
            <v>Due at TSN:</v>
          </cell>
          <cell r="D1923" t="str">
            <v>:00</v>
          </cell>
          <cell r="E1923" t="str">
            <v>remaining = :00 hour(s)</v>
          </cell>
        </row>
        <row r="1924">
          <cell r="A1924" t="str">
            <v>TSN:</v>
          </cell>
          <cell r="B1924">
            <v>0</v>
          </cell>
          <cell r="C1924" t="str">
            <v>Estimated Due Date:</v>
          </cell>
          <cell r="D1924">
            <v>0</v>
          </cell>
          <cell r="E1924" t="str">
            <v>remaining = -40626 day(s)</v>
          </cell>
        </row>
        <row r="1925">
          <cell r="B1925">
            <v>0</v>
          </cell>
        </row>
        <row r="1926">
          <cell r="A1926" t="str">
            <v>CSN:</v>
          </cell>
          <cell r="B1926">
            <v>0</v>
          </cell>
        </row>
        <row r="1927">
          <cell r="A1927" t="str">
            <v>Borrowed Hours:</v>
          </cell>
          <cell r="B1927">
            <v>0</v>
          </cell>
        </row>
        <row r="1928">
          <cell r="B1928">
            <v>0</v>
          </cell>
        </row>
        <row r="1929">
          <cell r="A1929" t="str">
            <v>Last Check 2000 Hours:</v>
          </cell>
          <cell r="B1929" t="str">
            <v>-</v>
          </cell>
        </row>
        <row r="1930">
          <cell r="A1930" t="str">
            <v>Last Check Date:</v>
          </cell>
          <cell r="B1930" t="str">
            <v>-</v>
          </cell>
          <cell r="C1930" t="str">
            <v>Due Date:</v>
          </cell>
          <cell r="E1930" t="str">
            <v>remaining = -40626 day(s)</v>
          </cell>
        </row>
        <row r="1931">
          <cell r="C1931" t="str">
            <v>Due at TSN:</v>
          </cell>
          <cell r="D1931" t="str">
            <v>:00</v>
          </cell>
          <cell r="E1931" t="str">
            <v>remaining = :00 hour(s)</v>
          </cell>
        </row>
        <row r="1932">
          <cell r="A1932" t="str">
            <v>TSN:</v>
          </cell>
          <cell r="B1932">
            <v>0</v>
          </cell>
          <cell r="C1932" t="str">
            <v>Estimated Due Date:</v>
          </cell>
          <cell r="D1932">
            <v>0</v>
          </cell>
          <cell r="E1932" t="str">
            <v>remaining = -40626 day(s)</v>
          </cell>
        </row>
        <row r="1933">
          <cell r="B1933">
            <v>0</v>
          </cell>
        </row>
        <row r="1934">
          <cell r="A1934" t="str">
            <v>CSN:</v>
          </cell>
          <cell r="B1934">
            <v>0</v>
          </cell>
        </row>
        <row r="1935">
          <cell r="A1935" t="str">
            <v>Borrowed Hours:</v>
          </cell>
          <cell r="B1935">
            <v>0</v>
          </cell>
        </row>
        <row r="1936">
          <cell r="B1936">
            <v>0</v>
          </cell>
        </row>
        <row r="2000">
          <cell r="A2000" t="str">
            <v>Aircraft Type:</v>
          </cell>
          <cell r="C2000" t="str">
            <v>CMR Expiry:</v>
          </cell>
          <cell r="E2000" t="str">
            <v>remaining = -40626 day(s)</v>
          </cell>
        </row>
        <row r="2001">
          <cell r="A2001" t="str">
            <v>Aircraft Regn:</v>
          </cell>
          <cell r="C2001" t="str">
            <v>CMR Reference:</v>
          </cell>
        </row>
        <row r="2002">
          <cell r="A2002" t="str">
            <v>Serial Number:</v>
          </cell>
          <cell r="C2002" t="str">
            <v>C of A Expiry:</v>
          </cell>
          <cell r="E2002" t="str">
            <v>remaining = -40626 day(s)</v>
          </cell>
        </row>
        <row r="2003">
          <cell r="A2003" t="str">
            <v>Manufactured Date:</v>
          </cell>
          <cell r="C2003" t="str">
            <v>C of A Reference:</v>
          </cell>
        </row>
        <row r="2004">
          <cell r="C2004" t="str">
            <v>C of A Test Flt Due:</v>
          </cell>
          <cell r="D2004">
            <v>-45</v>
          </cell>
          <cell r="E2004" t="str">
            <v>remaining = -40671 day(s)</v>
          </cell>
        </row>
        <row r="2005">
          <cell r="A2005" t="str">
            <v>Status as of:</v>
          </cell>
          <cell r="C2005" t="str">
            <v>Radio License Expiry:</v>
          </cell>
          <cell r="E2005" t="str">
            <v>remaining = -40626 day(s)</v>
          </cell>
        </row>
        <row r="2006">
          <cell r="A2006" t="str">
            <v>TSN:</v>
          </cell>
          <cell r="C2006" t="str">
            <v>Radio License Reference:</v>
          </cell>
        </row>
        <row r="2007">
          <cell r="C2007" t="str">
            <v>Annual Compass Swing Expiry:</v>
          </cell>
          <cell r="E2007" t="str">
            <v>remaining = -40626 day(s)</v>
          </cell>
        </row>
        <row r="2008">
          <cell r="A2008" t="str">
            <v>CSN:</v>
          </cell>
          <cell r="C2008" t="str">
            <v>Annual Radio Inspection:</v>
          </cell>
          <cell r="E2008" t="str">
            <v>remaining = -40626 day(s)</v>
          </cell>
        </row>
        <row r="2009">
          <cell r="A2009" t="str">
            <v>Technical Log no:</v>
          </cell>
        </row>
        <row r="2013">
          <cell r="A2013" t="str">
            <v>Last Check 100 / 200 Hours:</v>
          </cell>
          <cell r="C2013" t="str">
            <v>Next Check:</v>
          </cell>
          <cell r="D2013">
            <v>0</v>
          </cell>
        </row>
        <row r="2014">
          <cell r="A2014" t="str">
            <v>Last Check Date:</v>
          </cell>
          <cell r="C2014" t="str">
            <v>Due Date:</v>
          </cell>
          <cell r="E2014" t="str">
            <v>remaining = -40626 day(s)</v>
          </cell>
        </row>
        <row r="2015">
          <cell r="A2015" t="str">
            <v>CRS-SMI Reference:</v>
          </cell>
          <cell r="C2015" t="str">
            <v>Due at TSN:</v>
          </cell>
          <cell r="D2015" t="str">
            <v>:00</v>
          </cell>
          <cell r="E2015" t="str">
            <v>remaining = :00 hour(s)</v>
          </cell>
        </row>
        <row r="2016">
          <cell r="A2016" t="str">
            <v>TSN:</v>
          </cell>
          <cell r="C2016" t="str">
            <v>Estimated Due Date:</v>
          </cell>
          <cell r="D2016">
            <v>0</v>
          </cell>
          <cell r="E2016" t="str">
            <v>remaining = -40626 day(s)</v>
          </cell>
        </row>
        <row r="2018">
          <cell r="A2018" t="str">
            <v>CSN:</v>
          </cell>
        </row>
        <row r="2019">
          <cell r="A2019" t="str">
            <v>Borrowed Hours:</v>
          </cell>
          <cell r="B2019">
            <v>0</v>
          </cell>
        </row>
        <row r="2020">
          <cell r="B2020">
            <v>0</v>
          </cell>
        </row>
        <row r="2021">
          <cell r="A2021" t="str">
            <v>Last Check 1000 Hours:</v>
          </cell>
          <cell r="B2021" t="str">
            <v>-</v>
          </cell>
        </row>
        <row r="2022">
          <cell r="A2022" t="str">
            <v>Last Check Date:</v>
          </cell>
          <cell r="B2022" t="str">
            <v>-</v>
          </cell>
          <cell r="C2022" t="str">
            <v>Due Date:</v>
          </cell>
          <cell r="E2022" t="str">
            <v>remaining = -40626 day(s)</v>
          </cell>
        </row>
        <row r="2023">
          <cell r="A2023" t="str">
            <v>CRS-SMI Reference:</v>
          </cell>
          <cell r="B2023" t="str">
            <v>-</v>
          </cell>
          <cell r="C2023" t="str">
            <v>Due at TSN:</v>
          </cell>
          <cell r="D2023" t="str">
            <v>:00</v>
          </cell>
          <cell r="E2023" t="str">
            <v>remaining = :00 hour(s)</v>
          </cell>
        </row>
        <row r="2024">
          <cell r="A2024" t="str">
            <v>TSN:</v>
          </cell>
          <cell r="B2024">
            <v>0</v>
          </cell>
          <cell r="C2024" t="str">
            <v>Estimated Due Date:</v>
          </cell>
          <cell r="D2024">
            <v>0</v>
          </cell>
          <cell r="E2024" t="str">
            <v>remaining = -40626 day(s)</v>
          </cell>
        </row>
        <row r="2025">
          <cell r="B2025">
            <v>0</v>
          </cell>
        </row>
        <row r="2026">
          <cell r="A2026" t="str">
            <v>CSN:</v>
          </cell>
          <cell r="B2026">
            <v>0</v>
          </cell>
        </row>
        <row r="2027">
          <cell r="A2027" t="str">
            <v>Borrowed Hours:</v>
          </cell>
          <cell r="B2027">
            <v>0</v>
          </cell>
        </row>
        <row r="2028">
          <cell r="B2028">
            <v>0</v>
          </cell>
        </row>
        <row r="2029">
          <cell r="A2029" t="str">
            <v>Last Check 2000 Hours:</v>
          </cell>
          <cell r="B2029" t="str">
            <v>-</v>
          </cell>
        </row>
        <row r="2030">
          <cell r="A2030" t="str">
            <v>Last Check Date:</v>
          </cell>
          <cell r="B2030" t="str">
            <v>-</v>
          </cell>
          <cell r="C2030" t="str">
            <v>Due Date:</v>
          </cell>
          <cell r="E2030" t="str">
            <v>remaining = -40626 day(s)</v>
          </cell>
        </row>
        <row r="2031">
          <cell r="C2031" t="str">
            <v>Due at TSN:</v>
          </cell>
          <cell r="D2031" t="str">
            <v>:00</v>
          </cell>
          <cell r="E2031" t="str">
            <v>remaining = :00 hour(s)</v>
          </cell>
        </row>
        <row r="2032">
          <cell r="A2032" t="str">
            <v>TSN:</v>
          </cell>
          <cell r="B2032">
            <v>0</v>
          </cell>
          <cell r="C2032" t="str">
            <v>Estimated Due Date:</v>
          </cell>
          <cell r="D2032">
            <v>0</v>
          </cell>
          <cell r="E2032" t="str">
            <v>remaining = -40626 day(s)</v>
          </cell>
        </row>
        <row r="2033">
          <cell r="B2033">
            <v>0</v>
          </cell>
        </row>
        <row r="2034">
          <cell r="A2034" t="str">
            <v>CSN:</v>
          </cell>
          <cell r="B2034">
            <v>0</v>
          </cell>
        </row>
        <row r="2035">
          <cell r="A2035" t="str">
            <v>Borrowed Hours:</v>
          </cell>
          <cell r="B2035">
            <v>0</v>
          </cell>
        </row>
        <row r="2036">
          <cell r="B2036">
            <v>0</v>
          </cell>
        </row>
        <row r="2100">
          <cell r="A2100" t="str">
            <v>Aircraft Type:</v>
          </cell>
          <cell r="C2100" t="str">
            <v>CMR Expiry:</v>
          </cell>
          <cell r="E2100" t="str">
            <v>remaining = -40626 day(s)</v>
          </cell>
        </row>
        <row r="2101">
          <cell r="A2101" t="str">
            <v>Aircraft Regn:</v>
          </cell>
          <cell r="C2101" t="str">
            <v>CMR Reference:</v>
          </cell>
        </row>
        <row r="2102">
          <cell r="A2102" t="str">
            <v>Serial Number:</v>
          </cell>
          <cell r="C2102" t="str">
            <v>C of A Expiry:</v>
          </cell>
          <cell r="E2102" t="str">
            <v>remaining = -40626 day(s)</v>
          </cell>
        </row>
        <row r="2103">
          <cell r="A2103" t="str">
            <v>Manufactured Date:</v>
          </cell>
          <cell r="C2103" t="str">
            <v>C of A Reference:</v>
          </cell>
        </row>
        <row r="2104">
          <cell r="C2104" t="str">
            <v>C of A Test Flt Due:</v>
          </cell>
          <cell r="D2104">
            <v>-45</v>
          </cell>
          <cell r="E2104" t="str">
            <v>remaining = -40671 day(s)</v>
          </cell>
        </row>
        <row r="2105">
          <cell r="A2105" t="str">
            <v>Status as of:</v>
          </cell>
          <cell r="C2105" t="str">
            <v>Radio License Expiry:</v>
          </cell>
          <cell r="E2105" t="str">
            <v>remaining = -40626 day(s)</v>
          </cell>
        </row>
        <row r="2106">
          <cell r="A2106" t="str">
            <v>TSN:</v>
          </cell>
          <cell r="C2106" t="str">
            <v>Radio License Reference:</v>
          </cell>
        </row>
        <row r="2107">
          <cell r="C2107" t="str">
            <v>Annual Compass Swing Expiry:</v>
          </cell>
          <cell r="E2107" t="str">
            <v>remaining = -40626 day(s)</v>
          </cell>
        </row>
        <row r="2108">
          <cell r="A2108" t="str">
            <v>CSN:</v>
          </cell>
          <cell r="C2108" t="str">
            <v>Annual Radio Inspection:</v>
          </cell>
          <cell r="E2108" t="str">
            <v>remaining = -40626 day(s)</v>
          </cell>
        </row>
        <row r="2109">
          <cell r="A2109" t="str">
            <v>Technical Log no:</v>
          </cell>
        </row>
        <row r="2113">
          <cell r="A2113" t="str">
            <v>Last Check 100 / 200 Hours:</v>
          </cell>
          <cell r="C2113" t="str">
            <v>Next Check:</v>
          </cell>
          <cell r="D2113">
            <v>0</v>
          </cell>
        </row>
        <row r="2114">
          <cell r="A2114" t="str">
            <v>Last Check Date:</v>
          </cell>
          <cell r="C2114" t="str">
            <v>Due Date:</v>
          </cell>
          <cell r="E2114" t="str">
            <v>remaining = -40626 day(s)</v>
          </cell>
        </row>
        <row r="2115">
          <cell r="A2115" t="str">
            <v>CRS-SMI Reference:</v>
          </cell>
          <cell r="C2115" t="str">
            <v>Due at TSN:</v>
          </cell>
          <cell r="D2115" t="str">
            <v>:00</v>
          </cell>
          <cell r="E2115" t="str">
            <v>remaining = :00 hour(s)</v>
          </cell>
        </row>
        <row r="2116">
          <cell r="A2116" t="str">
            <v>TSN:</v>
          </cell>
          <cell r="C2116" t="str">
            <v>Estimated Due Date:</v>
          </cell>
          <cell r="D2116">
            <v>0</v>
          </cell>
          <cell r="E2116" t="str">
            <v>remaining = -40626 day(s)</v>
          </cell>
        </row>
        <row r="2118">
          <cell r="A2118" t="str">
            <v>CSN:</v>
          </cell>
        </row>
        <row r="2119">
          <cell r="A2119" t="str">
            <v>Borrowed Hours:</v>
          </cell>
          <cell r="B2119">
            <v>0</v>
          </cell>
        </row>
        <row r="2120">
          <cell r="B2120">
            <v>0</v>
          </cell>
        </row>
        <row r="2121">
          <cell r="A2121" t="str">
            <v>Last Check 1000 Hours:</v>
          </cell>
          <cell r="B2121" t="str">
            <v>-</v>
          </cell>
        </row>
        <row r="2122">
          <cell r="A2122" t="str">
            <v>Last Check Date:</v>
          </cell>
          <cell r="B2122" t="str">
            <v>-</v>
          </cell>
          <cell r="C2122" t="str">
            <v>Due Date:</v>
          </cell>
          <cell r="E2122" t="str">
            <v>remaining = -40626 day(s)</v>
          </cell>
        </row>
        <row r="2123">
          <cell r="A2123" t="str">
            <v>CRS-SMI Reference:</v>
          </cell>
          <cell r="B2123" t="str">
            <v>-</v>
          </cell>
          <cell r="C2123" t="str">
            <v>Due at TSN:</v>
          </cell>
          <cell r="D2123" t="str">
            <v>:00</v>
          </cell>
          <cell r="E2123" t="str">
            <v>remaining = :00 hour(s)</v>
          </cell>
        </row>
        <row r="2124">
          <cell r="A2124" t="str">
            <v>TSN:</v>
          </cell>
          <cell r="B2124">
            <v>0</v>
          </cell>
          <cell r="C2124" t="str">
            <v>Estimated Due Date:</v>
          </cell>
          <cell r="D2124">
            <v>0</v>
          </cell>
          <cell r="E2124" t="str">
            <v>remaining = -40626 day(s)</v>
          </cell>
        </row>
        <row r="2125">
          <cell r="B2125">
            <v>0</v>
          </cell>
        </row>
        <row r="2126">
          <cell r="A2126" t="str">
            <v>CSN:</v>
          </cell>
          <cell r="B2126">
            <v>0</v>
          </cell>
        </row>
        <row r="2127">
          <cell r="A2127" t="str">
            <v>Borrowed Hours:</v>
          </cell>
          <cell r="B2127">
            <v>0</v>
          </cell>
        </row>
        <row r="2128">
          <cell r="B2128">
            <v>0</v>
          </cell>
        </row>
        <row r="2129">
          <cell r="A2129" t="str">
            <v>Last Check 2000 Hours:</v>
          </cell>
          <cell r="B2129" t="str">
            <v>-</v>
          </cell>
        </row>
        <row r="2130">
          <cell r="A2130" t="str">
            <v>Last Check Date:</v>
          </cell>
          <cell r="B2130" t="str">
            <v>-</v>
          </cell>
          <cell r="C2130" t="str">
            <v>Due Date:</v>
          </cell>
          <cell r="E2130" t="str">
            <v>remaining = -40626 day(s)</v>
          </cell>
        </row>
        <row r="2131">
          <cell r="C2131" t="str">
            <v>Due at TSN:</v>
          </cell>
          <cell r="D2131" t="str">
            <v>:00</v>
          </cell>
          <cell r="E2131" t="str">
            <v>remaining = :00 hour(s)</v>
          </cell>
        </row>
        <row r="2132">
          <cell r="A2132" t="str">
            <v>TSN:</v>
          </cell>
          <cell r="B2132">
            <v>0</v>
          </cell>
          <cell r="C2132" t="str">
            <v>Estimated Due Date:</v>
          </cell>
          <cell r="D2132">
            <v>0</v>
          </cell>
          <cell r="E2132" t="str">
            <v>remaining = -40626 day(s)</v>
          </cell>
        </row>
        <row r="2133">
          <cell r="B2133">
            <v>0</v>
          </cell>
        </row>
        <row r="2134">
          <cell r="A2134" t="str">
            <v>CSN:</v>
          </cell>
          <cell r="B2134">
            <v>0</v>
          </cell>
        </row>
        <row r="2135">
          <cell r="A2135" t="str">
            <v>Borrowed Hours:</v>
          </cell>
          <cell r="B2135">
            <v>0</v>
          </cell>
        </row>
        <row r="2136">
          <cell r="B2136">
            <v>0</v>
          </cell>
        </row>
        <row r="2200">
          <cell r="A2200" t="str">
            <v>Aircraft Type:</v>
          </cell>
          <cell r="C2200" t="str">
            <v>CMR Expiry:</v>
          </cell>
          <cell r="E2200" t="str">
            <v>remaining = -40626 day(s)</v>
          </cell>
        </row>
        <row r="2201">
          <cell r="A2201" t="str">
            <v>Aircraft Regn:</v>
          </cell>
          <cell r="C2201" t="str">
            <v>CMR Reference:</v>
          </cell>
        </row>
        <row r="2202">
          <cell r="A2202" t="str">
            <v>Serial Number:</v>
          </cell>
          <cell r="C2202" t="str">
            <v>C of A Expiry:</v>
          </cell>
          <cell r="E2202" t="str">
            <v>remaining = -40626 day(s)</v>
          </cell>
        </row>
        <row r="2203">
          <cell r="A2203" t="str">
            <v>Manufactured Date:</v>
          </cell>
          <cell r="C2203" t="str">
            <v>C of A Reference:</v>
          </cell>
        </row>
        <row r="2204">
          <cell r="C2204" t="str">
            <v>C of A Test Flt Due:</v>
          </cell>
          <cell r="D2204">
            <v>-45</v>
          </cell>
          <cell r="E2204" t="str">
            <v>remaining = -40671 day(s)</v>
          </cell>
        </row>
        <row r="2205">
          <cell r="A2205" t="str">
            <v>Status as of:</v>
          </cell>
          <cell r="C2205" t="str">
            <v>Radio License Expiry:</v>
          </cell>
          <cell r="E2205" t="str">
            <v>remaining = -40626 day(s)</v>
          </cell>
        </row>
        <row r="2206">
          <cell r="A2206" t="str">
            <v>TSN:</v>
          </cell>
          <cell r="C2206" t="str">
            <v>Radio License Reference:</v>
          </cell>
        </row>
        <row r="2207">
          <cell r="C2207" t="str">
            <v>Annual Compass Swing Expiry:</v>
          </cell>
          <cell r="E2207" t="str">
            <v>remaining = -40626 day(s)</v>
          </cell>
        </row>
        <row r="2208">
          <cell r="A2208" t="str">
            <v>CSN:</v>
          </cell>
          <cell r="C2208" t="str">
            <v>Annual Radio Inspection:</v>
          </cell>
          <cell r="E2208" t="str">
            <v>remaining = -40626 day(s)</v>
          </cell>
        </row>
        <row r="2209">
          <cell r="A2209" t="str">
            <v>Technical Log no:</v>
          </cell>
        </row>
        <row r="2213">
          <cell r="A2213" t="str">
            <v>Last Check 100 / 200 Hours:</v>
          </cell>
          <cell r="C2213" t="str">
            <v>Next Check:</v>
          </cell>
          <cell r="D2213">
            <v>0</v>
          </cell>
        </row>
        <row r="2214">
          <cell r="A2214" t="str">
            <v>Last Check Date:</v>
          </cell>
          <cell r="C2214" t="str">
            <v>Due Date:</v>
          </cell>
          <cell r="E2214" t="str">
            <v>remaining = -40626 day(s)</v>
          </cell>
        </row>
        <row r="2215">
          <cell r="A2215" t="str">
            <v>CRS-SMI Reference:</v>
          </cell>
          <cell r="C2215" t="str">
            <v>Due at TSN:</v>
          </cell>
          <cell r="D2215" t="str">
            <v>:00</v>
          </cell>
          <cell r="E2215" t="str">
            <v>remaining = :00 hour(s)</v>
          </cell>
        </row>
        <row r="2216">
          <cell r="A2216" t="str">
            <v>TSN:</v>
          </cell>
          <cell r="C2216" t="str">
            <v>Estimated Due Date:</v>
          </cell>
          <cell r="D2216">
            <v>0</v>
          </cell>
          <cell r="E2216" t="str">
            <v>remaining = -40626 day(s)</v>
          </cell>
        </row>
        <row r="2218">
          <cell r="A2218" t="str">
            <v>CSN:</v>
          </cell>
        </row>
        <row r="2219">
          <cell r="A2219" t="str">
            <v>Borrowed Hours:</v>
          </cell>
          <cell r="B2219">
            <v>0</v>
          </cell>
        </row>
        <row r="2220">
          <cell r="B2220">
            <v>0</v>
          </cell>
        </row>
        <row r="2221">
          <cell r="A2221" t="str">
            <v>Last Check 1000 Hours:</v>
          </cell>
          <cell r="B2221" t="str">
            <v>-</v>
          </cell>
        </row>
        <row r="2222">
          <cell r="A2222" t="str">
            <v>Last Check Date:</v>
          </cell>
          <cell r="B2222" t="str">
            <v>-</v>
          </cell>
          <cell r="C2222" t="str">
            <v>Due Date:</v>
          </cell>
          <cell r="E2222" t="str">
            <v>remaining = -40626 day(s)</v>
          </cell>
        </row>
        <row r="2223">
          <cell r="A2223" t="str">
            <v>CRS-SMI Reference:</v>
          </cell>
          <cell r="B2223" t="str">
            <v>-</v>
          </cell>
          <cell r="C2223" t="str">
            <v>Due at TSN:</v>
          </cell>
          <cell r="D2223" t="str">
            <v>:00</v>
          </cell>
          <cell r="E2223" t="str">
            <v>remaining = :00 hour(s)</v>
          </cell>
        </row>
        <row r="2224">
          <cell r="A2224" t="str">
            <v>TSN:</v>
          </cell>
          <cell r="B2224">
            <v>0</v>
          </cell>
          <cell r="C2224" t="str">
            <v>Estimated Due Date:</v>
          </cell>
          <cell r="D2224">
            <v>0</v>
          </cell>
          <cell r="E2224" t="str">
            <v>remaining = -40626 day(s)</v>
          </cell>
        </row>
        <row r="2225">
          <cell r="B2225">
            <v>0</v>
          </cell>
        </row>
        <row r="2226">
          <cell r="A2226" t="str">
            <v>CSN:</v>
          </cell>
          <cell r="B2226">
            <v>0</v>
          </cell>
        </row>
        <row r="2227">
          <cell r="A2227" t="str">
            <v>Borrowed Hours:</v>
          </cell>
          <cell r="B2227">
            <v>0</v>
          </cell>
        </row>
        <row r="2228">
          <cell r="B2228">
            <v>0</v>
          </cell>
        </row>
        <row r="2229">
          <cell r="A2229" t="str">
            <v>Last Check 2000 Hours:</v>
          </cell>
          <cell r="B2229" t="str">
            <v>-</v>
          </cell>
        </row>
        <row r="2230">
          <cell r="A2230" t="str">
            <v>Last Check Date:</v>
          </cell>
          <cell r="B2230" t="str">
            <v>-</v>
          </cell>
          <cell r="C2230" t="str">
            <v>Due Date:</v>
          </cell>
          <cell r="E2230" t="str">
            <v>remaining = -40626 day(s)</v>
          </cell>
        </row>
        <row r="2231">
          <cell r="C2231" t="str">
            <v>Due at TSN:</v>
          </cell>
          <cell r="D2231" t="str">
            <v>:00</v>
          </cell>
          <cell r="E2231" t="str">
            <v>remaining = :00 hour(s)</v>
          </cell>
        </row>
        <row r="2232">
          <cell r="A2232" t="str">
            <v>TSN:</v>
          </cell>
          <cell r="B2232">
            <v>0</v>
          </cell>
          <cell r="C2232" t="str">
            <v>Estimated Due Date:</v>
          </cell>
          <cell r="D2232">
            <v>0</v>
          </cell>
          <cell r="E2232" t="str">
            <v>remaining = -40626 day(s)</v>
          </cell>
        </row>
        <row r="2233">
          <cell r="B2233">
            <v>0</v>
          </cell>
        </row>
        <row r="2234">
          <cell r="A2234" t="str">
            <v>CSN:</v>
          </cell>
          <cell r="B2234">
            <v>0</v>
          </cell>
        </row>
        <row r="2235">
          <cell r="A2235" t="str">
            <v>Borrowed Hours:</v>
          </cell>
          <cell r="B2235">
            <v>0</v>
          </cell>
        </row>
        <row r="2236">
          <cell r="B2236">
            <v>0</v>
          </cell>
        </row>
        <row r="2300">
          <cell r="A2300" t="str">
            <v>Aircraft Type:</v>
          </cell>
          <cell r="C2300" t="str">
            <v>CMR Expiry:</v>
          </cell>
          <cell r="E2300" t="str">
            <v>remaining = -40626 day(s)</v>
          </cell>
        </row>
        <row r="2301">
          <cell r="A2301" t="str">
            <v>Aircraft Regn:</v>
          </cell>
          <cell r="C2301" t="str">
            <v>CMR Reference:</v>
          </cell>
        </row>
        <row r="2302">
          <cell r="A2302" t="str">
            <v>Serial Number:</v>
          </cell>
          <cell r="C2302" t="str">
            <v>C of A Expiry:</v>
          </cell>
          <cell r="E2302" t="str">
            <v>remaining = -40626 day(s)</v>
          </cell>
        </row>
        <row r="2303">
          <cell r="A2303" t="str">
            <v>Manufactured Date:</v>
          </cell>
          <cell r="C2303" t="str">
            <v>C of A Reference:</v>
          </cell>
        </row>
        <row r="2304">
          <cell r="C2304" t="str">
            <v>C of A Test Flt Due:</v>
          </cell>
          <cell r="D2304">
            <v>-45</v>
          </cell>
          <cell r="E2304" t="str">
            <v>remaining = -40671 day(s)</v>
          </cell>
        </row>
        <row r="2305">
          <cell r="A2305" t="str">
            <v>Status as of:</v>
          </cell>
          <cell r="C2305" t="str">
            <v>Radio License Expiry:</v>
          </cell>
          <cell r="E2305" t="str">
            <v>remaining = -40626 day(s)</v>
          </cell>
        </row>
        <row r="2306">
          <cell r="A2306" t="str">
            <v>TSN:</v>
          </cell>
          <cell r="C2306" t="str">
            <v>Radio License Reference:</v>
          </cell>
        </row>
        <row r="2307">
          <cell r="C2307" t="str">
            <v>Annual Compass Swing Expiry:</v>
          </cell>
          <cell r="E2307" t="str">
            <v>remaining = -40626 day(s)</v>
          </cell>
        </row>
        <row r="2308">
          <cell r="A2308" t="str">
            <v>CSN:</v>
          </cell>
          <cell r="C2308" t="str">
            <v>Annual Radio Inspection:</v>
          </cell>
          <cell r="E2308" t="str">
            <v>remaining = -40626 day(s)</v>
          </cell>
        </row>
        <row r="2309">
          <cell r="A2309" t="str">
            <v>Technical Log no:</v>
          </cell>
        </row>
        <row r="2313">
          <cell r="A2313" t="str">
            <v>Last Check 100 / 200 Hours:</v>
          </cell>
          <cell r="C2313" t="str">
            <v>Next Check:</v>
          </cell>
          <cell r="D2313">
            <v>0</v>
          </cell>
        </row>
        <row r="2314">
          <cell r="A2314" t="str">
            <v>Last Check Date:</v>
          </cell>
          <cell r="C2314" t="str">
            <v>Due Date:</v>
          </cell>
          <cell r="E2314" t="str">
            <v>remaining = -40626 day(s)</v>
          </cell>
        </row>
        <row r="2315">
          <cell r="A2315" t="str">
            <v>CRS-SMI Reference:</v>
          </cell>
          <cell r="C2315" t="str">
            <v>Due at TSN:</v>
          </cell>
          <cell r="D2315" t="str">
            <v>:00</v>
          </cell>
          <cell r="E2315" t="str">
            <v>remaining = :00 hour(s)</v>
          </cell>
        </row>
        <row r="2316">
          <cell r="A2316" t="str">
            <v>TSN:</v>
          </cell>
          <cell r="C2316" t="str">
            <v>Estimated Due Date:</v>
          </cell>
          <cell r="D2316">
            <v>0</v>
          </cell>
          <cell r="E2316" t="str">
            <v>remaining = -40626 day(s)</v>
          </cell>
        </row>
        <row r="2318">
          <cell r="A2318" t="str">
            <v>CSN:</v>
          </cell>
        </row>
        <row r="2319">
          <cell r="A2319" t="str">
            <v>Borrowed Hours:</v>
          </cell>
          <cell r="B2319">
            <v>0</v>
          </cell>
        </row>
        <row r="2320">
          <cell r="B2320">
            <v>0</v>
          </cell>
        </row>
        <row r="2321">
          <cell r="A2321" t="str">
            <v>Last Check 1000 Hours:</v>
          </cell>
          <cell r="B2321" t="str">
            <v>-</v>
          </cell>
        </row>
        <row r="2322">
          <cell r="A2322" t="str">
            <v>Last Check Date:</v>
          </cell>
          <cell r="B2322" t="str">
            <v>-</v>
          </cell>
          <cell r="C2322" t="str">
            <v>Due Date:</v>
          </cell>
          <cell r="E2322" t="str">
            <v>remaining = -40626 day(s)</v>
          </cell>
        </row>
        <row r="2323">
          <cell r="A2323" t="str">
            <v>CRS-SMI Reference:</v>
          </cell>
          <cell r="B2323" t="str">
            <v>-</v>
          </cell>
          <cell r="C2323" t="str">
            <v>Due at TSN:</v>
          </cell>
          <cell r="D2323" t="str">
            <v>:00</v>
          </cell>
          <cell r="E2323" t="str">
            <v>remaining = :00 hour(s)</v>
          </cell>
        </row>
        <row r="2324">
          <cell r="A2324" t="str">
            <v>TSN:</v>
          </cell>
          <cell r="B2324">
            <v>0</v>
          </cell>
          <cell r="C2324" t="str">
            <v>Estimated Due Date:</v>
          </cell>
          <cell r="D2324">
            <v>0</v>
          </cell>
          <cell r="E2324" t="str">
            <v>remaining = -40626 day(s)</v>
          </cell>
        </row>
        <row r="2325">
          <cell r="B2325">
            <v>0</v>
          </cell>
        </row>
        <row r="2326">
          <cell r="A2326" t="str">
            <v>CSN:</v>
          </cell>
          <cell r="B2326">
            <v>0</v>
          </cell>
        </row>
        <row r="2327">
          <cell r="A2327" t="str">
            <v>Borrowed Hours:</v>
          </cell>
          <cell r="B2327">
            <v>0</v>
          </cell>
        </row>
        <row r="2328">
          <cell r="B2328">
            <v>0</v>
          </cell>
        </row>
        <row r="2329">
          <cell r="A2329" t="str">
            <v>Last Check 2000 Hours:</v>
          </cell>
          <cell r="B2329" t="str">
            <v>-</v>
          </cell>
        </row>
        <row r="2330">
          <cell r="A2330" t="str">
            <v>Last Check Date:</v>
          </cell>
          <cell r="B2330" t="str">
            <v>-</v>
          </cell>
          <cell r="C2330" t="str">
            <v>Due Date:</v>
          </cell>
          <cell r="E2330" t="str">
            <v>remaining = -40626 day(s)</v>
          </cell>
        </row>
        <row r="2331">
          <cell r="C2331" t="str">
            <v>Due at TSN:</v>
          </cell>
          <cell r="D2331" t="str">
            <v>:00</v>
          </cell>
          <cell r="E2331" t="str">
            <v>remaining = :00 hour(s)</v>
          </cell>
        </row>
        <row r="2332">
          <cell r="A2332" t="str">
            <v>TSN:</v>
          </cell>
          <cell r="B2332">
            <v>0</v>
          </cell>
          <cell r="C2332" t="str">
            <v>Estimated Due Date:</v>
          </cell>
          <cell r="D2332">
            <v>0</v>
          </cell>
          <cell r="E2332" t="str">
            <v>remaining = -40626 day(s)</v>
          </cell>
        </row>
        <row r="2333">
          <cell r="B2333">
            <v>0</v>
          </cell>
        </row>
        <row r="2334">
          <cell r="A2334" t="str">
            <v>CSN:</v>
          </cell>
          <cell r="B2334">
            <v>0</v>
          </cell>
        </row>
        <row r="2335">
          <cell r="A2335" t="str">
            <v>Borrowed Hours:</v>
          </cell>
          <cell r="B2335">
            <v>0</v>
          </cell>
        </row>
        <row r="2336">
          <cell r="B2336">
            <v>0</v>
          </cell>
        </row>
        <row r="2400">
          <cell r="A2400" t="str">
            <v>Aircraft Type:</v>
          </cell>
          <cell r="C2400" t="str">
            <v>CMR Expiry:</v>
          </cell>
          <cell r="E2400" t="str">
            <v>remaining = -40626 day(s)</v>
          </cell>
        </row>
        <row r="2401">
          <cell r="A2401" t="str">
            <v>Aircraft Regn:</v>
          </cell>
          <cell r="C2401" t="str">
            <v>CMR Reference:</v>
          </cell>
        </row>
        <row r="2402">
          <cell r="A2402" t="str">
            <v>Serial Number:</v>
          </cell>
          <cell r="C2402" t="str">
            <v>C of A Expiry:</v>
          </cell>
          <cell r="E2402" t="str">
            <v>remaining = -40626 day(s)</v>
          </cell>
        </row>
        <row r="2403">
          <cell r="A2403" t="str">
            <v>Manufactured Date:</v>
          </cell>
          <cell r="C2403" t="str">
            <v>C of A Reference:</v>
          </cell>
        </row>
        <row r="2404">
          <cell r="C2404" t="str">
            <v>C of A Test Flt Due:</v>
          </cell>
          <cell r="D2404">
            <v>-45</v>
          </cell>
          <cell r="E2404" t="str">
            <v>remaining = -40671 day(s)</v>
          </cell>
        </row>
        <row r="2405">
          <cell r="A2405" t="str">
            <v>Status as of:</v>
          </cell>
          <cell r="C2405" t="str">
            <v>Radio License Expiry:</v>
          </cell>
          <cell r="E2405" t="str">
            <v>remaining = -40626 day(s)</v>
          </cell>
        </row>
        <row r="2406">
          <cell r="A2406" t="str">
            <v>TSN:</v>
          </cell>
          <cell r="C2406" t="str">
            <v>Radio License Reference:</v>
          </cell>
        </row>
        <row r="2407">
          <cell r="C2407" t="str">
            <v>Annual Compass Swing Expiry:</v>
          </cell>
          <cell r="E2407" t="str">
            <v>remaining = -40626 day(s)</v>
          </cell>
        </row>
        <row r="2408">
          <cell r="A2408" t="str">
            <v>CSN:</v>
          </cell>
          <cell r="C2408" t="str">
            <v>Annual Radio Inspection:</v>
          </cell>
          <cell r="E2408" t="str">
            <v>remaining = -40626 day(s)</v>
          </cell>
        </row>
        <row r="2409">
          <cell r="A2409" t="str">
            <v>Technical Log no:</v>
          </cell>
        </row>
        <row r="2413">
          <cell r="A2413" t="str">
            <v>Last Check 100 / 200 Hours:</v>
          </cell>
          <cell r="C2413" t="str">
            <v>Next Check:</v>
          </cell>
          <cell r="D2413">
            <v>0</v>
          </cell>
        </row>
        <row r="2414">
          <cell r="A2414" t="str">
            <v>Last Check Date:</v>
          </cell>
          <cell r="C2414" t="str">
            <v>Due Date:</v>
          </cell>
          <cell r="E2414" t="str">
            <v>remaining = -40626 day(s)</v>
          </cell>
        </row>
        <row r="2415">
          <cell r="A2415" t="str">
            <v>CRS-SMI Reference:</v>
          </cell>
          <cell r="C2415" t="str">
            <v>Due at TSN:</v>
          </cell>
          <cell r="D2415" t="str">
            <v>:00</v>
          </cell>
          <cell r="E2415" t="str">
            <v>remaining = :00 hour(s)</v>
          </cell>
        </row>
        <row r="2416">
          <cell r="A2416" t="str">
            <v>TSN:</v>
          </cell>
          <cell r="C2416" t="str">
            <v>Estimated Due Date:</v>
          </cell>
          <cell r="D2416">
            <v>0</v>
          </cell>
          <cell r="E2416" t="str">
            <v>remaining = -40626 day(s)</v>
          </cell>
        </row>
        <row r="2418">
          <cell r="A2418" t="str">
            <v>CSN:</v>
          </cell>
        </row>
        <row r="2419">
          <cell r="A2419" t="str">
            <v>Borrowed Hours:</v>
          </cell>
          <cell r="B2419">
            <v>0</v>
          </cell>
        </row>
        <row r="2420">
          <cell r="B2420">
            <v>0</v>
          </cell>
        </row>
        <row r="2421">
          <cell r="A2421" t="str">
            <v>Last Check 1000 Hours:</v>
          </cell>
          <cell r="B2421" t="str">
            <v>-</v>
          </cell>
        </row>
        <row r="2422">
          <cell r="A2422" t="str">
            <v>Last Check Date:</v>
          </cell>
          <cell r="B2422" t="str">
            <v>-</v>
          </cell>
          <cell r="C2422" t="str">
            <v>Due Date:</v>
          </cell>
          <cell r="E2422" t="str">
            <v>remaining = -40626 day(s)</v>
          </cell>
        </row>
        <row r="2423">
          <cell r="A2423" t="str">
            <v>CRS-SMI Reference:</v>
          </cell>
          <cell r="B2423" t="str">
            <v>-</v>
          </cell>
          <cell r="C2423" t="str">
            <v>Due at TSN:</v>
          </cell>
          <cell r="D2423" t="str">
            <v>:00</v>
          </cell>
          <cell r="E2423" t="str">
            <v>remaining = :00 hour(s)</v>
          </cell>
        </row>
        <row r="2424">
          <cell r="A2424" t="str">
            <v>TSN:</v>
          </cell>
          <cell r="B2424">
            <v>0</v>
          </cell>
          <cell r="C2424" t="str">
            <v>Estimated Due Date:</v>
          </cell>
          <cell r="D2424">
            <v>0</v>
          </cell>
          <cell r="E2424" t="str">
            <v>remaining = -40626 day(s)</v>
          </cell>
        </row>
        <row r="2425">
          <cell r="B2425">
            <v>0</v>
          </cell>
        </row>
        <row r="2426">
          <cell r="A2426" t="str">
            <v>CSN:</v>
          </cell>
          <cell r="B2426">
            <v>0</v>
          </cell>
        </row>
        <row r="2427">
          <cell r="A2427" t="str">
            <v>Borrowed Hours:</v>
          </cell>
          <cell r="B2427">
            <v>0</v>
          </cell>
        </row>
        <row r="2428">
          <cell r="B2428">
            <v>0</v>
          </cell>
        </row>
        <row r="2429">
          <cell r="A2429" t="str">
            <v>Last Check 2000 Hours:</v>
          </cell>
          <cell r="B2429" t="str">
            <v>-</v>
          </cell>
        </row>
        <row r="2430">
          <cell r="A2430" t="str">
            <v>Last Check Date:</v>
          </cell>
          <cell r="B2430" t="str">
            <v>-</v>
          </cell>
          <cell r="C2430" t="str">
            <v>Due Date:</v>
          </cell>
          <cell r="E2430" t="str">
            <v>remaining = -40626 day(s)</v>
          </cell>
        </row>
        <row r="2431">
          <cell r="C2431" t="str">
            <v>Due at TSN:</v>
          </cell>
          <cell r="D2431" t="str">
            <v>:00</v>
          </cell>
          <cell r="E2431" t="str">
            <v>remaining = :00 hour(s)</v>
          </cell>
        </row>
        <row r="2432">
          <cell r="A2432" t="str">
            <v>TSN:</v>
          </cell>
          <cell r="B2432">
            <v>0</v>
          </cell>
          <cell r="C2432" t="str">
            <v>Estimated Due Date:</v>
          </cell>
          <cell r="D2432">
            <v>0</v>
          </cell>
          <cell r="E2432" t="str">
            <v>remaining = -40626 day(s)</v>
          </cell>
        </row>
        <row r="2433">
          <cell r="B2433">
            <v>0</v>
          </cell>
        </row>
        <row r="2434">
          <cell r="A2434" t="str">
            <v>CSN:</v>
          </cell>
          <cell r="B2434">
            <v>0</v>
          </cell>
        </row>
        <row r="2435">
          <cell r="A2435" t="str">
            <v>Borrowed Hours:</v>
          </cell>
          <cell r="B2435">
            <v>0</v>
          </cell>
        </row>
        <row r="2436">
          <cell r="B2436">
            <v>0</v>
          </cell>
        </row>
        <row r="2500">
          <cell r="A2500" t="str">
            <v>Aircraft Type:</v>
          </cell>
          <cell r="C2500" t="str">
            <v>CMR Expiry:</v>
          </cell>
          <cell r="E2500" t="str">
            <v>remaining = -40626 day(s)</v>
          </cell>
        </row>
        <row r="2501">
          <cell r="A2501" t="str">
            <v>Aircraft Regn:</v>
          </cell>
          <cell r="C2501" t="str">
            <v>CMR Reference:</v>
          </cell>
        </row>
        <row r="2502">
          <cell r="A2502" t="str">
            <v>Serial Number:</v>
          </cell>
          <cell r="C2502" t="str">
            <v>C of A Expiry:</v>
          </cell>
          <cell r="E2502" t="str">
            <v>remaining = -40626 day(s)</v>
          </cell>
        </row>
        <row r="2503">
          <cell r="A2503" t="str">
            <v>Manufactured Date:</v>
          </cell>
          <cell r="C2503" t="str">
            <v>C of A Reference:</v>
          </cell>
        </row>
        <row r="2504">
          <cell r="C2504" t="str">
            <v>C of A Test Flt Due:</v>
          </cell>
          <cell r="D2504">
            <v>-45</v>
          </cell>
          <cell r="E2504" t="str">
            <v>remaining = -40671 day(s)</v>
          </cell>
        </row>
        <row r="2505">
          <cell r="A2505" t="str">
            <v>Status as of:</v>
          </cell>
          <cell r="C2505" t="str">
            <v>Radio License Expiry:</v>
          </cell>
          <cell r="E2505" t="str">
            <v>remaining = -40626 day(s)</v>
          </cell>
        </row>
        <row r="2506">
          <cell r="A2506" t="str">
            <v>TSN:</v>
          </cell>
          <cell r="C2506" t="str">
            <v>Radio License Reference:</v>
          </cell>
        </row>
        <row r="2507">
          <cell r="C2507" t="str">
            <v>Annual Compass Swing Expiry:</v>
          </cell>
          <cell r="E2507" t="str">
            <v>remaining = -40626 day(s)</v>
          </cell>
        </row>
        <row r="2508">
          <cell r="A2508" t="str">
            <v>CSN:</v>
          </cell>
          <cell r="C2508" t="str">
            <v>Annual Radio Inspection:</v>
          </cell>
          <cell r="E2508" t="str">
            <v>remaining = -40626 day(s)</v>
          </cell>
        </row>
        <row r="2509">
          <cell r="A2509" t="str">
            <v>Technical Log no:</v>
          </cell>
        </row>
        <row r="2513">
          <cell r="A2513" t="str">
            <v>Last Check 100 / 200 Hours:</v>
          </cell>
          <cell r="C2513" t="str">
            <v>Next Check:</v>
          </cell>
          <cell r="D2513">
            <v>0</v>
          </cell>
        </row>
        <row r="2514">
          <cell r="A2514" t="str">
            <v>Last Check Date:</v>
          </cell>
          <cell r="C2514" t="str">
            <v>Due Date:</v>
          </cell>
          <cell r="E2514" t="str">
            <v>remaining = -40626 day(s)</v>
          </cell>
        </row>
        <row r="2515">
          <cell r="A2515" t="str">
            <v>CRS-SMI Reference:</v>
          </cell>
          <cell r="C2515" t="str">
            <v>Due at TSN:</v>
          </cell>
          <cell r="D2515" t="str">
            <v>:00</v>
          </cell>
          <cell r="E2515" t="str">
            <v>remaining = :00 hour(s)</v>
          </cell>
        </row>
        <row r="2516">
          <cell r="A2516" t="str">
            <v>TSN:</v>
          </cell>
          <cell r="C2516" t="str">
            <v>Estimated Due Date:</v>
          </cell>
          <cell r="D2516">
            <v>0</v>
          </cell>
          <cell r="E2516" t="str">
            <v>remaining = -40626 day(s)</v>
          </cell>
        </row>
        <row r="2518">
          <cell r="A2518" t="str">
            <v>CSN:</v>
          </cell>
        </row>
        <row r="2519">
          <cell r="A2519" t="str">
            <v>Borrowed Hours:</v>
          </cell>
          <cell r="B2519">
            <v>0</v>
          </cell>
        </row>
        <row r="2520">
          <cell r="B2520">
            <v>0</v>
          </cell>
        </row>
        <row r="2521">
          <cell r="A2521" t="str">
            <v>Last Check 1000 Hours:</v>
          </cell>
          <cell r="B2521" t="str">
            <v>-</v>
          </cell>
        </row>
        <row r="2522">
          <cell r="A2522" t="str">
            <v>Last Check Date:</v>
          </cell>
          <cell r="B2522" t="str">
            <v>-</v>
          </cell>
          <cell r="C2522" t="str">
            <v>Due Date:</v>
          </cell>
          <cell r="E2522" t="str">
            <v>remaining = -40626 day(s)</v>
          </cell>
        </row>
        <row r="2523">
          <cell r="A2523" t="str">
            <v>CRS-SMI Reference:</v>
          </cell>
          <cell r="B2523" t="str">
            <v>-</v>
          </cell>
          <cell r="C2523" t="str">
            <v>Due at TSN:</v>
          </cell>
          <cell r="D2523" t="str">
            <v>:00</v>
          </cell>
          <cell r="E2523" t="str">
            <v>remaining = :00 hour(s)</v>
          </cell>
        </row>
        <row r="2524">
          <cell r="A2524" t="str">
            <v>TSN:</v>
          </cell>
          <cell r="B2524">
            <v>0</v>
          </cell>
          <cell r="C2524" t="str">
            <v>Estimated Due Date:</v>
          </cell>
          <cell r="D2524">
            <v>0</v>
          </cell>
          <cell r="E2524" t="str">
            <v>remaining = -40626 day(s)</v>
          </cell>
        </row>
        <row r="2525">
          <cell r="B2525">
            <v>0</v>
          </cell>
        </row>
        <row r="2526">
          <cell r="A2526" t="str">
            <v>CSN:</v>
          </cell>
          <cell r="B2526">
            <v>0</v>
          </cell>
        </row>
        <row r="2527">
          <cell r="A2527" t="str">
            <v>Borrowed Hours:</v>
          </cell>
          <cell r="B2527">
            <v>0</v>
          </cell>
        </row>
        <row r="2528">
          <cell r="B2528">
            <v>0</v>
          </cell>
        </row>
        <row r="2529">
          <cell r="A2529" t="str">
            <v>Last Check 2000 Hours:</v>
          </cell>
          <cell r="B2529" t="str">
            <v>-</v>
          </cell>
        </row>
        <row r="2530">
          <cell r="A2530" t="str">
            <v>Last Check Date:</v>
          </cell>
          <cell r="B2530" t="str">
            <v>-</v>
          </cell>
          <cell r="C2530" t="str">
            <v>Due Date:</v>
          </cell>
          <cell r="E2530" t="str">
            <v>remaining = -40626 day(s)</v>
          </cell>
        </row>
        <row r="2531">
          <cell r="C2531" t="str">
            <v>Due at TSN:</v>
          </cell>
          <cell r="D2531" t="str">
            <v>:00</v>
          </cell>
          <cell r="E2531" t="str">
            <v>remaining = :00 hour(s)</v>
          </cell>
        </row>
        <row r="2532">
          <cell r="A2532" t="str">
            <v>TSN:</v>
          </cell>
          <cell r="B2532">
            <v>0</v>
          </cell>
          <cell r="C2532" t="str">
            <v>Estimated Due Date:</v>
          </cell>
          <cell r="D2532">
            <v>0</v>
          </cell>
          <cell r="E2532" t="str">
            <v>remaining = -40626 day(s)</v>
          </cell>
        </row>
        <row r="2533">
          <cell r="B2533">
            <v>0</v>
          </cell>
        </row>
        <row r="2534">
          <cell r="A2534" t="str">
            <v>CSN:</v>
          </cell>
          <cell r="B2534">
            <v>0</v>
          </cell>
        </row>
        <row r="2535">
          <cell r="A2535" t="str">
            <v>Borrowed Hours:</v>
          </cell>
          <cell r="B2535">
            <v>0</v>
          </cell>
        </row>
        <row r="2536">
          <cell r="B2536">
            <v>0</v>
          </cell>
        </row>
      </sheetData>
      <sheetData sheetId="1"/>
      <sheetData sheetId="2"/>
      <sheetData sheetId="3">
        <row r="3">
          <cell r="B3" t="str">
            <v>9M-HMI</v>
          </cell>
          <cell r="C3" t="e">
            <v>#REF!</v>
          </cell>
          <cell r="F3" t="str">
            <v>9M-HMJ</v>
          </cell>
          <cell r="G3">
            <v>458.3</v>
          </cell>
        </row>
        <row r="4">
          <cell r="B4" t="str">
            <v>9M-HMJ</v>
          </cell>
          <cell r="C4" t="e">
            <v>#REF!</v>
          </cell>
          <cell r="F4" t="str">
            <v>9M-HMX</v>
          </cell>
          <cell r="G4">
            <v>541.11666666666667</v>
          </cell>
        </row>
        <row r="5">
          <cell r="B5" t="str">
            <v>9M-HMK</v>
          </cell>
          <cell r="C5" t="e">
            <v>#REF!</v>
          </cell>
          <cell r="F5" t="str">
            <v>9M-HMU</v>
          </cell>
          <cell r="G5">
            <v>693.76666666666665</v>
          </cell>
        </row>
        <row r="6">
          <cell r="B6" t="str">
            <v>9M-HML</v>
          </cell>
          <cell r="C6" t="e">
            <v>#REF!</v>
          </cell>
          <cell r="F6" t="str">
            <v>9M-HMW</v>
          </cell>
          <cell r="G6">
            <v>712.5333333333333</v>
          </cell>
        </row>
        <row r="7">
          <cell r="B7" t="str">
            <v>9M-HMM</v>
          </cell>
          <cell r="C7" t="e">
            <v>#REF!</v>
          </cell>
          <cell r="F7" t="str">
            <v>9M-HMO</v>
          </cell>
          <cell r="G7">
            <v>747.61666666666667</v>
          </cell>
        </row>
        <row r="8">
          <cell r="B8" t="str">
            <v>9M-HMN</v>
          </cell>
          <cell r="C8" t="e">
            <v>#REF!</v>
          </cell>
          <cell r="F8" t="str">
            <v>9M-HMS</v>
          </cell>
          <cell r="G8">
            <v>748.15</v>
          </cell>
        </row>
        <row r="9">
          <cell r="B9" t="str">
            <v>9M-HMO</v>
          </cell>
          <cell r="C9" t="e">
            <v>#REF!</v>
          </cell>
          <cell r="F9" t="str">
            <v>9M-HMT</v>
          </cell>
          <cell r="G9">
            <v>774.16666666666663</v>
          </cell>
        </row>
        <row r="10">
          <cell r="B10" t="str">
            <v>9M-HMP</v>
          </cell>
          <cell r="C10" t="e">
            <v>#REF!</v>
          </cell>
          <cell r="F10" t="str">
            <v>9M-HMN</v>
          </cell>
          <cell r="G10">
            <v>774.76666666666665</v>
          </cell>
        </row>
        <row r="11">
          <cell r="B11" t="str">
            <v>9M-HMQ</v>
          </cell>
          <cell r="C11" t="e">
            <v>#REF!</v>
          </cell>
          <cell r="F11" t="str">
            <v>9M-HMI</v>
          </cell>
          <cell r="G11">
            <v>797.2833333333333</v>
          </cell>
        </row>
        <row r="12">
          <cell r="B12" t="str">
            <v>9M-HMR</v>
          </cell>
          <cell r="C12" t="e">
            <v>#REF!</v>
          </cell>
          <cell r="F12" t="str">
            <v>9M-HMP</v>
          </cell>
          <cell r="G12">
            <v>816.33333333333337</v>
          </cell>
        </row>
        <row r="13">
          <cell r="B13" t="str">
            <v>9M-HMS</v>
          </cell>
          <cell r="C13" t="e">
            <v>#REF!</v>
          </cell>
          <cell r="F13" t="str">
            <v>9M-HMY</v>
          </cell>
          <cell r="G13">
            <v>824.18333333333328</v>
          </cell>
        </row>
        <row r="14">
          <cell r="B14" t="str">
            <v>9M-HMT</v>
          </cell>
          <cell r="C14" t="e">
            <v>#REF!</v>
          </cell>
          <cell r="F14" t="str">
            <v>9M-HMV</v>
          </cell>
          <cell r="G14">
            <v>849.93333333333328</v>
          </cell>
        </row>
        <row r="15">
          <cell r="B15" t="str">
            <v>9M-HMU</v>
          </cell>
          <cell r="C15" t="e">
            <v>#REF!</v>
          </cell>
          <cell r="F15" t="str">
            <v>9M-HMM</v>
          </cell>
          <cell r="G15">
            <v>860.86666666666667</v>
          </cell>
        </row>
        <row r="16">
          <cell r="B16" t="str">
            <v>9M-HMV</v>
          </cell>
          <cell r="C16" t="e">
            <v>#REF!</v>
          </cell>
          <cell r="F16" t="str">
            <v>9M-HMQ</v>
          </cell>
          <cell r="G16">
            <v>882.5</v>
          </cell>
        </row>
        <row r="17">
          <cell r="B17" t="str">
            <v>9M-HMW</v>
          </cell>
          <cell r="C17" t="e">
            <v>#REF!</v>
          </cell>
          <cell r="F17" t="str">
            <v>9M-HMK</v>
          </cell>
          <cell r="G17">
            <v>891.48333333333335</v>
          </cell>
        </row>
        <row r="18">
          <cell r="B18" t="str">
            <v>9M-HMX</v>
          </cell>
          <cell r="C18" t="e">
            <v>#REF!</v>
          </cell>
          <cell r="F18" t="str">
            <v>9M-HML</v>
          </cell>
          <cell r="G18">
            <v>897.08333333333337</v>
          </cell>
        </row>
        <row r="19">
          <cell r="B19" t="str">
            <v>9M-HMY</v>
          </cell>
          <cell r="C19" t="e">
            <v>#REF!</v>
          </cell>
          <cell r="F19" t="str">
            <v>9M-HMB</v>
          </cell>
          <cell r="G19">
            <v>996.25</v>
          </cell>
        </row>
        <row r="20">
          <cell r="B20" t="str">
            <v>9M-HMZ</v>
          </cell>
          <cell r="C20" t="e">
            <v>#REF!</v>
          </cell>
          <cell r="F20" t="str">
            <v>9M-HMR</v>
          </cell>
          <cell r="G20">
            <v>996.2833333333333</v>
          </cell>
        </row>
        <row r="21">
          <cell r="B21" t="str">
            <v>9M-HMB</v>
          </cell>
          <cell r="C21" t="e">
            <v>#REF!</v>
          </cell>
          <cell r="F21" t="str">
            <v>9M-HMZ</v>
          </cell>
          <cell r="G21">
            <v>1010.1666666666666</v>
          </cell>
        </row>
      </sheetData>
      <sheetData sheetId="4"/>
      <sheetData sheetId="5"/>
      <sheetData sheetId="6"/>
      <sheetData sheetId="7">
        <row r="1">
          <cell r="A1" t="e">
            <v>#REF!</v>
          </cell>
          <cell r="B1">
            <v>1</v>
          </cell>
        </row>
        <row r="2">
          <cell r="A2" t="e">
            <v>#REF!</v>
          </cell>
          <cell r="B2">
            <v>2</v>
          </cell>
        </row>
        <row r="3">
          <cell r="A3" t="str">
            <v>Serviceable Aircraft</v>
          </cell>
          <cell r="B3">
            <v>3</v>
          </cell>
        </row>
        <row r="4">
          <cell r="A4" t="e">
            <v>#REF!</v>
          </cell>
          <cell r="B4">
            <v>4</v>
          </cell>
        </row>
        <row r="5">
          <cell r="A5" t="str">
            <v xml:space="preserve">TB10                                                                         Regn: 9M-HMH Total Hrs is 985.15                                Next chk is 100 Hours Inspn and                                                       remaining hrs is 50.0       </v>
          </cell>
          <cell r="B5">
            <v>5</v>
          </cell>
        </row>
        <row r="6">
          <cell r="A6">
            <v>0</v>
          </cell>
          <cell r="B6" t="str">
            <v>ZZZZ</v>
          </cell>
        </row>
        <row r="7">
          <cell r="A7">
            <v>0</v>
          </cell>
          <cell r="B7" t="str">
            <v>ZZZZ</v>
          </cell>
        </row>
        <row r="8">
          <cell r="A8">
            <v>0</v>
          </cell>
          <cell r="B8" t="str">
            <v>ZZZZ</v>
          </cell>
        </row>
        <row r="9">
          <cell r="A9">
            <v>0</v>
          </cell>
          <cell r="B9" t="str">
            <v>ZZZZ</v>
          </cell>
        </row>
        <row r="10">
          <cell r="A10" t="str">
            <v xml:space="preserve">DA40D                                                                         Regn: 9M-HMI Total Hrs is 1198.35                                Next chk is 100 Hours Inspn and                                                       remaining hrs is 96.1     </v>
          </cell>
          <cell r="B10">
            <v>6</v>
          </cell>
        </row>
        <row r="11">
          <cell r="A11" t="str">
            <v xml:space="preserve">DA40D                                                                         Regn: 9M-HMJ Total Hrs is 935.22                                Next chk is 100 Hours Inspn and                                                       remaining hrs is 45.0      </v>
          </cell>
          <cell r="B11">
            <v>7</v>
          </cell>
        </row>
        <row r="12">
          <cell r="A12" t="str">
            <v xml:space="preserve">DA40D                                                                         Regn: 9M-HML Total Hrs is 1265.00                                Next chk is 100 Hours Inspn and                                                       remaining hrs is 28.5     </v>
          </cell>
          <cell r="B12">
            <v>8</v>
          </cell>
        </row>
        <row r="13">
          <cell r="A13" t="str">
            <v xml:space="preserve">DA40D                                                                         Regn: 9M-HMM Total Hrs is 1098.20                                Next chk is 200 Hours Inspn and                                                       remaining hrs is 94.5     </v>
          </cell>
          <cell r="B13">
            <v>9</v>
          </cell>
        </row>
        <row r="14">
          <cell r="A14" t="str">
            <v xml:space="preserve">DA40D                                                                         Regn: 9M-HMS Total Hrs is 1045.23                                Next chk is 100 Hours Inspn and                                                       remaining hrs is 49.1     </v>
          </cell>
          <cell r="B14">
            <v>10</v>
          </cell>
        </row>
        <row r="15">
          <cell r="A15" t="str">
            <v xml:space="preserve">DA40D                                                                         Regn: 9M-HMT Total Hrs is 1259.00                                Next chk is 100 Hours Inspn and                                                       remaining hrs is 31.2     </v>
          </cell>
          <cell r="B15">
            <v>11</v>
          </cell>
        </row>
        <row r="16">
          <cell r="A16" t="str">
            <v xml:space="preserve">DA40D                                                                         Regn: 9M-HMU Total Hrs is 1048.60                                Next chk is 100 Hours Inspn and                                                       remaining hrs is 41.6     </v>
          </cell>
          <cell r="B16">
            <v>12</v>
          </cell>
        </row>
        <row r="17">
          <cell r="A17" t="str">
            <v xml:space="preserve">DA40D                                                                         Regn: 9M-HMV Total Hrs is 1248.02                                Next chk is 100 Hours Inspn and                                                       remaining hrs is 39.0     </v>
          </cell>
          <cell r="B17">
            <v>13</v>
          </cell>
        </row>
        <row r="18">
          <cell r="A18" t="str">
            <v xml:space="preserve">DA40D                                                                         Regn: 9M-HMW Total Hrs is 990.25                                Next chk is 200 Hours Inspn and                                                       remaining hrs is 1.3       </v>
          </cell>
          <cell r="B18">
            <v>14</v>
          </cell>
        </row>
        <row r="19">
          <cell r="A19" t="str">
            <v xml:space="preserve">DA40D                                                                         Regn: 9M-HMX Total Hrs is 951.43                                Next chk is 200 Hours Inspn and                                                       remaining hrs is 41.0      </v>
          </cell>
          <cell r="B19">
            <v>15</v>
          </cell>
        </row>
        <row r="20">
          <cell r="A20">
            <v>0</v>
          </cell>
          <cell r="B20" t="str">
            <v>ZZZZ</v>
          </cell>
        </row>
        <row r="21">
          <cell r="A21">
            <v>0</v>
          </cell>
          <cell r="B21" t="str">
            <v>ZZZZ</v>
          </cell>
        </row>
        <row r="22">
          <cell r="A22">
            <v>0</v>
          </cell>
          <cell r="B22" t="str">
            <v>ZZZZ</v>
          </cell>
        </row>
        <row r="23">
          <cell r="A23">
            <v>0</v>
          </cell>
          <cell r="B23" t="str">
            <v>ZZZZ</v>
          </cell>
        </row>
        <row r="24">
          <cell r="A24">
            <v>0</v>
          </cell>
          <cell r="B24" t="str">
            <v>ZZZZ</v>
          </cell>
        </row>
        <row r="25">
          <cell r="A25">
            <v>0</v>
          </cell>
          <cell r="B25" t="str">
            <v>ZZZZ</v>
          </cell>
        </row>
        <row r="26">
          <cell r="A26" t="str">
            <v xml:space="preserve">DA42                                                                         Regn: 9M-HMB Total Hrs is 1487.25                                Next chk is 100 Hours Inspn and                                                       remaining hrs is 6.5       </v>
          </cell>
          <cell r="B26">
            <v>16</v>
          </cell>
        </row>
        <row r="27">
          <cell r="A27" t="str">
            <v xml:space="preserve">DA42                                                                         Regn: 9M-HMY Total Hrs is 1108.18                                Next chk is 200 Hours Inspn and                                                       remaining hrs is 50.4      </v>
          </cell>
          <cell r="B27">
            <v>17</v>
          </cell>
        </row>
        <row r="28">
          <cell r="A28" t="str">
            <v xml:space="preserve">DA42                                                                         Regn: 9M-HMZ Total Hrs is 1558.52                                Next chk is 200 Hours Inspn and                                                       remaining hrs is 23.1      </v>
          </cell>
          <cell r="B28">
            <v>18</v>
          </cell>
        </row>
        <row r="29">
          <cell r="B29" t="str">
            <v>ZZZZ</v>
          </cell>
        </row>
        <row r="30">
          <cell r="A30" t="str">
            <v>Unserviceable Aircraft</v>
          </cell>
          <cell r="B30">
            <v>19</v>
          </cell>
        </row>
        <row r="31">
          <cell r="A31" t="e">
            <v>#REF!</v>
          </cell>
          <cell r="B31" t="e">
            <v>#REF!</v>
          </cell>
        </row>
        <row r="32">
          <cell r="A32" t="str">
            <v>TB10                                                                      Regn: 9M-HMD                                                                                                   reason: RPM fluctuate. Rectification require more ground time. Estimat</v>
          </cell>
          <cell r="B32" t="e">
            <v>#REF!</v>
          </cell>
        </row>
        <row r="33">
          <cell r="A33" t="str">
            <v>TB10                                                                      Regn: 9M-HME                                                                                                   reason: Engine fail to start. Estimate 06-Jul-07</v>
          </cell>
          <cell r="B33" t="e">
            <v>#REF!</v>
          </cell>
        </row>
        <row r="34">
          <cell r="A34" t="str">
            <v>TB10                                                                      Regn: 9M-HMF                                                                                                   reason: 50hrs insp. Estimate07-Jul-07</v>
          </cell>
          <cell r="B34" t="e">
            <v>#REF!</v>
          </cell>
        </row>
        <row r="35">
          <cell r="A35" t="str">
            <v>TB10                                                                      Regn: 9M-HMG                                                                                                   reason: Defect require spares. Awaiting spares from Aviall. Estimate 1</v>
          </cell>
          <cell r="B35" t="e">
            <v>#REF!</v>
          </cell>
        </row>
        <row r="36">
          <cell r="A36">
            <v>0</v>
          </cell>
          <cell r="B36" t="str">
            <v>ZZZZ</v>
          </cell>
        </row>
        <row r="37">
          <cell r="A37" t="str">
            <v>DA40D                                                                      Regn: 9M-HMK                                                                                                   reason: 200hrs inspn. Estimate 06-Jul-07</v>
          </cell>
          <cell r="B37" t="e">
            <v>#REF!</v>
          </cell>
        </row>
        <row r="38">
          <cell r="A38" t="str">
            <v>DA40D                                                                      Regn: 9M-HMN                                                                                                   reason: 1000 hrs insp + Engine change. Start 25-Jun-07. Eng to arrive</v>
          </cell>
          <cell r="B38" t="e">
            <v>#REF!</v>
          </cell>
        </row>
        <row r="39">
          <cell r="A39" t="str">
            <v>DA40D                                                                      Regn: 9M-HMO                                                                                                   reason: 1000 hrs + Engine change. Start 16-Jun-07. Engine rcvd 02-Jul</v>
          </cell>
          <cell r="B39" t="e">
            <v>#REF!</v>
          </cell>
        </row>
        <row r="40">
          <cell r="A40" t="str">
            <v>DA40D                                                                      Regn: 9M-HMP                                                                                                   reason: Planned to start on 1000 hrs insp+ Eng change on 07-Jul-07. A</v>
          </cell>
          <cell r="B40" t="e">
            <v>#REF!</v>
          </cell>
        </row>
        <row r="41">
          <cell r="A41" t="str">
            <v>DA40D                                                                      Regn: 9M-HMR                                                                                                   reason: 200hrs inspn. Nose landing found cracked. Insp period extende</v>
          </cell>
          <cell r="B41" t="e">
            <v>#REF!</v>
          </cell>
        </row>
        <row r="42">
          <cell r="A42">
            <v>0</v>
          </cell>
          <cell r="B42" t="str">
            <v>ZZZZ</v>
          </cell>
        </row>
        <row r="43">
          <cell r="A43">
            <v>0</v>
          </cell>
          <cell r="B43" t="str">
            <v>ZZZZ</v>
          </cell>
        </row>
        <row r="44">
          <cell r="A44">
            <v>0</v>
          </cell>
          <cell r="B44" t="str">
            <v>ZZZZ</v>
          </cell>
        </row>
        <row r="45">
          <cell r="A45">
            <v>0</v>
          </cell>
          <cell r="B45" t="str">
            <v>ZZZZ</v>
          </cell>
        </row>
        <row r="46">
          <cell r="A46">
            <v>0</v>
          </cell>
          <cell r="B46" t="str">
            <v>ZZZZ</v>
          </cell>
        </row>
        <row r="47">
          <cell r="A47">
            <v>0</v>
          </cell>
          <cell r="B47" t="str">
            <v>ZZZZ</v>
          </cell>
        </row>
        <row r="48">
          <cell r="A48">
            <v>0</v>
          </cell>
          <cell r="B48" t="str">
            <v>ZZZZ</v>
          </cell>
        </row>
        <row r="49">
          <cell r="A49">
            <v>0</v>
          </cell>
          <cell r="B49" t="str">
            <v>ZZZZ</v>
          </cell>
        </row>
        <row r="50">
          <cell r="A50">
            <v>0</v>
          </cell>
          <cell r="B50" t="str">
            <v>ZZZZ</v>
          </cell>
        </row>
        <row r="51">
          <cell r="A51">
            <v>0</v>
          </cell>
          <cell r="B51" t="str">
            <v>ZZZZ</v>
          </cell>
        </row>
        <row r="52">
          <cell r="A52">
            <v>0</v>
          </cell>
          <cell r="B52" t="str">
            <v>ZZZZ</v>
          </cell>
        </row>
        <row r="53">
          <cell r="A53">
            <v>0</v>
          </cell>
          <cell r="B53" t="str">
            <v>ZZZZ</v>
          </cell>
        </row>
        <row r="54">
          <cell r="A54">
            <v>0</v>
          </cell>
          <cell r="B54" t="str">
            <v>ZZZZ</v>
          </cell>
        </row>
      </sheetData>
      <sheetData sheetId="8">
        <row r="1">
          <cell r="A1" t="str">
            <v>Daily Aircraft Status and Hours Flown</v>
          </cell>
        </row>
        <row r="2">
          <cell r="A2" t="str">
            <v>04-Jul-2007 TB10 Total Hours Flown = 13.09 DA40D Total Hours Flown = 47.00 DA42 Total Hours Flown = 10.83 Total Fleet Hours Flown = 70.92</v>
          </cell>
        </row>
        <row r="3">
          <cell r="A3" t="str">
            <v>Serviceable Aircraft</v>
          </cell>
        </row>
        <row r="4">
          <cell r="A4" t="str">
            <v>TB10 = 1 DA40D = 10 DA42 = 3 AVGAS (100LL) Remaining: 52drums</v>
          </cell>
        </row>
        <row r="5">
          <cell r="A5" t="str">
            <v xml:space="preserve">TB10                                                                         Regn: 9M-HMH Total Hrs is 985.15                                Next chk is 100 Hours Inspn and                                                       remaining hrs is 50.0       </v>
          </cell>
        </row>
        <row r="6">
          <cell r="A6" t="str">
            <v xml:space="preserve">DA40D                                                                         Regn: 9M-HMI Total Hrs is 1198.35                                Next chk is 100 Hours Inspn and                                                       remaining hrs is 96.1     </v>
          </cell>
        </row>
        <row r="7">
          <cell r="A7" t="str">
            <v xml:space="preserve">DA40D                                                                         Regn: 9M-HMJ Total Hrs is 935.22                                Next chk is 100 Hours Inspn and                                                       remaining hrs is 45.0      </v>
          </cell>
        </row>
        <row r="8">
          <cell r="A8" t="str">
            <v xml:space="preserve">DA40D                                                                         Regn: 9M-HML Total Hrs is 1265.00                                Next chk is 100 Hours Inspn and                                                       remaining hrs is 28.5     </v>
          </cell>
        </row>
        <row r="9">
          <cell r="A9" t="str">
            <v xml:space="preserve">DA40D                                                                         Regn: 9M-HMM Total Hrs is 1098.20                                Next chk is 200 Hours Inspn and                                                       remaining hrs is 94.5     </v>
          </cell>
        </row>
        <row r="10">
          <cell r="A10" t="str">
            <v xml:space="preserve">DA40D                                                                         Regn: 9M-HMS Total Hrs is 1045.23                                Next chk is 100 Hours Inspn and                                                       remaining hrs is 49.1     </v>
          </cell>
        </row>
        <row r="11">
          <cell r="A11" t="str">
            <v xml:space="preserve">DA40D                                                                         Regn: 9M-HMT Total Hrs is 1259.00                                Next chk is 100 Hours Inspn and                                                       remaining hrs is 31.2     </v>
          </cell>
        </row>
        <row r="12">
          <cell r="A12" t="str">
            <v xml:space="preserve">DA40D                                                                         Regn: 9M-HMU Total Hrs is 1048.60                                Next chk is 100 Hours Inspn and                                                       remaining hrs is 41.6     </v>
          </cell>
        </row>
        <row r="13">
          <cell r="A13" t="str">
            <v xml:space="preserve">DA40D                                                                         Regn: 9M-HMV Total Hrs is 1248.02                                Next chk is 100 Hours Inspn and                                                       remaining hrs is 39.0     </v>
          </cell>
        </row>
        <row r="14">
          <cell r="A14" t="str">
            <v xml:space="preserve">DA40D                                                                         Regn: 9M-HMW Total Hrs is 990.25                                Next chk is 200 Hours Inspn and                                                       remaining hrs is 1.3       </v>
          </cell>
        </row>
        <row r="15">
          <cell r="A15" t="str">
            <v xml:space="preserve">DA40D                                                                         Regn: 9M-HMX Total Hrs is 951.43                                Next chk is 200 Hours Inspn and                                                       remaining hrs is 41.0      </v>
          </cell>
        </row>
        <row r="16">
          <cell r="A16" t="str">
            <v xml:space="preserve">DA42                                                                         Regn: 9M-HMB Total Hrs is 1487.25                                Next chk is 100 Hours Inspn and                                                       remaining hrs is 6.5       </v>
          </cell>
        </row>
        <row r="17">
          <cell r="A17" t="str">
            <v xml:space="preserve">DA42                                                                         Regn: 9M-HMY Total Hrs is 1108.18                                Next chk is 200 Hours Inspn and                                                       remaining hrs is 50.4      </v>
          </cell>
        </row>
        <row r="18">
          <cell r="A18" t="str">
            <v xml:space="preserve">DA42                                                                         Regn: 9M-HMZ Total Hrs is 1558.52                                Next chk is 200 Hours Inspn and                                                       remaining hrs is 23.1      </v>
          </cell>
        </row>
        <row r="19">
          <cell r="A19" t="str">
            <v>Unserviceable Aircraft</v>
          </cell>
        </row>
        <row r="20">
          <cell r="A20" t="str">
            <v>TB10 = 4 DA40D = 5 DA42 = 0</v>
          </cell>
        </row>
        <row r="21">
          <cell r="A21" t="str">
            <v>TB10                                                                      Regn: 9M-HMD                                                                                                   reason: RPM fluctuate. Rectification require more ground time. Estimat</v>
          </cell>
        </row>
        <row r="22">
          <cell r="A22" t="str">
            <v>TB10                                                                      Regn: 9M-HME                                                                                                   reason: Engine fail to start. Estimate 06-Jul-07</v>
          </cell>
        </row>
        <row r="23">
          <cell r="A23" t="str">
            <v>TB10                                                                      Regn: 9M-HMF                                                                                                   reason: 50hrs insp. Estimate07-Jul-07</v>
          </cell>
        </row>
        <row r="24">
          <cell r="A24" t="str">
            <v>TB10                                                                      Regn: 9M-HMG                                                                                                   reason: Defect require spares. Awaiting spares from Aviall. Estimate 1</v>
          </cell>
        </row>
        <row r="25">
          <cell r="A25" t="str">
            <v>DA40D                                                                      Regn: 9M-HMK                                                                                                   reason: 200hrs inspn. Estimate 06-Jul-07</v>
          </cell>
        </row>
        <row r="26">
          <cell r="A26" t="str">
            <v>DA40D                                                                      Regn: 9M-HMN                                                                                                   reason: 1000 hrs insp + Engine change. Start 25-Jun-07. Eng to arrive</v>
          </cell>
        </row>
        <row r="27">
          <cell r="A27" t="str">
            <v>DA40D                                                                      Regn: 9M-HMO                                                                                                   reason: 1000 hrs + Engine change. Start 16-Jun-07. Engine rcvd 02-Jul</v>
          </cell>
        </row>
        <row r="28">
          <cell r="A28" t="str">
            <v>DA40D                                                                      Regn: 9M-HMP                                                                                                   reason: Planned to start on 1000 hrs insp+ Eng change on 07-Jul-07. A</v>
          </cell>
        </row>
        <row r="29">
          <cell r="A29" t="str">
            <v>DA40D                                                                      Regn: 9M-HMR                                                                                                   reason: 200hrs inspn. Nose landing found cracked. Insp period extende</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100000">
              <a:srgbClr val="9CBEE0"/>
            </a:gs>
            <a:gs pos="0">
              <a:srgbClr val="BBD5F0"/>
            </a:gs>
          </a:gsLst>
          <a:lin ang="5400000" scaled="0"/>
        </a:gradFill>
        <a:ln w="15875" cap="flat" cmpd="sng" algn="ctr">
          <a:solidFill>
            <a:srgbClr val="739CC3"/>
          </a:solidFill>
          <a:prstDash val="solid"/>
          <a:miter lim="200000"/>
        </a:ln>
      </a:spPr>
      <a:bodyPr/>
      <a:lst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7"/>
    <pageSetUpPr fitToPage="1"/>
  </sheetPr>
  <dimension ref="A1:BK102"/>
  <sheetViews>
    <sheetView showWhiteSpace="0" view="pageBreakPreview" zoomScale="90" zoomScaleNormal="100" zoomScaleSheetLayoutView="90" zoomScalePageLayoutView="62" workbookViewId="0">
      <selection activeCell="AQ56" sqref="AQ56:AU56"/>
    </sheetView>
  </sheetViews>
  <sheetFormatPr defaultColWidth="2.28515625" defaultRowHeight="18" customHeight="1"/>
  <cols>
    <col min="1" max="1" width="9.140625" style="522" customWidth="1"/>
    <col min="2" max="2" width="5.7109375" style="522" customWidth="1"/>
    <col min="3" max="3" width="4" style="522" customWidth="1"/>
    <col min="4" max="4" width="3.28515625" style="523" customWidth="1"/>
    <col min="5" max="7" width="3.28515625" style="524" customWidth="1"/>
    <col min="8" max="8" width="3.28515625" style="523" customWidth="1"/>
    <col min="9" max="9" width="3.28515625" style="524" customWidth="1"/>
    <col min="10" max="10" width="3.28515625" style="525" customWidth="1"/>
    <col min="11" max="11" width="3.28515625" style="523" customWidth="1"/>
    <col min="12" max="12" width="3.28515625" style="524" customWidth="1"/>
    <col min="13" max="13" width="3.28515625" style="525" customWidth="1"/>
    <col min="14" max="14" width="3.28515625" style="523" customWidth="1"/>
    <col min="15" max="16" width="3.28515625" style="524" customWidth="1"/>
    <col min="17" max="17" width="3.28515625" style="526" customWidth="1"/>
    <col min="18" max="36" width="3.28515625" style="527" customWidth="1"/>
    <col min="37" max="37" width="3.85546875" style="527" customWidth="1"/>
    <col min="38" max="50" width="3.28515625" style="527" customWidth="1"/>
    <col min="51" max="60" width="5.7109375" style="527" customWidth="1"/>
    <col min="61" max="61" width="8.5703125" style="527" customWidth="1"/>
    <col min="62" max="62" width="11" style="527" customWidth="1"/>
    <col min="63" max="16384" width="2.28515625" style="527"/>
  </cols>
  <sheetData>
    <row r="1" spans="1:62" ht="18" customHeight="1">
      <c r="A1" s="528"/>
      <c r="B1" s="528"/>
      <c r="C1" s="528"/>
      <c r="D1" s="529"/>
      <c r="E1" s="530"/>
      <c r="F1" s="530"/>
      <c r="G1" s="530"/>
      <c r="H1" s="529"/>
      <c r="I1" s="530"/>
      <c r="J1" s="598"/>
      <c r="K1" s="529"/>
      <c r="L1" s="530"/>
      <c r="M1" s="598"/>
      <c r="N1" s="529"/>
      <c r="O1" s="530"/>
      <c r="P1" s="530"/>
      <c r="Q1" s="603"/>
      <c r="R1" s="591"/>
      <c r="S1" s="591"/>
      <c r="T1" s="591"/>
      <c r="U1" s="591"/>
      <c r="V1" s="591"/>
      <c r="W1" s="591"/>
      <c r="X1" s="591"/>
      <c r="Y1" s="591"/>
      <c r="Z1" s="591"/>
      <c r="AA1" s="591"/>
      <c r="AB1" s="591"/>
      <c r="AC1" s="591"/>
      <c r="AD1" s="591"/>
      <c r="AE1" s="591"/>
      <c r="AF1" s="591"/>
      <c r="AG1" s="591"/>
      <c r="AH1" s="591"/>
      <c r="AI1" s="591"/>
      <c r="AJ1" s="591"/>
      <c r="AK1" s="591"/>
      <c r="AL1" s="591"/>
      <c r="AM1" s="591"/>
      <c r="AN1" s="591"/>
      <c r="AO1" s="591"/>
      <c r="AP1" s="591"/>
      <c r="AQ1" s="591"/>
      <c r="AR1" s="591"/>
      <c r="AS1" s="591"/>
      <c r="AT1" s="591"/>
      <c r="AU1" s="591"/>
      <c r="AV1" s="591"/>
      <c r="AW1" s="591"/>
      <c r="AX1" s="591"/>
      <c r="AY1" s="591"/>
      <c r="AZ1" s="591"/>
      <c r="BA1" s="591"/>
      <c r="BB1" s="591"/>
      <c r="BC1" s="591"/>
      <c r="BD1" s="591"/>
      <c r="BE1" s="591"/>
      <c r="BF1" s="591"/>
      <c r="BG1" s="591"/>
      <c r="BH1" s="591"/>
      <c r="BI1" s="591"/>
      <c r="BJ1" s="694" t="s">
        <v>0</v>
      </c>
    </row>
    <row r="2" spans="1:62" ht="19.5" customHeight="1">
      <c r="A2" s="799" t="s">
        <v>1</v>
      </c>
      <c r="B2" s="799"/>
      <c r="C2" s="799"/>
      <c r="D2" s="799"/>
      <c r="E2" s="799"/>
      <c r="F2" s="799"/>
      <c r="G2" s="799"/>
      <c r="H2" s="799"/>
      <c r="I2" s="799"/>
      <c r="J2" s="799"/>
      <c r="K2" s="799"/>
      <c r="L2" s="799"/>
      <c r="M2" s="799"/>
      <c r="N2" s="799"/>
      <c r="O2" s="799"/>
      <c r="P2" s="799"/>
      <c r="Q2" s="799"/>
      <c r="R2" s="799"/>
      <c r="S2" s="799"/>
      <c r="T2" s="799"/>
      <c r="U2" s="799"/>
      <c r="V2" s="799"/>
      <c r="W2" s="799"/>
      <c r="X2" s="799"/>
      <c r="Y2" s="799"/>
      <c r="Z2" s="799"/>
      <c r="AA2" s="799"/>
      <c r="AB2" s="799"/>
      <c r="AC2" s="799"/>
      <c r="AD2" s="799"/>
      <c r="AE2" s="799"/>
      <c r="AF2" s="799"/>
      <c r="AG2" s="799"/>
      <c r="AH2" s="799"/>
      <c r="AI2" s="799"/>
      <c r="AJ2" s="799"/>
      <c r="AK2" s="799"/>
      <c r="AL2" s="799"/>
      <c r="AM2" s="799"/>
      <c r="AN2" s="799"/>
      <c r="AO2" s="799"/>
      <c r="AP2" s="799"/>
      <c r="AQ2" s="799"/>
      <c r="AR2" s="799"/>
      <c r="AS2" s="799"/>
      <c r="AT2" s="799"/>
      <c r="AU2" s="799"/>
      <c r="AV2" s="799"/>
      <c r="AW2" s="799"/>
      <c r="AX2" s="799"/>
      <c r="AY2" s="799"/>
      <c r="AZ2" s="799"/>
      <c r="BA2" s="799"/>
      <c r="BB2" s="799"/>
      <c r="BC2" s="799"/>
      <c r="BD2" s="799"/>
      <c r="BE2" s="799"/>
      <c r="BF2" s="799"/>
      <c r="BG2" s="799"/>
      <c r="BH2" s="799"/>
      <c r="BI2" s="799"/>
      <c r="BJ2" s="799"/>
    </row>
    <row r="3" spans="1:62" ht="15" customHeight="1">
      <c r="A3" s="800" t="s">
        <v>2</v>
      </c>
      <c r="B3" s="800"/>
      <c r="C3" s="800"/>
      <c r="D3" s="800"/>
      <c r="E3" s="801" t="s">
        <v>3</v>
      </c>
      <c r="F3" s="801"/>
      <c r="G3" s="801"/>
      <c r="H3" s="801"/>
      <c r="I3" s="801"/>
      <c r="J3" s="801"/>
      <c r="K3" s="599"/>
      <c r="L3" s="599"/>
      <c r="M3" s="599"/>
      <c r="N3" s="599"/>
      <c r="O3" s="531"/>
      <c r="P3" s="531"/>
      <c r="Q3" s="531"/>
      <c r="R3" s="531"/>
      <c r="S3" s="531"/>
      <c r="T3" s="531"/>
      <c r="U3" s="531"/>
      <c r="V3" s="531"/>
      <c r="W3" s="531"/>
      <c r="X3" s="531"/>
      <c r="Y3" s="531"/>
      <c r="Z3" s="531"/>
      <c r="AA3" s="531"/>
      <c r="AB3" s="531"/>
      <c r="AC3" s="531"/>
      <c r="AD3" s="915"/>
      <c r="AE3" s="915"/>
      <c r="AF3" s="915"/>
      <c r="AG3" s="915"/>
      <c r="AH3" s="915"/>
      <c r="AI3" s="915"/>
      <c r="AJ3" s="915"/>
      <c r="AK3" s="915"/>
      <c r="AL3" s="915"/>
      <c r="AM3" s="915"/>
      <c r="AN3" s="915"/>
      <c r="AO3" s="531"/>
      <c r="AP3" s="531"/>
      <c r="AQ3" s="531"/>
      <c r="AR3" s="531"/>
      <c r="AS3" s="531"/>
      <c r="AT3" s="531"/>
      <c r="AU3" s="531"/>
      <c r="AV3" s="531"/>
      <c r="AW3" s="531"/>
      <c r="AX3" s="531"/>
      <c r="AY3" s="531"/>
      <c r="AZ3" s="531"/>
      <c r="BA3" s="531"/>
      <c r="BB3" s="531"/>
      <c r="BC3" s="531"/>
      <c r="BD3" s="531"/>
      <c r="BE3" s="531"/>
      <c r="BF3" s="531"/>
      <c r="BG3" s="531"/>
      <c r="BH3" s="531"/>
      <c r="BI3" s="531"/>
      <c r="BJ3" s="531"/>
    </row>
    <row r="4" spans="1:62" ht="15" customHeight="1">
      <c r="A4" s="800" t="s">
        <v>4</v>
      </c>
      <c r="B4" s="800"/>
      <c r="C4" s="800"/>
      <c r="D4" s="800"/>
      <c r="E4" s="802">
        <v>45221</v>
      </c>
      <c r="F4" s="802"/>
      <c r="G4" s="802"/>
      <c r="H4" s="802"/>
      <c r="I4" s="802"/>
      <c r="J4" s="802"/>
      <c r="K4" s="600"/>
      <c r="L4" s="600"/>
      <c r="M4" s="600"/>
      <c r="N4" s="600"/>
      <c r="O4" s="531"/>
      <c r="P4" s="531"/>
      <c r="Q4" s="531"/>
      <c r="R4" s="531"/>
      <c r="S4" s="531"/>
      <c r="T4" s="531"/>
      <c r="U4" s="531"/>
      <c r="V4" s="531"/>
      <c r="W4" s="531"/>
      <c r="X4" s="531"/>
      <c r="Y4" s="531"/>
      <c r="Z4" s="531"/>
      <c r="AA4" s="531"/>
      <c r="AB4" s="531"/>
      <c r="AC4" s="531"/>
      <c r="AD4" s="915"/>
      <c r="AE4" s="915"/>
      <c r="AF4" s="915"/>
      <c r="AG4" s="915"/>
      <c r="AH4" s="915"/>
      <c r="AI4" s="915"/>
      <c r="AJ4" s="915"/>
      <c r="AK4" s="915"/>
      <c r="AL4" s="915"/>
      <c r="AM4" s="915"/>
      <c r="AN4" s="915"/>
      <c r="AO4" s="531"/>
      <c r="AP4" s="531"/>
      <c r="AQ4" s="531"/>
      <c r="AR4" s="531"/>
      <c r="AS4" s="531"/>
      <c r="AT4" s="531"/>
      <c r="AU4" s="531"/>
      <c r="AV4" s="531"/>
      <c r="AW4" s="531"/>
      <c r="AX4" s="531"/>
      <c r="AY4" s="531"/>
      <c r="AZ4" s="531"/>
      <c r="BA4" s="531"/>
      <c r="BB4" s="531"/>
      <c r="BC4" s="531"/>
      <c r="BD4" s="531"/>
      <c r="BE4" s="531"/>
      <c r="BF4" s="531"/>
      <c r="BG4" s="531"/>
      <c r="BH4" s="531"/>
      <c r="BI4" s="531"/>
      <c r="BJ4" s="531"/>
    </row>
    <row r="5" spans="1:62" ht="15" customHeight="1">
      <c r="A5" s="532"/>
      <c r="B5" s="532"/>
      <c r="C5" s="532"/>
      <c r="D5" s="532"/>
      <c r="E5" s="532"/>
      <c r="F5" s="532"/>
      <c r="G5" s="532"/>
      <c r="H5" s="532"/>
      <c r="I5" s="532"/>
      <c r="J5" s="532"/>
      <c r="K5" s="532"/>
      <c r="L5" s="532"/>
      <c r="M5" s="532"/>
      <c r="N5" s="532"/>
      <c r="O5" s="532"/>
      <c r="P5" s="532"/>
      <c r="Q5" s="532"/>
      <c r="R5" s="532"/>
      <c r="S5" s="532"/>
      <c r="T5" s="532"/>
      <c r="U5" s="532"/>
      <c r="V5" s="532"/>
      <c r="W5" s="532"/>
      <c r="X5" s="532"/>
      <c r="Y5" s="532"/>
      <c r="Z5" s="532"/>
      <c r="AA5" s="532"/>
      <c r="AB5" s="532"/>
      <c r="AC5" s="532"/>
      <c r="AD5" s="532"/>
      <c r="AE5" s="532"/>
      <c r="AF5" s="532"/>
      <c r="AG5" s="532"/>
      <c r="AH5" s="532"/>
      <c r="AI5" s="532"/>
      <c r="AJ5" s="532"/>
      <c r="AK5" s="532"/>
      <c r="AL5" s="532"/>
      <c r="AM5" s="532"/>
      <c r="AN5" s="532"/>
      <c r="AO5" s="532"/>
      <c r="AP5" s="532"/>
      <c r="AQ5" s="532"/>
      <c r="AR5" s="532"/>
      <c r="AS5" s="532"/>
      <c r="AT5" s="532"/>
      <c r="AU5" s="532"/>
      <c r="AV5" s="532"/>
      <c r="AW5" s="532"/>
      <c r="AX5" s="532"/>
      <c r="AY5" s="532"/>
      <c r="AZ5" s="532"/>
      <c r="BA5" s="532"/>
      <c r="BB5" s="532"/>
      <c r="BC5" s="532"/>
      <c r="BD5" s="532"/>
      <c r="BE5" s="532"/>
      <c r="BF5" s="532"/>
      <c r="BG5" s="532"/>
      <c r="BH5" s="532"/>
      <c r="BI5" s="532"/>
      <c r="BJ5" s="532"/>
    </row>
    <row r="6" spans="1:62" ht="18" customHeight="1">
      <c r="A6" s="884" t="s">
        <v>5</v>
      </c>
      <c r="B6" s="895"/>
      <c r="C6" s="803" t="s">
        <v>6</v>
      </c>
      <c r="D6" s="804"/>
      <c r="E6" s="804"/>
      <c r="F6" s="804"/>
      <c r="G6" s="804"/>
      <c r="H6" s="804"/>
      <c r="I6" s="804"/>
      <c r="J6" s="804"/>
      <c r="K6" s="804"/>
      <c r="L6" s="804"/>
      <c r="M6" s="804"/>
      <c r="N6" s="804"/>
      <c r="O6" s="804"/>
      <c r="P6" s="804"/>
      <c r="Q6" s="804"/>
      <c r="R6" s="804"/>
      <c r="S6" s="804"/>
      <c r="T6" s="804"/>
      <c r="U6" s="804"/>
      <c r="V6" s="804"/>
      <c r="W6" s="804"/>
      <c r="X6" s="804"/>
      <c r="Y6" s="804"/>
      <c r="Z6" s="804"/>
      <c r="AA6" s="804"/>
      <c r="AB6" s="804"/>
      <c r="AC6" s="804"/>
      <c r="AD6" s="804"/>
      <c r="AE6" s="804"/>
      <c r="AF6" s="804"/>
      <c r="AG6" s="804"/>
      <c r="AH6" s="804"/>
      <c r="AI6" s="804"/>
      <c r="AJ6" s="804"/>
      <c r="AK6" s="804"/>
      <c r="AL6" s="804"/>
      <c r="AM6" s="804"/>
      <c r="AN6" s="804"/>
      <c r="AO6" s="804"/>
      <c r="AP6" s="804"/>
      <c r="AQ6" s="804"/>
      <c r="AR6" s="804"/>
      <c r="AS6" s="804"/>
      <c r="AT6" s="804"/>
      <c r="AU6" s="804"/>
      <c r="AV6" s="804"/>
      <c r="AW6" s="804"/>
      <c r="AX6" s="805"/>
      <c r="AY6" s="806" t="s">
        <v>7</v>
      </c>
      <c r="AZ6" s="807"/>
      <c r="BA6" s="807"/>
      <c r="BB6" s="807"/>
      <c r="BC6" s="808"/>
      <c r="BD6" s="809" t="s">
        <v>8</v>
      </c>
      <c r="BE6" s="810"/>
      <c r="BF6" s="810"/>
      <c r="BG6" s="810"/>
      <c r="BH6" s="917" t="s">
        <v>9</v>
      </c>
      <c r="BI6" s="917" t="s">
        <v>10</v>
      </c>
      <c r="BJ6" s="875" t="s">
        <v>11</v>
      </c>
    </row>
    <row r="7" spans="1:62" ht="29.25" customHeight="1" thickBot="1">
      <c r="A7" s="885"/>
      <c r="B7" s="896"/>
      <c r="C7" s="811">
        <v>0</v>
      </c>
      <c r="D7" s="812"/>
      <c r="E7" s="811">
        <v>1</v>
      </c>
      <c r="F7" s="812"/>
      <c r="G7" s="811">
        <v>2</v>
      </c>
      <c r="H7" s="812"/>
      <c r="I7" s="811">
        <v>3</v>
      </c>
      <c r="J7" s="812"/>
      <c r="K7" s="811">
        <v>4</v>
      </c>
      <c r="L7" s="812"/>
      <c r="M7" s="811">
        <v>5</v>
      </c>
      <c r="N7" s="812"/>
      <c r="O7" s="811">
        <v>6</v>
      </c>
      <c r="P7" s="812"/>
      <c r="Q7" s="811">
        <v>7</v>
      </c>
      <c r="R7" s="812"/>
      <c r="S7" s="811">
        <v>8</v>
      </c>
      <c r="T7" s="812"/>
      <c r="U7" s="811">
        <v>9</v>
      </c>
      <c r="V7" s="812"/>
      <c r="W7" s="811">
        <v>10</v>
      </c>
      <c r="X7" s="812"/>
      <c r="Y7" s="811">
        <v>11</v>
      </c>
      <c r="Z7" s="812"/>
      <c r="AA7" s="811">
        <v>12</v>
      </c>
      <c r="AB7" s="812"/>
      <c r="AC7" s="811">
        <v>13</v>
      </c>
      <c r="AD7" s="812"/>
      <c r="AE7" s="811">
        <v>14</v>
      </c>
      <c r="AF7" s="812"/>
      <c r="AG7" s="811">
        <v>15</v>
      </c>
      <c r="AH7" s="812"/>
      <c r="AI7" s="811">
        <v>16</v>
      </c>
      <c r="AJ7" s="812"/>
      <c r="AK7" s="811">
        <v>17</v>
      </c>
      <c r="AL7" s="812"/>
      <c r="AM7" s="811">
        <v>18</v>
      </c>
      <c r="AN7" s="812"/>
      <c r="AO7" s="811">
        <v>19</v>
      </c>
      <c r="AP7" s="812"/>
      <c r="AQ7" s="811">
        <v>20</v>
      </c>
      <c r="AR7" s="812"/>
      <c r="AS7" s="811">
        <v>21</v>
      </c>
      <c r="AT7" s="812"/>
      <c r="AU7" s="811">
        <v>22</v>
      </c>
      <c r="AV7" s="812"/>
      <c r="AW7" s="811">
        <v>23</v>
      </c>
      <c r="AX7" s="813"/>
      <c r="AY7" s="640" t="s">
        <v>12</v>
      </c>
      <c r="AZ7" s="641" t="s">
        <v>13</v>
      </c>
      <c r="BA7" s="642" t="s">
        <v>14</v>
      </c>
      <c r="BB7" s="643" t="s">
        <v>15</v>
      </c>
      <c r="BC7" s="644" t="s">
        <v>16</v>
      </c>
      <c r="BD7" s="645" t="s">
        <v>17</v>
      </c>
      <c r="BE7" s="695" t="s">
        <v>18</v>
      </c>
      <c r="BF7" s="696" t="s">
        <v>19</v>
      </c>
      <c r="BG7" s="697" t="s">
        <v>20</v>
      </c>
      <c r="BH7" s="918"/>
      <c r="BI7" s="918"/>
      <c r="BJ7" s="876"/>
    </row>
    <row r="8" spans="1:62" ht="17.100000000000001" customHeight="1" thickTop="1">
      <c r="A8" s="886" t="s">
        <v>21</v>
      </c>
      <c r="B8" s="533" t="s">
        <v>12</v>
      </c>
      <c r="C8" s="540"/>
      <c r="D8" s="541"/>
      <c r="E8" s="540"/>
      <c r="F8" s="535"/>
      <c r="G8" s="534"/>
      <c r="H8" s="535"/>
      <c r="I8" s="534"/>
      <c r="J8" s="535"/>
      <c r="K8" s="534"/>
      <c r="L8" s="535"/>
      <c r="M8" s="534"/>
      <c r="N8" s="535"/>
      <c r="O8" s="534"/>
      <c r="P8" s="535"/>
      <c r="Q8" s="537"/>
      <c r="R8" s="535"/>
      <c r="S8" s="604"/>
      <c r="T8" s="541"/>
      <c r="U8" s="605"/>
      <c r="V8" s="538"/>
      <c r="W8" s="537"/>
      <c r="X8" s="538"/>
      <c r="Y8" s="537"/>
      <c r="Z8" s="538"/>
      <c r="AA8" s="537"/>
      <c r="AB8" s="538"/>
      <c r="AC8" s="540"/>
      <c r="AD8" s="538"/>
      <c r="AE8" s="537"/>
      <c r="AF8" s="538"/>
      <c r="AG8" s="540"/>
      <c r="AH8" s="541"/>
      <c r="AI8" s="762"/>
      <c r="AJ8" s="768"/>
      <c r="AK8" s="540"/>
      <c r="AL8" s="541"/>
      <c r="AM8" s="540"/>
      <c r="AN8" s="535"/>
      <c r="AO8" s="534"/>
      <c r="AP8" s="535"/>
      <c r="AQ8" s="540"/>
      <c r="AR8" s="541"/>
      <c r="AS8" s="540"/>
      <c r="AT8" s="541"/>
      <c r="AU8" s="540"/>
      <c r="AV8" s="541"/>
      <c r="AW8" s="540"/>
      <c r="AX8" s="541"/>
      <c r="AY8" s="646"/>
      <c r="AZ8" s="647"/>
      <c r="BA8" s="648"/>
      <c r="BB8" s="648"/>
      <c r="BC8" s="649"/>
      <c r="BD8" s="650"/>
      <c r="BE8" s="698"/>
      <c r="BF8" s="646"/>
      <c r="BG8" s="649"/>
      <c r="BH8" s="919">
        <f>AY8+AZ9+BA10+BB11+BC12</f>
        <v>24</v>
      </c>
      <c r="BI8" s="932">
        <f>AY8+AZ9+BA10+BB11+BC12+BD13+BE14+BF15+BG16</f>
        <v>24</v>
      </c>
      <c r="BJ8" s="877">
        <f>((BI8)-(SUM(BD13,BE14,BF15,BG16)))/(BI8)*(100)</f>
        <v>100</v>
      </c>
    </row>
    <row r="9" spans="1:62" ht="17.100000000000001" customHeight="1">
      <c r="A9" s="887"/>
      <c r="B9" s="536" t="s">
        <v>13</v>
      </c>
      <c r="C9" s="537"/>
      <c r="D9" s="538"/>
      <c r="E9" s="537"/>
      <c r="F9" s="538"/>
      <c r="G9" s="537"/>
      <c r="H9" s="538"/>
      <c r="I9" s="537"/>
      <c r="J9" s="538"/>
      <c r="K9" s="537"/>
      <c r="L9" s="538"/>
      <c r="M9" s="537"/>
      <c r="N9" s="538"/>
      <c r="O9" s="537"/>
      <c r="P9" s="538"/>
      <c r="Q9" s="537"/>
      <c r="R9" s="538"/>
      <c r="S9" s="540"/>
      <c r="T9" s="541"/>
      <c r="U9" s="540"/>
      <c r="V9" s="731"/>
      <c r="W9" s="732"/>
      <c r="X9" s="731"/>
      <c r="Y9" s="732"/>
      <c r="Z9" s="541"/>
      <c r="AA9" s="732"/>
      <c r="AB9" s="731"/>
      <c r="AC9" s="540"/>
      <c r="AD9" s="541"/>
      <c r="AE9" s="540"/>
      <c r="AF9" s="731"/>
      <c r="AG9" s="732"/>
      <c r="AH9" s="541"/>
      <c r="AI9" s="537"/>
      <c r="AJ9" s="623"/>
      <c r="AK9" s="537"/>
      <c r="AL9" s="538"/>
      <c r="AM9" s="537"/>
      <c r="AN9" s="538"/>
      <c r="AO9" s="537"/>
      <c r="AP9" s="538"/>
      <c r="AQ9" s="537"/>
      <c r="AR9" s="538"/>
      <c r="AS9" s="537"/>
      <c r="AT9" s="538"/>
      <c r="AU9" s="537"/>
      <c r="AV9" s="538"/>
      <c r="AW9" s="537"/>
      <c r="AX9" s="651"/>
      <c r="AY9" s="652"/>
      <c r="AZ9" s="653"/>
      <c r="BA9" s="654"/>
      <c r="BB9" s="654"/>
      <c r="BC9" s="655"/>
      <c r="BD9" s="656"/>
      <c r="BE9" s="699"/>
      <c r="BF9" s="652"/>
      <c r="BG9" s="655"/>
      <c r="BH9" s="920"/>
      <c r="BI9" s="933"/>
      <c r="BJ9" s="878"/>
    </row>
    <row r="10" spans="1:62" ht="17.100000000000001" customHeight="1">
      <c r="A10" s="887"/>
      <c r="B10" s="539" t="s">
        <v>14</v>
      </c>
      <c r="C10" s="537" t="s">
        <v>22</v>
      </c>
      <c r="D10" s="538" t="s">
        <v>22</v>
      </c>
      <c r="E10" s="617" t="s">
        <v>22</v>
      </c>
      <c r="F10" s="541" t="s">
        <v>22</v>
      </c>
      <c r="G10" s="540" t="s">
        <v>22</v>
      </c>
      <c r="H10" s="541" t="s">
        <v>22</v>
      </c>
      <c r="I10" s="540" t="s">
        <v>22</v>
      </c>
      <c r="J10" s="541" t="s">
        <v>22</v>
      </c>
      <c r="K10" s="540" t="s">
        <v>22</v>
      </c>
      <c r="L10" s="541" t="s">
        <v>22</v>
      </c>
      <c r="M10" s="540" t="s">
        <v>22</v>
      </c>
      <c r="N10" s="541" t="s">
        <v>22</v>
      </c>
      <c r="O10" s="540" t="s">
        <v>22</v>
      </c>
      <c r="P10" s="541" t="s">
        <v>22</v>
      </c>
      <c r="Q10" s="537" t="s">
        <v>22</v>
      </c>
      <c r="R10" s="538" t="s">
        <v>22</v>
      </c>
      <c r="S10" s="540" t="s">
        <v>22</v>
      </c>
      <c r="T10" s="541" t="s">
        <v>22</v>
      </c>
      <c r="U10" s="540" t="s">
        <v>22</v>
      </c>
      <c r="V10" s="541" t="s">
        <v>22</v>
      </c>
      <c r="W10" s="540" t="s">
        <v>22</v>
      </c>
      <c r="X10" s="541" t="s">
        <v>22</v>
      </c>
      <c r="Y10" s="540" t="s">
        <v>22</v>
      </c>
      <c r="Z10" s="541" t="s">
        <v>22</v>
      </c>
      <c r="AA10" s="540" t="s">
        <v>22</v>
      </c>
      <c r="AB10" s="541" t="s">
        <v>22</v>
      </c>
      <c r="AC10" s="540" t="s">
        <v>22</v>
      </c>
      <c r="AD10" s="541" t="s">
        <v>22</v>
      </c>
      <c r="AE10" s="540" t="s">
        <v>22</v>
      </c>
      <c r="AF10" s="541" t="s">
        <v>22</v>
      </c>
      <c r="AG10" s="540" t="s">
        <v>22</v>
      </c>
      <c r="AH10" s="541" t="s">
        <v>22</v>
      </c>
      <c r="AI10" s="762" t="s">
        <v>22</v>
      </c>
      <c r="AJ10" s="768" t="s">
        <v>22</v>
      </c>
      <c r="AK10" s="540" t="s">
        <v>22</v>
      </c>
      <c r="AL10" s="541" t="s">
        <v>22</v>
      </c>
      <c r="AM10" s="540" t="s">
        <v>22</v>
      </c>
      <c r="AN10" s="541" t="s">
        <v>22</v>
      </c>
      <c r="AO10" s="762" t="s">
        <v>22</v>
      </c>
      <c r="AP10" s="768" t="s">
        <v>22</v>
      </c>
      <c r="AQ10" s="540" t="s">
        <v>22</v>
      </c>
      <c r="AR10" s="541" t="s">
        <v>22</v>
      </c>
      <c r="AS10" s="540" t="s">
        <v>22</v>
      </c>
      <c r="AT10" s="541" t="s">
        <v>22</v>
      </c>
      <c r="AU10" s="540" t="s">
        <v>22</v>
      </c>
      <c r="AV10" s="541" t="s">
        <v>22</v>
      </c>
      <c r="AW10" s="540" t="s">
        <v>22</v>
      </c>
      <c r="AX10" s="541" t="s">
        <v>22</v>
      </c>
      <c r="AY10" s="652"/>
      <c r="AZ10" s="653"/>
      <c r="BA10" s="654">
        <v>24</v>
      </c>
      <c r="BB10" s="654"/>
      <c r="BC10" s="655"/>
      <c r="BD10" s="656"/>
      <c r="BE10" s="699"/>
      <c r="BF10" s="652"/>
      <c r="BG10" s="655"/>
      <c r="BH10" s="920"/>
      <c r="BI10" s="933"/>
      <c r="BJ10" s="878"/>
    </row>
    <row r="11" spans="1:62" ht="17.100000000000001" customHeight="1">
      <c r="A11" s="887"/>
      <c r="B11" s="542" t="s">
        <v>15</v>
      </c>
      <c r="C11" s="537"/>
      <c r="D11" s="538"/>
      <c r="E11" s="537"/>
      <c r="F11" s="538"/>
      <c r="G11" s="537"/>
      <c r="H11" s="538"/>
      <c r="I11" s="537"/>
      <c r="J11" s="538"/>
      <c r="K11" s="537"/>
      <c r="L11" s="538"/>
      <c r="M11" s="537"/>
      <c r="N11" s="538"/>
      <c r="O11" s="537"/>
      <c r="P11" s="538"/>
      <c r="Q11" s="537"/>
      <c r="R11" s="538"/>
      <c r="S11" s="604"/>
      <c r="T11" s="541"/>
      <c r="U11" s="605"/>
      <c r="V11" s="538"/>
      <c r="W11" s="537"/>
      <c r="X11" s="538"/>
      <c r="Y11" s="537"/>
      <c r="Z11" s="538"/>
      <c r="AA11" s="537"/>
      <c r="AB11" s="538"/>
      <c r="AC11" s="537"/>
      <c r="AD11" s="538"/>
      <c r="AE11" s="537"/>
      <c r="AF11" s="538"/>
      <c r="AG11" s="537"/>
      <c r="AH11" s="538"/>
      <c r="AI11" s="537"/>
      <c r="AJ11" s="538"/>
      <c r="AK11" s="537"/>
      <c r="AL11" s="538"/>
      <c r="AM11" s="537"/>
      <c r="AN11" s="538"/>
      <c r="AO11" s="537"/>
      <c r="AP11" s="538"/>
      <c r="AQ11" s="537"/>
      <c r="AR11" s="538"/>
      <c r="AS11" s="537"/>
      <c r="AT11" s="538"/>
      <c r="AU11" s="537"/>
      <c r="AV11" s="538"/>
      <c r="AW11" s="537"/>
      <c r="AX11" s="538"/>
      <c r="AY11" s="652"/>
      <c r="AZ11" s="653"/>
      <c r="BA11" s="654"/>
      <c r="BB11" s="654"/>
      <c r="BC11" s="655"/>
      <c r="BD11" s="656"/>
      <c r="BE11" s="699"/>
      <c r="BF11" s="652"/>
      <c r="BG11" s="655"/>
      <c r="BH11" s="920"/>
      <c r="BI11" s="933"/>
      <c r="BJ11" s="878"/>
    </row>
    <row r="12" spans="1:62" ht="17.100000000000001" customHeight="1">
      <c r="A12" s="887"/>
      <c r="B12" s="543" t="s">
        <v>16</v>
      </c>
      <c r="C12" s="544"/>
      <c r="D12" s="545"/>
      <c r="E12" s="544"/>
      <c r="F12" s="545"/>
      <c r="G12" s="544"/>
      <c r="H12" s="545"/>
      <c r="I12" s="544"/>
      <c r="J12" s="545"/>
      <c r="K12" s="544"/>
      <c r="L12" s="545"/>
      <c r="M12" s="544"/>
      <c r="N12" s="545"/>
      <c r="O12" s="544"/>
      <c r="P12" s="545"/>
      <c r="Q12" s="544"/>
      <c r="R12" s="545"/>
      <c r="S12" s="544"/>
      <c r="T12" s="545"/>
      <c r="U12" s="544"/>
      <c r="V12" s="545"/>
      <c r="W12" s="544"/>
      <c r="X12" s="545"/>
      <c r="Y12" s="544"/>
      <c r="Z12" s="545"/>
      <c r="AA12" s="544"/>
      <c r="AB12" s="545"/>
      <c r="AC12" s="544"/>
      <c r="AD12" s="545"/>
      <c r="AE12" s="544"/>
      <c r="AF12" s="545"/>
      <c r="AG12" s="544"/>
      <c r="AH12" s="545"/>
      <c r="AI12" s="544"/>
      <c r="AJ12" s="624"/>
      <c r="AK12" s="625"/>
      <c r="AL12" s="545"/>
      <c r="AM12" s="625"/>
      <c r="AN12" s="545"/>
      <c r="AO12" s="544"/>
      <c r="AP12" s="545"/>
      <c r="AQ12" s="544"/>
      <c r="AR12" s="545"/>
      <c r="AS12" s="544"/>
      <c r="AT12" s="545"/>
      <c r="AU12" s="544"/>
      <c r="AV12" s="545"/>
      <c r="AW12" s="544"/>
      <c r="AX12" s="657"/>
      <c r="AY12" s="658"/>
      <c r="AZ12" s="659"/>
      <c r="BA12" s="660"/>
      <c r="BB12" s="660"/>
      <c r="BC12" s="661"/>
      <c r="BD12" s="662"/>
      <c r="BE12" s="689"/>
      <c r="BF12" s="658"/>
      <c r="BG12" s="661"/>
      <c r="BH12" s="921"/>
      <c r="BI12" s="933"/>
      <c r="BJ12" s="878"/>
    </row>
    <row r="13" spans="1:62" ht="17.100000000000001" customHeight="1">
      <c r="A13" s="887"/>
      <c r="B13" s="546" t="s">
        <v>17</v>
      </c>
      <c r="C13" s="547"/>
      <c r="D13" s="548"/>
      <c r="E13" s="547"/>
      <c r="F13" s="548"/>
      <c r="G13" s="547"/>
      <c r="H13" s="548"/>
      <c r="I13" s="549"/>
      <c r="J13" s="550"/>
      <c r="K13" s="547"/>
      <c r="L13" s="548"/>
      <c r="M13" s="547"/>
      <c r="N13" s="548"/>
      <c r="O13" s="547"/>
      <c r="P13" s="548"/>
      <c r="Q13" s="547"/>
      <c r="R13" s="548"/>
      <c r="S13" s="606"/>
      <c r="T13" s="553"/>
      <c r="U13" s="552"/>
      <c r="V13" s="553"/>
      <c r="W13" s="552"/>
      <c r="X13" s="550"/>
      <c r="Y13" s="549"/>
      <c r="Z13" s="550"/>
      <c r="AA13" s="549"/>
      <c r="AB13" s="553"/>
      <c r="AC13" s="552"/>
      <c r="AD13" s="548"/>
      <c r="AE13" s="547"/>
      <c r="AF13" s="548"/>
      <c r="AG13" s="552"/>
      <c r="AH13" s="553"/>
      <c r="AI13" s="787"/>
      <c r="AJ13" s="788"/>
      <c r="AK13" s="552"/>
      <c r="AL13" s="553"/>
      <c r="AM13" s="552"/>
      <c r="AN13" s="553"/>
      <c r="AO13" s="547"/>
      <c r="AP13" s="548"/>
      <c r="AQ13" s="552"/>
      <c r="AR13" s="553"/>
      <c r="AS13" s="547"/>
      <c r="AT13" s="548"/>
      <c r="AU13" s="547"/>
      <c r="AV13" s="548"/>
      <c r="AW13" s="547"/>
      <c r="AX13" s="548"/>
      <c r="AY13" s="663"/>
      <c r="AZ13" s="664"/>
      <c r="BA13" s="665"/>
      <c r="BB13" s="665"/>
      <c r="BC13" s="666"/>
      <c r="BD13" s="667"/>
      <c r="BE13" s="666"/>
      <c r="BF13" s="663"/>
      <c r="BG13" s="666"/>
      <c r="BH13" s="922">
        <f>BD13+BE14+BF15+BG16</f>
        <v>0</v>
      </c>
      <c r="BI13" s="933"/>
      <c r="BJ13" s="878"/>
    </row>
    <row r="14" spans="1:62" ht="17.100000000000001" customHeight="1">
      <c r="A14" s="887"/>
      <c r="B14" s="551" t="s">
        <v>18</v>
      </c>
      <c r="C14" s="742"/>
      <c r="D14" s="743"/>
      <c r="E14" s="547"/>
      <c r="F14" s="548"/>
      <c r="G14" s="549"/>
      <c r="H14" s="550"/>
      <c r="I14" s="742"/>
      <c r="J14" s="743"/>
      <c r="K14" s="742"/>
      <c r="L14" s="743"/>
      <c r="M14" s="742"/>
      <c r="N14" s="743"/>
      <c r="O14" s="742"/>
      <c r="P14" s="743"/>
      <c r="Q14" s="742"/>
      <c r="R14" s="743"/>
      <c r="S14" s="744"/>
      <c r="T14" s="745"/>
      <c r="U14" s="744"/>
      <c r="V14" s="743"/>
      <c r="W14" s="742"/>
      <c r="X14" s="743"/>
      <c r="Y14" s="744"/>
      <c r="Z14" s="580"/>
      <c r="AA14" s="549"/>
      <c r="AB14" s="553"/>
      <c r="AC14" s="552"/>
      <c r="AD14" s="553"/>
      <c r="AE14" s="549"/>
      <c r="AF14" s="580"/>
      <c r="AG14" s="549"/>
      <c r="AH14" s="553"/>
      <c r="AI14" s="552"/>
      <c r="AJ14" s="553"/>
      <c r="AK14" s="549"/>
      <c r="AL14" s="580"/>
      <c r="AM14" s="549"/>
      <c r="AN14" s="553"/>
      <c r="AO14" s="552"/>
      <c r="AP14" s="553"/>
      <c r="AQ14" s="552"/>
      <c r="AR14" s="553"/>
      <c r="AS14" s="552"/>
      <c r="AT14" s="553"/>
      <c r="AU14" s="552"/>
      <c r="AV14" s="553"/>
      <c r="AW14" s="552"/>
      <c r="AX14" s="553"/>
      <c r="AY14" s="668"/>
      <c r="AZ14" s="669"/>
      <c r="BA14" s="670"/>
      <c r="BB14" s="670"/>
      <c r="BC14" s="671"/>
      <c r="BD14" s="668"/>
      <c r="BE14" s="671"/>
      <c r="BF14" s="668"/>
      <c r="BG14" s="671"/>
      <c r="BH14" s="923"/>
      <c r="BI14" s="933"/>
      <c r="BJ14" s="878"/>
    </row>
    <row r="15" spans="1:62" ht="17.100000000000001" customHeight="1">
      <c r="A15" s="887"/>
      <c r="B15" s="554" t="s">
        <v>19</v>
      </c>
      <c r="C15" s="547"/>
      <c r="D15" s="548"/>
      <c r="E15" s="547"/>
      <c r="F15" s="548"/>
      <c r="G15" s="547"/>
      <c r="H15" s="548"/>
      <c r="I15" s="547"/>
      <c r="J15" s="548"/>
      <c r="K15" s="547"/>
      <c r="L15" s="548"/>
      <c r="M15" s="547"/>
      <c r="N15" s="548"/>
      <c r="O15" s="547"/>
      <c r="P15" s="548"/>
      <c r="Q15" s="547"/>
      <c r="R15" s="548"/>
      <c r="S15" s="547"/>
      <c r="T15" s="548"/>
      <c r="U15" s="547"/>
      <c r="V15" s="607"/>
      <c r="W15" s="547"/>
      <c r="X15" s="548"/>
      <c r="Y15" s="547"/>
      <c r="Z15" s="548"/>
      <c r="AA15" s="547"/>
      <c r="AB15" s="548"/>
      <c r="AC15" s="547"/>
      <c r="AD15" s="548"/>
      <c r="AE15" s="547"/>
      <c r="AF15" s="548"/>
      <c r="AG15" s="547"/>
      <c r="AH15" s="548"/>
      <c r="AI15" s="547"/>
      <c r="AJ15" s="548"/>
      <c r="AK15" s="547"/>
      <c r="AL15" s="548"/>
      <c r="AM15" s="547"/>
      <c r="AN15" s="548"/>
      <c r="AO15" s="547"/>
      <c r="AP15" s="548"/>
      <c r="AQ15" s="547"/>
      <c r="AR15" s="548"/>
      <c r="AS15" s="547"/>
      <c r="AT15" s="548"/>
      <c r="AU15" s="547"/>
      <c r="AV15" s="548"/>
      <c r="AW15" s="547"/>
      <c r="AX15" s="672"/>
      <c r="AY15" s="668"/>
      <c r="AZ15" s="669"/>
      <c r="BA15" s="670"/>
      <c r="BB15" s="670"/>
      <c r="BC15" s="671"/>
      <c r="BD15" s="668"/>
      <c r="BE15" s="671"/>
      <c r="BF15" s="668"/>
      <c r="BG15" s="671"/>
      <c r="BH15" s="923"/>
      <c r="BI15" s="933"/>
      <c r="BJ15" s="878"/>
    </row>
    <row r="16" spans="1:62" ht="17.100000000000001" customHeight="1" thickBot="1">
      <c r="A16" s="888"/>
      <c r="B16" s="555" t="s">
        <v>20</v>
      </c>
      <c r="C16" s="547"/>
      <c r="D16" s="548"/>
      <c r="E16" s="547"/>
      <c r="F16" s="548"/>
      <c r="G16" s="547"/>
      <c r="H16" s="548"/>
      <c r="I16" s="547"/>
      <c r="J16" s="548"/>
      <c r="K16" s="547"/>
      <c r="L16" s="548"/>
      <c r="M16" s="547"/>
      <c r="N16" s="548"/>
      <c r="O16" s="547"/>
      <c r="P16" s="548"/>
      <c r="Q16" s="609"/>
      <c r="R16" s="608"/>
      <c r="S16" s="609"/>
      <c r="T16" s="608"/>
      <c r="U16" s="609"/>
      <c r="V16" s="608"/>
      <c r="W16" s="609"/>
      <c r="X16" s="608"/>
      <c r="Y16" s="609"/>
      <c r="Z16" s="608"/>
      <c r="AA16" s="609"/>
      <c r="AB16" s="608"/>
      <c r="AC16" s="609"/>
      <c r="AD16" s="608"/>
      <c r="AE16" s="609"/>
      <c r="AF16" s="608"/>
      <c r="AG16" s="609"/>
      <c r="AH16" s="608"/>
      <c r="AI16" s="609"/>
      <c r="AJ16" s="608"/>
      <c r="AK16" s="609"/>
      <c r="AL16" s="608"/>
      <c r="AM16" s="609"/>
      <c r="AN16" s="608"/>
      <c r="AO16" s="547"/>
      <c r="AP16" s="635"/>
      <c r="AQ16" s="609"/>
      <c r="AR16" s="608"/>
      <c r="AS16" s="609"/>
      <c r="AT16" s="608"/>
      <c r="AU16" s="609"/>
      <c r="AV16" s="608"/>
      <c r="AW16" s="673"/>
      <c r="AX16" s="548"/>
      <c r="AY16" s="674"/>
      <c r="AZ16" s="675"/>
      <c r="BA16" s="676"/>
      <c r="BB16" s="676"/>
      <c r="BC16" s="677"/>
      <c r="BD16" s="674"/>
      <c r="BE16" s="677"/>
      <c r="BF16" s="674"/>
      <c r="BG16" s="677"/>
      <c r="BH16" s="924"/>
      <c r="BI16" s="934"/>
      <c r="BJ16" s="879"/>
    </row>
    <row r="17" spans="1:62" ht="17.100000000000001" customHeight="1" thickTop="1">
      <c r="A17" s="886" t="s">
        <v>24</v>
      </c>
      <c r="B17" s="533" t="s">
        <v>12</v>
      </c>
      <c r="C17" s="556"/>
      <c r="D17" s="557"/>
      <c r="E17" s="556"/>
      <c r="F17" s="557"/>
      <c r="G17" s="556"/>
      <c r="H17" s="557"/>
      <c r="I17" s="556"/>
      <c r="J17" s="557"/>
      <c r="K17" s="556"/>
      <c r="L17" s="557"/>
      <c r="M17" s="556"/>
      <c r="N17" s="557"/>
      <c r="O17" s="556"/>
      <c r="P17" s="557"/>
      <c r="Q17" s="604"/>
      <c r="R17" s="535"/>
      <c r="S17" s="604"/>
      <c r="T17" s="541"/>
      <c r="U17" s="605"/>
      <c r="V17" s="538"/>
      <c r="W17" s="537"/>
      <c r="X17" s="538"/>
      <c r="Y17" s="537"/>
      <c r="Z17" s="538"/>
      <c r="AA17" s="537"/>
      <c r="AB17" s="538"/>
      <c r="AC17" s="540"/>
      <c r="AD17" s="538"/>
      <c r="AE17" s="537"/>
      <c r="AF17" s="538"/>
      <c r="AG17" s="564"/>
      <c r="AH17" s="563"/>
      <c r="AI17" s="540"/>
      <c r="AJ17" s="541"/>
      <c r="AK17" s="564"/>
      <c r="AL17" s="626"/>
      <c r="AM17" s="627"/>
      <c r="AN17" s="622"/>
      <c r="AO17" s="556"/>
      <c r="AP17" s="630"/>
      <c r="AQ17" s="732"/>
      <c r="AR17" s="731"/>
      <c r="AS17" s="540"/>
      <c r="AT17" s="563"/>
      <c r="AU17" s="540"/>
      <c r="AV17" s="541"/>
      <c r="AW17" s="678"/>
      <c r="AX17" s="679"/>
      <c r="AY17" s="652"/>
      <c r="AZ17" s="648"/>
      <c r="BA17" s="680"/>
      <c r="BB17" s="648"/>
      <c r="BC17" s="649"/>
      <c r="BD17" s="646"/>
      <c r="BE17" s="700"/>
      <c r="BF17" s="646"/>
      <c r="BG17" s="649"/>
      <c r="BH17" s="919">
        <f>AY17+AZ18+BA19+BB20+BC21</f>
        <v>0</v>
      </c>
      <c r="BI17" s="932">
        <f>AY17+AZ18+BA19+BB20+BC21+BD22+BE23+BF24+BG25</f>
        <v>24</v>
      </c>
      <c r="BJ17" s="877">
        <f>((BI17)-(SUM(BD22,BE23,BF24,BG25)))/(BI17)*(100)</f>
        <v>0</v>
      </c>
    </row>
    <row r="18" spans="1:62" ht="17.100000000000001" customHeight="1">
      <c r="A18" s="887"/>
      <c r="B18" s="536" t="s">
        <v>13</v>
      </c>
      <c r="C18" s="558"/>
      <c r="D18" s="559"/>
      <c r="E18" s="558"/>
      <c r="F18" s="559"/>
      <c r="G18" s="558"/>
      <c r="H18" s="559"/>
      <c r="I18" s="558"/>
      <c r="J18" s="559"/>
      <c r="K18" s="558"/>
      <c r="L18" s="559"/>
      <c r="M18" s="558"/>
      <c r="N18" s="559"/>
      <c r="O18" s="558"/>
      <c r="P18" s="601"/>
      <c r="Q18" s="558"/>
      <c r="R18" s="559"/>
      <c r="S18" s="564"/>
      <c r="T18" s="541"/>
      <c r="U18" s="732"/>
      <c r="V18" s="541"/>
      <c r="W18" s="540"/>
      <c r="X18" s="541"/>
      <c r="Y18" s="540"/>
      <c r="Z18" s="563"/>
      <c r="AA18" s="558"/>
      <c r="AB18" s="559"/>
      <c r="AC18" s="558"/>
      <c r="AD18" s="559"/>
      <c r="AE18" s="558"/>
      <c r="AF18" s="563"/>
      <c r="AG18" s="564"/>
      <c r="AH18" s="563"/>
      <c r="AI18" s="558"/>
      <c r="AJ18" s="559"/>
      <c r="AK18" s="558"/>
      <c r="AL18" s="559"/>
      <c r="AM18" s="558"/>
      <c r="AN18" s="559"/>
      <c r="AO18" s="558"/>
      <c r="AP18" s="632"/>
      <c r="AQ18" s="558"/>
      <c r="AR18" s="632"/>
      <c r="AS18" s="558"/>
      <c r="AT18" s="632"/>
      <c r="AU18" s="558"/>
      <c r="AV18" s="559"/>
      <c r="AW18" s="575"/>
      <c r="AX18" s="681"/>
      <c r="AY18" s="682"/>
      <c r="AZ18" s="654"/>
      <c r="BA18" s="683"/>
      <c r="BB18" s="654"/>
      <c r="BC18" s="655"/>
      <c r="BD18" s="652"/>
      <c r="BE18" s="701"/>
      <c r="BF18" s="652"/>
      <c r="BG18" s="655"/>
      <c r="BH18" s="920"/>
      <c r="BI18" s="933"/>
      <c r="BJ18" s="878"/>
    </row>
    <row r="19" spans="1:62" ht="17.100000000000001" customHeight="1">
      <c r="A19" s="887"/>
      <c r="B19" s="560" t="s">
        <v>14</v>
      </c>
      <c r="C19" s="540"/>
      <c r="D19" s="541"/>
      <c r="E19" s="540"/>
      <c r="F19" s="541"/>
      <c r="G19" s="540"/>
      <c r="H19" s="541"/>
      <c r="I19" s="540"/>
      <c r="J19" s="541"/>
      <c r="K19" s="540"/>
      <c r="L19" s="541"/>
      <c r="M19" s="540"/>
      <c r="N19" s="541"/>
      <c r="O19" s="540"/>
      <c r="P19" s="541"/>
      <c r="Q19" s="537"/>
      <c r="R19" s="538"/>
      <c r="S19" s="604"/>
      <c r="T19" s="541"/>
      <c r="U19" s="605"/>
      <c r="V19" s="538"/>
      <c r="W19" s="537"/>
      <c r="X19" s="538"/>
      <c r="Y19" s="537"/>
      <c r="Z19" s="538"/>
      <c r="AA19" s="537"/>
      <c r="AB19" s="538"/>
      <c r="AC19" s="537"/>
      <c r="AD19" s="538"/>
      <c r="AE19" s="537"/>
      <c r="AF19" s="538"/>
      <c r="AG19" s="540"/>
      <c r="AH19" s="563"/>
      <c r="AI19" s="540"/>
      <c r="AJ19" s="541"/>
      <c r="AK19" s="564"/>
      <c r="AL19" s="626"/>
      <c r="AM19" s="627"/>
      <c r="AN19" s="622"/>
      <c r="AO19" s="564"/>
      <c r="AP19" s="622"/>
      <c r="AQ19" s="540"/>
      <c r="AR19" s="541"/>
      <c r="AS19" s="540"/>
      <c r="AT19" s="563"/>
      <c r="AU19" s="540"/>
      <c r="AV19" s="610"/>
      <c r="AW19" s="617"/>
      <c r="AX19" s="610"/>
      <c r="AY19" s="652"/>
      <c r="AZ19" s="654"/>
      <c r="BA19" s="654"/>
      <c r="BB19" s="654"/>
      <c r="BC19" s="655"/>
      <c r="BD19" s="652"/>
      <c r="BE19" s="701"/>
      <c r="BF19" s="652"/>
      <c r="BG19" s="655"/>
      <c r="BH19" s="920"/>
      <c r="BI19" s="933"/>
      <c r="BJ19" s="878"/>
    </row>
    <row r="20" spans="1:62" ht="17.100000000000001" customHeight="1">
      <c r="A20" s="887"/>
      <c r="B20" s="561" t="s">
        <v>15</v>
      </c>
      <c r="C20" s="562"/>
      <c r="D20" s="563"/>
      <c r="E20" s="564"/>
      <c r="F20" s="563"/>
      <c r="G20" s="564"/>
      <c r="H20" s="563"/>
      <c r="I20" s="564"/>
      <c r="J20" s="563"/>
      <c r="K20" s="564"/>
      <c r="L20" s="563"/>
      <c r="M20" s="564"/>
      <c r="N20" s="602"/>
      <c r="O20" s="564"/>
      <c r="P20" s="563"/>
      <c r="Q20" s="564"/>
      <c r="R20" s="563"/>
      <c r="S20" s="564"/>
      <c r="T20" s="563"/>
      <c r="U20" s="540"/>
      <c r="V20" s="541"/>
      <c r="W20" s="540"/>
      <c r="X20" s="541"/>
      <c r="Y20" s="540"/>
      <c r="Z20" s="541"/>
      <c r="AA20" s="564"/>
      <c r="AB20" s="563"/>
      <c r="AC20" s="564"/>
      <c r="AD20" s="563"/>
      <c r="AE20" s="564"/>
      <c r="AF20" s="563"/>
      <c r="AG20" s="564"/>
      <c r="AH20" s="563"/>
      <c r="AI20" s="564"/>
      <c r="AJ20" s="563"/>
      <c r="AK20" s="564"/>
      <c r="AL20" s="563"/>
      <c r="AM20" s="564"/>
      <c r="AN20" s="563"/>
      <c r="AO20" s="564"/>
      <c r="AP20" s="563"/>
      <c r="AQ20" s="564"/>
      <c r="AR20" s="563"/>
      <c r="AS20" s="564"/>
      <c r="AT20" s="611"/>
      <c r="AU20" s="564"/>
      <c r="AV20" s="563"/>
      <c r="AW20" s="564"/>
      <c r="AX20" s="684"/>
      <c r="AY20" s="652"/>
      <c r="AZ20" s="654"/>
      <c r="BA20" s="683"/>
      <c r="BB20" s="685"/>
      <c r="BC20" s="655"/>
      <c r="BD20" s="652"/>
      <c r="BE20" s="701"/>
      <c r="BF20" s="652"/>
      <c r="BG20" s="655"/>
      <c r="BH20" s="920"/>
      <c r="BI20" s="933"/>
      <c r="BJ20" s="878"/>
    </row>
    <row r="21" spans="1:62" ht="18.75" customHeight="1">
      <c r="A21" s="887"/>
      <c r="B21" s="565" t="s">
        <v>16</v>
      </c>
      <c r="C21" s="566"/>
      <c r="D21" s="567"/>
      <c r="E21" s="566"/>
      <c r="F21" s="567"/>
      <c r="G21" s="566"/>
      <c r="H21" s="567"/>
      <c r="I21" s="566"/>
      <c r="J21" s="567"/>
      <c r="K21" s="566"/>
      <c r="L21" s="567"/>
      <c r="M21" s="566"/>
      <c r="N21" s="567"/>
      <c r="O21" s="566"/>
      <c r="P21" s="567"/>
      <c r="Q21" s="566"/>
      <c r="R21" s="567"/>
      <c r="S21" s="566"/>
      <c r="T21" s="567"/>
      <c r="U21" s="566"/>
      <c r="V21" s="567"/>
      <c r="W21" s="566"/>
      <c r="X21" s="567"/>
      <c r="Y21" s="618"/>
      <c r="Z21" s="619"/>
      <c r="AA21" s="618"/>
      <c r="AB21" s="619"/>
      <c r="AC21" s="618"/>
      <c r="AD21" s="578"/>
      <c r="AE21" s="620"/>
      <c r="AF21" s="578"/>
      <c r="AG21" s="577"/>
      <c r="AH21" s="578"/>
      <c r="AI21" s="577"/>
      <c r="AJ21" s="567"/>
      <c r="AK21" s="566"/>
      <c r="AL21" s="567"/>
      <c r="AM21" s="566"/>
      <c r="AN21" s="567"/>
      <c r="AO21" s="566"/>
      <c r="AP21" s="567"/>
      <c r="AQ21" s="566"/>
      <c r="AR21" s="567"/>
      <c r="AS21" s="566"/>
      <c r="AT21" s="567"/>
      <c r="AU21" s="566"/>
      <c r="AV21" s="567"/>
      <c r="AW21" s="566"/>
      <c r="AX21" s="686"/>
      <c r="AY21" s="687"/>
      <c r="AZ21" s="688"/>
      <c r="BA21" s="688"/>
      <c r="BB21" s="688"/>
      <c r="BC21" s="689"/>
      <c r="BD21" s="687"/>
      <c r="BE21" s="702"/>
      <c r="BF21" s="658"/>
      <c r="BG21" s="661"/>
      <c r="BH21" s="921"/>
      <c r="BI21" s="933"/>
      <c r="BJ21" s="878"/>
    </row>
    <row r="22" spans="1:62" ht="17.100000000000001" customHeight="1">
      <c r="A22" s="887"/>
      <c r="B22" s="546" t="s">
        <v>17</v>
      </c>
      <c r="C22" s="568"/>
      <c r="D22" s="569"/>
      <c r="E22" s="570"/>
      <c r="F22" s="571"/>
      <c r="G22" s="570"/>
      <c r="H22" s="571"/>
      <c r="I22" s="570"/>
      <c r="J22" s="571"/>
      <c r="K22" s="570"/>
      <c r="L22" s="571"/>
      <c r="M22" s="570"/>
      <c r="N22" s="571"/>
      <c r="O22" s="570"/>
      <c r="P22" s="571"/>
      <c r="Q22" s="570"/>
      <c r="R22" s="571"/>
      <c r="S22" s="570"/>
      <c r="T22" s="571"/>
      <c r="U22" s="570"/>
      <c r="V22" s="569"/>
      <c r="W22" s="570"/>
      <c r="X22" s="571"/>
      <c r="Y22" s="549"/>
      <c r="Z22" s="553"/>
      <c r="AA22" s="570"/>
      <c r="AB22" s="553"/>
      <c r="AC22" s="552"/>
      <c r="AD22" s="571"/>
      <c r="AE22" s="570"/>
      <c r="AF22" s="571"/>
      <c r="AG22" s="570"/>
      <c r="AH22" s="571"/>
      <c r="AI22" s="570"/>
      <c r="AJ22" s="734"/>
      <c r="AK22" s="733"/>
      <c r="AL22" s="735"/>
      <c r="AM22" s="568"/>
      <c r="AN22" s="569"/>
      <c r="AO22" s="568"/>
      <c r="AP22" s="569"/>
      <c r="AQ22" s="570"/>
      <c r="AR22" s="571"/>
      <c r="AS22" s="568"/>
      <c r="AT22" s="569"/>
      <c r="AU22" s="568"/>
      <c r="AV22" s="569"/>
      <c r="AW22" s="570"/>
      <c r="AX22" s="690"/>
      <c r="AY22" s="668"/>
      <c r="AZ22" s="670"/>
      <c r="BA22" s="670"/>
      <c r="BB22" s="670"/>
      <c r="BC22" s="671"/>
      <c r="BD22" s="761"/>
      <c r="BE22" s="549"/>
      <c r="BF22" s="668"/>
      <c r="BG22" s="671"/>
      <c r="BH22" s="922">
        <f>BD22+BE23+BF24+BG25</f>
        <v>24</v>
      </c>
      <c r="BI22" s="933"/>
      <c r="BJ22" s="878"/>
    </row>
    <row r="23" spans="1:62" ht="17.100000000000001" customHeight="1">
      <c r="A23" s="887"/>
      <c r="B23" s="551" t="s">
        <v>18</v>
      </c>
      <c r="C23" s="549" t="s">
        <v>22</v>
      </c>
      <c r="D23" s="550" t="s">
        <v>22</v>
      </c>
      <c r="E23" s="549" t="s">
        <v>22</v>
      </c>
      <c r="F23" s="550" t="s">
        <v>22</v>
      </c>
      <c r="G23" s="549" t="s">
        <v>22</v>
      </c>
      <c r="H23" s="550" t="s">
        <v>22</v>
      </c>
      <c r="I23" s="549" t="s">
        <v>22</v>
      </c>
      <c r="J23" s="550" t="s">
        <v>22</v>
      </c>
      <c r="K23" s="549" t="s">
        <v>22</v>
      </c>
      <c r="L23" s="550" t="s">
        <v>22</v>
      </c>
      <c r="M23" s="549" t="s">
        <v>22</v>
      </c>
      <c r="N23" s="550" t="s">
        <v>22</v>
      </c>
      <c r="O23" s="549" t="s">
        <v>22</v>
      </c>
      <c r="P23" s="550" t="s">
        <v>22</v>
      </c>
      <c r="Q23" s="549" t="s">
        <v>22</v>
      </c>
      <c r="R23" s="550" t="s">
        <v>22</v>
      </c>
      <c r="S23" s="552" t="s">
        <v>22</v>
      </c>
      <c r="T23" s="580" t="s">
        <v>22</v>
      </c>
      <c r="U23" s="549" t="s">
        <v>22</v>
      </c>
      <c r="V23" s="553" t="s">
        <v>22</v>
      </c>
      <c r="W23" s="552" t="s">
        <v>22</v>
      </c>
      <c r="X23" s="548" t="s">
        <v>22</v>
      </c>
      <c r="Y23" s="552" t="s">
        <v>22</v>
      </c>
      <c r="Z23" s="553" t="s">
        <v>22</v>
      </c>
      <c r="AA23" s="552" t="s">
        <v>22</v>
      </c>
      <c r="AB23" s="548" t="s">
        <v>22</v>
      </c>
      <c r="AC23" s="552" t="s">
        <v>22</v>
      </c>
      <c r="AD23" s="550" t="s">
        <v>22</v>
      </c>
      <c r="AE23" s="549" t="s">
        <v>22</v>
      </c>
      <c r="AF23" s="550" t="s">
        <v>22</v>
      </c>
      <c r="AG23" s="549" t="s">
        <v>22</v>
      </c>
      <c r="AH23" s="550" t="s">
        <v>22</v>
      </c>
      <c r="AI23" s="549" t="s">
        <v>22</v>
      </c>
      <c r="AJ23" s="550" t="s">
        <v>22</v>
      </c>
      <c r="AK23" s="549" t="s">
        <v>22</v>
      </c>
      <c r="AL23" s="550" t="s">
        <v>22</v>
      </c>
      <c r="AM23" s="549" t="s">
        <v>22</v>
      </c>
      <c r="AN23" s="550" t="s">
        <v>22</v>
      </c>
      <c r="AO23" s="549" t="s">
        <v>22</v>
      </c>
      <c r="AP23" s="550" t="s">
        <v>22</v>
      </c>
      <c r="AQ23" s="549" t="s">
        <v>22</v>
      </c>
      <c r="AR23" s="550" t="s">
        <v>22</v>
      </c>
      <c r="AS23" s="549" t="s">
        <v>22</v>
      </c>
      <c r="AT23" s="580" t="s">
        <v>22</v>
      </c>
      <c r="AU23" s="549" t="s">
        <v>22</v>
      </c>
      <c r="AV23" s="550" t="s">
        <v>22</v>
      </c>
      <c r="AW23" s="549" t="s">
        <v>22</v>
      </c>
      <c r="AX23" s="691" t="s">
        <v>22</v>
      </c>
      <c r="AY23" s="668"/>
      <c r="AZ23" s="670"/>
      <c r="BA23" s="670"/>
      <c r="BB23" s="670"/>
      <c r="BC23" s="671"/>
      <c r="BD23" s="668"/>
      <c r="BE23" s="671">
        <v>24</v>
      </c>
      <c r="BF23" s="668"/>
      <c r="BG23" s="671"/>
      <c r="BH23" s="923"/>
      <c r="BI23" s="933"/>
      <c r="BJ23" s="878"/>
    </row>
    <row r="24" spans="1:62" ht="17.100000000000001" customHeight="1">
      <c r="A24" s="887"/>
      <c r="B24" s="554" t="s">
        <v>19</v>
      </c>
      <c r="C24" s="549"/>
      <c r="D24" s="550"/>
      <c r="E24" s="549"/>
      <c r="F24" s="550"/>
      <c r="G24" s="549"/>
      <c r="H24" s="550"/>
      <c r="I24" s="549"/>
      <c r="J24" s="550"/>
      <c r="K24" s="549"/>
      <c r="L24" s="550"/>
      <c r="M24" s="549"/>
      <c r="N24" s="550"/>
      <c r="O24" s="549"/>
      <c r="P24" s="550"/>
      <c r="Q24" s="549"/>
      <c r="R24" s="550"/>
      <c r="S24" s="549"/>
      <c r="T24" s="580"/>
      <c r="U24" s="549"/>
      <c r="V24" s="550"/>
      <c r="W24" s="558"/>
      <c r="X24" s="559"/>
      <c r="Y24" s="621"/>
      <c r="Z24" s="622"/>
      <c r="AA24" s="621"/>
      <c r="AB24" s="622"/>
      <c r="AC24" s="621"/>
      <c r="AD24" s="622"/>
      <c r="AE24" s="558"/>
      <c r="AF24" s="559"/>
      <c r="AG24" s="558"/>
      <c r="AH24" s="559"/>
      <c r="AI24" s="558"/>
      <c r="AJ24" s="559"/>
      <c r="AK24" s="558"/>
      <c r="AL24" s="559"/>
      <c r="AM24" s="558"/>
      <c r="AN24" s="559"/>
      <c r="AO24" s="558"/>
      <c r="AP24" s="559"/>
      <c r="AQ24" s="558"/>
      <c r="AR24" s="559"/>
      <c r="AS24" s="558"/>
      <c r="AT24" s="559"/>
      <c r="AU24" s="558"/>
      <c r="AV24" s="559"/>
      <c r="AW24" s="558"/>
      <c r="AX24" s="681"/>
      <c r="AY24" s="668"/>
      <c r="AZ24" s="670"/>
      <c r="BA24" s="670"/>
      <c r="BB24" s="670"/>
      <c r="BC24" s="671"/>
      <c r="BD24" s="668"/>
      <c r="BE24" s="671"/>
      <c r="BF24" s="668"/>
      <c r="BG24" s="671"/>
      <c r="BH24" s="923"/>
      <c r="BI24" s="933"/>
      <c r="BJ24" s="878"/>
    </row>
    <row r="25" spans="1:62" ht="17.100000000000001" customHeight="1">
      <c r="A25" s="888"/>
      <c r="B25" s="572" t="s">
        <v>20</v>
      </c>
      <c r="C25" s="573"/>
      <c r="D25" s="574"/>
      <c r="E25" s="573"/>
      <c r="F25" s="574"/>
      <c r="G25" s="573"/>
      <c r="H25" s="574"/>
      <c r="I25" s="573"/>
      <c r="J25" s="574"/>
      <c r="K25" s="573"/>
      <c r="L25" s="574"/>
      <c r="M25" s="573"/>
      <c r="N25" s="574"/>
      <c r="O25" s="573"/>
      <c r="P25" s="574"/>
      <c r="Q25" s="573"/>
      <c r="R25" s="574"/>
      <c r="S25" s="573"/>
      <c r="T25" s="574"/>
      <c r="U25" s="573"/>
      <c r="V25" s="574"/>
      <c r="W25" s="573"/>
      <c r="X25" s="574"/>
      <c r="Y25" s="573"/>
      <c r="Z25" s="574"/>
      <c r="AA25" s="581"/>
      <c r="AB25" s="582"/>
      <c r="AC25" s="581"/>
      <c r="AD25" s="582"/>
      <c r="AE25" s="581"/>
      <c r="AF25" s="582"/>
      <c r="AG25" s="581"/>
      <c r="AH25" s="582"/>
      <c r="AI25" s="581"/>
      <c r="AJ25" s="582"/>
      <c r="AK25" s="581"/>
      <c r="AL25" s="582"/>
      <c r="AM25" s="628"/>
      <c r="AN25" s="629"/>
      <c r="AO25" s="628"/>
      <c r="AP25" s="629"/>
      <c r="AQ25" s="628"/>
      <c r="AR25" s="629"/>
      <c r="AS25" s="628"/>
      <c r="AT25" s="629"/>
      <c r="AU25" s="549"/>
      <c r="AV25" s="550"/>
      <c r="AW25" s="549"/>
      <c r="AX25" s="550"/>
      <c r="AY25" s="674"/>
      <c r="AZ25" s="676"/>
      <c r="BA25" s="676"/>
      <c r="BB25" s="676"/>
      <c r="BC25" s="677"/>
      <c r="BD25" s="674"/>
      <c r="BE25" s="677"/>
      <c r="BF25" s="674"/>
      <c r="BG25" s="703"/>
      <c r="BH25" s="924"/>
      <c r="BI25" s="934"/>
      <c r="BJ25" s="879"/>
    </row>
    <row r="26" spans="1:62" ht="17.100000000000001" customHeight="1">
      <c r="A26" s="886" t="s">
        <v>25</v>
      </c>
      <c r="B26" s="533" t="s">
        <v>12</v>
      </c>
      <c r="C26" s="556"/>
      <c r="D26" s="557"/>
      <c r="E26" s="556"/>
      <c r="F26" s="557"/>
      <c r="G26" s="556"/>
      <c r="H26" s="557"/>
      <c r="I26" s="556"/>
      <c r="J26" s="557"/>
      <c r="K26" s="556"/>
      <c r="L26" s="557"/>
      <c r="M26" s="558"/>
      <c r="N26" s="559"/>
      <c r="O26" s="558"/>
      <c r="P26" s="559"/>
      <c r="Q26" s="558"/>
      <c r="R26" s="559"/>
      <c r="S26" s="558"/>
      <c r="T26" s="559"/>
      <c r="U26" s="558"/>
      <c r="V26" s="559"/>
      <c r="W26" s="558"/>
      <c r="X26" s="559"/>
      <c r="Y26" s="558"/>
      <c r="Z26" s="559"/>
      <c r="AA26" s="621"/>
      <c r="AB26" s="622"/>
      <c r="AC26" s="621"/>
      <c r="AD26" s="622"/>
      <c r="AE26" s="621"/>
      <c r="AF26" s="559"/>
      <c r="AG26" s="558"/>
      <c r="AH26" s="622"/>
      <c r="AI26" s="621"/>
      <c r="AJ26" s="611"/>
      <c r="AK26" s="562"/>
      <c r="AL26" s="630"/>
      <c r="AM26" s="631"/>
      <c r="AN26" s="630"/>
      <c r="AO26" s="631"/>
      <c r="AP26" s="630"/>
      <c r="AQ26" s="631"/>
      <c r="AR26" s="630"/>
      <c r="AS26" s="631"/>
      <c r="AT26" s="630"/>
      <c r="AU26" s="556"/>
      <c r="AV26" s="557"/>
      <c r="AW26" s="556"/>
      <c r="AX26" s="679"/>
      <c r="AY26" s="646"/>
      <c r="AZ26" s="648"/>
      <c r="BA26" s="648"/>
      <c r="BB26" s="648"/>
      <c r="BC26" s="649"/>
      <c r="BD26" s="646"/>
      <c r="BE26" s="698"/>
      <c r="BF26" s="646"/>
      <c r="BG26" s="649"/>
      <c r="BH26" s="919">
        <f>AY26+AZ27+BA28+BB29+BC30</f>
        <v>0</v>
      </c>
      <c r="BI26" s="932">
        <f>AY26+AZ27+BA28+BB29+BC30+BD31+BE32+BF33+BG34</f>
        <v>24</v>
      </c>
      <c r="BJ26" s="877">
        <f>((BI26)-(SUM(BD31,BE32,BF33,BG34)))/(BI26)*(100)</f>
        <v>0</v>
      </c>
    </row>
    <row r="27" spans="1:62" ht="17.100000000000001" customHeight="1">
      <c r="A27" s="887"/>
      <c r="B27" s="536" t="s">
        <v>13</v>
      </c>
      <c r="C27" s="558"/>
      <c r="D27" s="559"/>
      <c r="E27" s="558"/>
      <c r="F27" s="559"/>
      <c r="G27" s="558"/>
      <c r="H27" s="559"/>
      <c r="I27" s="558"/>
      <c r="J27" s="559"/>
      <c r="K27" s="558"/>
      <c r="L27" s="559"/>
      <c r="M27" s="558"/>
      <c r="N27" s="559"/>
      <c r="O27" s="558"/>
      <c r="P27" s="559"/>
      <c r="Q27" s="558"/>
      <c r="R27" s="559"/>
      <c r="S27" s="558"/>
      <c r="T27" s="559"/>
      <c r="U27" s="558"/>
      <c r="V27" s="559"/>
      <c r="W27" s="564"/>
      <c r="X27" s="563"/>
      <c r="Y27" s="564"/>
      <c r="Z27" s="563"/>
      <c r="AA27" s="564"/>
      <c r="AB27" s="563"/>
      <c r="AC27" s="564"/>
      <c r="AD27" s="563"/>
      <c r="AE27" s="564"/>
      <c r="AF27" s="563"/>
      <c r="AG27" s="564"/>
      <c r="AH27" s="559"/>
      <c r="AI27" s="558"/>
      <c r="AJ27" s="632"/>
      <c r="AK27" s="558"/>
      <c r="AL27" s="559"/>
      <c r="AM27" s="558"/>
      <c r="AN27" s="559"/>
      <c r="AO27" s="558"/>
      <c r="AP27" s="559"/>
      <c r="AQ27" s="558"/>
      <c r="AR27" s="559"/>
      <c r="AS27" s="558"/>
      <c r="AT27" s="559"/>
      <c r="AU27" s="558"/>
      <c r="AV27" s="559"/>
      <c r="AW27" s="558"/>
      <c r="AX27" s="681"/>
      <c r="AY27" s="652"/>
      <c r="AZ27" s="654"/>
      <c r="BA27" s="654"/>
      <c r="BB27" s="654"/>
      <c r="BC27" s="655"/>
      <c r="BD27" s="652"/>
      <c r="BE27" s="699"/>
      <c r="BF27" s="652"/>
      <c r="BG27" s="655"/>
      <c r="BH27" s="920"/>
      <c r="BI27" s="933"/>
      <c r="BJ27" s="878"/>
    </row>
    <row r="28" spans="1:62" ht="17.100000000000001" customHeight="1">
      <c r="A28" s="887"/>
      <c r="B28" s="560" t="s">
        <v>14</v>
      </c>
      <c r="C28" s="558"/>
      <c r="D28" s="559"/>
      <c r="E28" s="558"/>
      <c r="F28" s="559"/>
      <c r="G28" s="558"/>
      <c r="H28" s="559"/>
      <c r="I28" s="558"/>
      <c r="J28" s="559"/>
      <c r="K28" s="558"/>
      <c r="L28" s="559"/>
      <c r="M28" s="558"/>
      <c r="N28" s="559"/>
      <c r="O28" s="558"/>
      <c r="P28" s="559"/>
      <c r="Q28" s="558"/>
      <c r="R28" s="559"/>
      <c r="S28" s="558"/>
      <c r="T28" s="559"/>
      <c r="U28" s="558"/>
      <c r="V28" s="559"/>
      <c r="W28" s="558"/>
      <c r="X28" s="559"/>
      <c r="Y28" s="558"/>
      <c r="Z28" s="559"/>
      <c r="AA28" s="558"/>
      <c r="AB28" s="559"/>
      <c r="AC28" s="558"/>
      <c r="AD28" s="559"/>
      <c r="AE28" s="558"/>
      <c r="AF28" s="559"/>
      <c r="AG28" s="558"/>
      <c r="AH28" s="559"/>
      <c r="AI28" s="558"/>
      <c r="AJ28" s="563"/>
      <c r="AK28" s="564"/>
      <c r="AL28" s="563"/>
      <c r="AM28" s="575"/>
      <c r="AN28" s="576"/>
      <c r="AO28" s="558"/>
      <c r="AP28" s="559"/>
      <c r="AQ28" s="558"/>
      <c r="AR28" s="559"/>
      <c r="AS28" s="558"/>
      <c r="AT28" s="559"/>
      <c r="AU28" s="558"/>
      <c r="AV28" s="559"/>
      <c r="AW28" s="558"/>
      <c r="AX28" s="559"/>
      <c r="AY28" s="652"/>
      <c r="AZ28" s="654"/>
      <c r="BA28" s="654"/>
      <c r="BB28" s="654"/>
      <c r="BC28" s="655"/>
      <c r="BD28" s="652"/>
      <c r="BE28" s="699"/>
      <c r="BF28" s="652"/>
      <c r="BG28" s="655"/>
      <c r="BH28" s="920"/>
      <c r="BI28" s="933"/>
      <c r="BJ28" s="878"/>
    </row>
    <row r="29" spans="1:62" ht="17.100000000000001" customHeight="1">
      <c r="A29" s="887"/>
      <c r="B29" s="542" t="s">
        <v>15</v>
      </c>
      <c r="C29" s="564"/>
      <c r="D29" s="563"/>
      <c r="E29" s="575"/>
      <c r="F29" s="576"/>
      <c r="G29" s="558"/>
      <c r="H29" s="559"/>
      <c r="I29" s="558"/>
      <c r="J29" s="559"/>
      <c r="K29" s="558"/>
      <c r="L29" s="559"/>
      <c r="M29" s="558"/>
      <c r="N29" s="559"/>
      <c r="O29" s="558"/>
      <c r="P29" s="559"/>
      <c r="Q29" s="558"/>
      <c r="R29" s="559"/>
      <c r="S29" s="558"/>
      <c r="T29" s="559"/>
      <c r="U29" s="558"/>
      <c r="V29" s="559"/>
      <c r="W29" s="558"/>
      <c r="X29" s="559"/>
      <c r="Y29" s="558"/>
      <c r="Z29" s="559"/>
      <c r="AA29" s="558"/>
      <c r="AB29" s="559"/>
      <c r="AC29" s="558"/>
      <c r="AD29" s="559"/>
      <c r="AE29" s="558"/>
      <c r="AF29" s="559"/>
      <c r="AG29" s="558"/>
      <c r="AH29" s="559"/>
      <c r="AI29" s="558"/>
      <c r="AJ29" s="559"/>
      <c r="AK29" s="564"/>
      <c r="AL29" s="563"/>
      <c r="AM29" s="575"/>
      <c r="AN29" s="576"/>
      <c r="AO29" s="558"/>
      <c r="AP29" s="559"/>
      <c r="AQ29" s="558"/>
      <c r="AR29" s="559"/>
      <c r="AS29" s="558"/>
      <c r="AT29" s="559"/>
      <c r="AU29" s="558"/>
      <c r="AV29" s="559"/>
      <c r="AW29" s="558"/>
      <c r="AX29" s="559"/>
      <c r="AY29" s="652"/>
      <c r="AZ29" s="654"/>
      <c r="BA29" s="654"/>
      <c r="BB29" s="654"/>
      <c r="BC29" s="655"/>
      <c r="BD29" s="652"/>
      <c r="BE29" s="699"/>
      <c r="BF29" s="652"/>
      <c r="BG29" s="655"/>
      <c r="BH29" s="920"/>
      <c r="BI29" s="933"/>
      <c r="BJ29" s="878"/>
    </row>
    <row r="30" spans="1:62" ht="17.100000000000001" customHeight="1">
      <c r="A30" s="887"/>
      <c r="B30" s="565" t="s">
        <v>16</v>
      </c>
      <c r="C30" s="577"/>
      <c r="D30" s="578"/>
      <c r="E30" s="577"/>
      <c r="F30" s="578"/>
      <c r="G30" s="577"/>
      <c r="H30" s="578"/>
      <c r="I30" s="577"/>
      <c r="J30" s="578"/>
      <c r="K30" s="577"/>
      <c r="L30" s="578"/>
      <c r="M30" s="577"/>
      <c r="N30" s="578"/>
      <c r="O30" s="577"/>
      <c r="P30" s="578"/>
      <c r="Q30" s="577"/>
      <c r="R30" s="578"/>
      <c r="S30" s="577"/>
      <c r="T30" s="578"/>
      <c r="U30" s="577"/>
      <c r="V30" s="578"/>
      <c r="W30" s="577"/>
      <c r="X30" s="578"/>
      <c r="Y30" s="577"/>
      <c r="Z30" s="578"/>
      <c r="AA30" s="577"/>
      <c r="AB30" s="578"/>
      <c r="AC30" s="577"/>
      <c r="AD30" s="578"/>
      <c r="AE30" s="620"/>
      <c r="AF30" s="578"/>
      <c r="AG30" s="577"/>
      <c r="AH30" s="578"/>
      <c r="AI30" s="577"/>
      <c r="AJ30" s="620"/>
      <c r="AK30" s="577"/>
      <c r="AL30" s="578"/>
      <c r="AM30" s="577"/>
      <c r="AN30" s="578"/>
      <c r="AO30" s="577"/>
      <c r="AP30" s="578"/>
      <c r="AQ30" s="577"/>
      <c r="AR30" s="578"/>
      <c r="AS30" s="577"/>
      <c r="AT30" s="578"/>
      <c r="AU30" s="577"/>
      <c r="AV30" s="578"/>
      <c r="AW30" s="577"/>
      <c r="AX30" s="692"/>
      <c r="AY30" s="658"/>
      <c r="AZ30" s="660"/>
      <c r="BA30" s="660"/>
      <c r="BB30" s="660"/>
      <c r="BC30" s="661"/>
      <c r="BD30" s="658"/>
      <c r="BE30" s="689"/>
      <c r="BF30" s="658"/>
      <c r="BG30" s="661"/>
      <c r="BH30" s="921"/>
      <c r="BI30" s="933"/>
      <c r="BJ30" s="878"/>
    </row>
    <row r="31" spans="1:62" ht="17.100000000000001" customHeight="1">
      <c r="A31" s="887"/>
      <c r="B31" s="546" t="s">
        <v>17</v>
      </c>
      <c r="C31" s="579"/>
      <c r="D31" s="580"/>
      <c r="E31" s="579"/>
      <c r="F31" s="580"/>
      <c r="G31" s="579"/>
      <c r="H31" s="580"/>
      <c r="I31" s="579"/>
      <c r="J31" s="580"/>
      <c r="K31" s="579"/>
      <c r="L31" s="580"/>
      <c r="M31" s="579"/>
      <c r="N31" s="580"/>
      <c r="O31" s="579"/>
      <c r="P31" s="580"/>
      <c r="Q31" s="579"/>
      <c r="R31" s="580"/>
      <c r="S31" s="579"/>
      <c r="T31" s="580"/>
      <c r="U31" s="579"/>
      <c r="V31" s="580"/>
      <c r="W31" s="579"/>
      <c r="X31" s="580"/>
      <c r="Y31" s="579"/>
      <c r="Z31" s="580"/>
      <c r="AA31" s="579"/>
      <c r="AB31" s="580"/>
      <c r="AC31" s="579"/>
      <c r="AD31" s="580"/>
      <c r="AE31" s="549"/>
      <c r="AF31" s="550"/>
      <c r="AG31" s="579"/>
      <c r="AH31" s="580"/>
      <c r="AI31" s="549"/>
      <c r="AJ31" s="550"/>
      <c r="AK31" s="549"/>
      <c r="AL31" s="550"/>
      <c r="AM31" s="549"/>
      <c r="AN31" s="550"/>
      <c r="AO31" s="549"/>
      <c r="AP31" s="550"/>
      <c r="AQ31" s="549"/>
      <c r="AR31" s="550"/>
      <c r="AS31" s="549"/>
      <c r="AT31" s="550"/>
      <c r="AU31" s="549"/>
      <c r="AV31" s="550"/>
      <c r="AW31" s="549"/>
      <c r="AX31" s="691"/>
      <c r="AY31" s="668"/>
      <c r="AZ31" s="670"/>
      <c r="BA31" s="670"/>
      <c r="BB31" s="670"/>
      <c r="BC31" s="671"/>
      <c r="BD31" s="668"/>
      <c r="BE31" s="671"/>
      <c r="BF31" s="668"/>
      <c r="BG31" s="671"/>
      <c r="BH31" s="922">
        <f>BD31+BE32+BF33+BG34</f>
        <v>24</v>
      </c>
      <c r="BI31" s="933"/>
      <c r="BJ31" s="878"/>
    </row>
    <row r="32" spans="1:62" ht="17.100000000000001" customHeight="1">
      <c r="A32" s="887"/>
      <c r="B32" s="551" t="s">
        <v>18</v>
      </c>
      <c r="C32" s="549" t="s">
        <v>22</v>
      </c>
      <c r="D32" s="550" t="s">
        <v>22</v>
      </c>
      <c r="E32" s="549" t="s">
        <v>22</v>
      </c>
      <c r="F32" s="550" t="s">
        <v>22</v>
      </c>
      <c r="G32" s="549" t="s">
        <v>22</v>
      </c>
      <c r="H32" s="550" t="s">
        <v>22</v>
      </c>
      <c r="I32" s="549" t="s">
        <v>22</v>
      </c>
      <c r="J32" s="550" t="s">
        <v>22</v>
      </c>
      <c r="K32" s="549" t="s">
        <v>22</v>
      </c>
      <c r="L32" s="550" t="s">
        <v>22</v>
      </c>
      <c r="M32" s="549" t="s">
        <v>22</v>
      </c>
      <c r="N32" s="550" t="s">
        <v>22</v>
      </c>
      <c r="O32" s="549" t="s">
        <v>22</v>
      </c>
      <c r="P32" s="550" t="s">
        <v>22</v>
      </c>
      <c r="Q32" s="549" t="s">
        <v>22</v>
      </c>
      <c r="R32" s="550" t="s">
        <v>22</v>
      </c>
      <c r="S32" s="549" t="s">
        <v>22</v>
      </c>
      <c r="T32" s="550" t="s">
        <v>22</v>
      </c>
      <c r="U32" s="549" t="s">
        <v>22</v>
      </c>
      <c r="V32" s="550" t="s">
        <v>22</v>
      </c>
      <c r="W32" s="549" t="s">
        <v>22</v>
      </c>
      <c r="X32" s="550" t="s">
        <v>22</v>
      </c>
      <c r="Y32" s="549" t="s">
        <v>22</v>
      </c>
      <c r="Z32" s="550" t="s">
        <v>22</v>
      </c>
      <c r="AA32" s="549" t="s">
        <v>22</v>
      </c>
      <c r="AB32" s="550" t="s">
        <v>22</v>
      </c>
      <c r="AC32" s="549" t="s">
        <v>22</v>
      </c>
      <c r="AD32" s="550" t="s">
        <v>22</v>
      </c>
      <c r="AE32" s="579" t="s">
        <v>22</v>
      </c>
      <c r="AF32" s="550" t="s">
        <v>22</v>
      </c>
      <c r="AG32" s="549" t="s">
        <v>22</v>
      </c>
      <c r="AH32" s="550" t="s">
        <v>22</v>
      </c>
      <c r="AI32" s="549" t="s">
        <v>22</v>
      </c>
      <c r="AJ32" s="550" t="s">
        <v>22</v>
      </c>
      <c r="AK32" s="549" t="s">
        <v>22</v>
      </c>
      <c r="AL32" s="550" t="s">
        <v>22</v>
      </c>
      <c r="AM32" s="549" t="s">
        <v>22</v>
      </c>
      <c r="AN32" s="550" t="s">
        <v>22</v>
      </c>
      <c r="AO32" s="549" t="s">
        <v>22</v>
      </c>
      <c r="AP32" s="550" t="s">
        <v>22</v>
      </c>
      <c r="AQ32" s="549" t="s">
        <v>22</v>
      </c>
      <c r="AR32" s="550" t="s">
        <v>22</v>
      </c>
      <c r="AS32" s="549" t="s">
        <v>22</v>
      </c>
      <c r="AT32" s="550" t="s">
        <v>22</v>
      </c>
      <c r="AU32" s="549" t="s">
        <v>22</v>
      </c>
      <c r="AV32" s="550" t="s">
        <v>22</v>
      </c>
      <c r="AW32" s="549" t="s">
        <v>22</v>
      </c>
      <c r="AX32" s="550" t="s">
        <v>22</v>
      </c>
      <c r="AY32" s="668"/>
      <c r="AZ32" s="670"/>
      <c r="BA32" s="670"/>
      <c r="BB32" s="670"/>
      <c r="BC32" s="671"/>
      <c r="BD32" s="668"/>
      <c r="BE32" s="671">
        <v>24</v>
      </c>
      <c r="BF32" s="668"/>
      <c r="BG32" s="671"/>
      <c r="BH32" s="923"/>
      <c r="BI32" s="933"/>
      <c r="BJ32" s="878"/>
    </row>
    <row r="33" spans="1:62" ht="17.100000000000001" customHeight="1">
      <c r="A33" s="887"/>
      <c r="B33" s="554" t="s">
        <v>19</v>
      </c>
      <c r="C33" s="558"/>
      <c r="D33" s="559"/>
      <c r="E33" s="558"/>
      <c r="F33" s="559"/>
      <c r="G33" s="558"/>
      <c r="H33" s="559"/>
      <c r="I33" s="558"/>
      <c r="J33" s="559"/>
      <c r="K33" s="558"/>
      <c r="L33" s="559"/>
      <c r="M33" s="558"/>
      <c r="N33" s="559"/>
      <c r="O33" s="558"/>
      <c r="P33" s="559"/>
      <c r="Q33" s="558"/>
      <c r="R33" s="559"/>
      <c r="S33" s="558"/>
      <c r="T33" s="559"/>
      <c r="U33" s="558"/>
      <c r="V33" s="559"/>
      <c r="W33" s="558"/>
      <c r="X33" s="559"/>
      <c r="Y33" s="558"/>
      <c r="Z33" s="559"/>
      <c r="AA33" s="558"/>
      <c r="AB33" s="559"/>
      <c r="AC33" s="558"/>
      <c r="AD33" s="559"/>
      <c r="AE33" s="558"/>
      <c r="AF33" s="559"/>
      <c r="AG33" s="558"/>
      <c r="AH33" s="559"/>
      <c r="AI33" s="558"/>
      <c r="AJ33" s="559"/>
      <c r="AK33" s="558"/>
      <c r="AL33" s="559"/>
      <c r="AM33" s="558"/>
      <c r="AN33" s="559"/>
      <c r="AO33" s="558"/>
      <c r="AP33" s="559"/>
      <c r="AQ33" s="558"/>
      <c r="AR33" s="559"/>
      <c r="AS33" s="558"/>
      <c r="AT33" s="559"/>
      <c r="AU33" s="558"/>
      <c r="AV33" s="559"/>
      <c r="AW33" s="558"/>
      <c r="AX33" s="681"/>
      <c r="AY33" s="668"/>
      <c r="AZ33" s="670"/>
      <c r="BA33" s="670"/>
      <c r="BB33" s="670"/>
      <c r="BC33" s="671"/>
      <c r="BD33" s="668"/>
      <c r="BE33" s="671"/>
      <c r="BF33" s="668"/>
      <c r="BG33" s="671"/>
      <c r="BH33" s="923"/>
      <c r="BI33" s="933"/>
      <c r="BJ33" s="878"/>
    </row>
    <row r="34" spans="1:62" ht="17.100000000000001" customHeight="1" thickBot="1">
      <c r="A34" s="888"/>
      <c r="B34" s="572" t="s">
        <v>20</v>
      </c>
      <c r="C34" s="581"/>
      <c r="D34" s="582"/>
      <c r="E34" s="581"/>
      <c r="F34" s="582"/>
      <c r="G34" s="581"/>
      <c r="H34" s="582"/>
      <c r="I34" s="581"/>
      <c r="J34" s="582"/>
      <c r="K34" s="581"/>
      <c r="L34" s="582"/>
      <c r="M34" s="581"/>
      <c r="N34" s="582"/>
      <c r="O34" s="581"/>
      <c r="P34" s="582"/>
      <c r="Q34" s="581"/>
      <c r="R34" s="582"/>
      <c r="S34" s="581"/>
      <c r="T34" s="582"/>
      <c r="U34" s="581"/>
      <c r="V34" s="582"/>
      <c r="W34" s="581"/>
      <c r="X34" s="582"/>
      <c r="Y34" s="581"/>
      <c r="Z34" s="582"/>
      <c r="AA34" s="581"/>
      <c r="AB34" s="582"/>
      <c r="AC34" s="581"/>
      <c r="AD34" s="582"/>
      <c r="AE34" s="581"/>
      <c r="AF34" s="582"/>
      <c r="AG34" s="581"/>
      <c r="AH34" s="582"/>
      <c r="AI34" s="581"/>
      <c r="AJ34" s="582"/>
      <c r="AK34" s="581"/>
      <c r="AL34" s="582"/>
      <c r="AM34" s="581"/>
      <c r="AN34" s="582"/>
      <c r="AO34" s="581"/>
      <c r="AP34" s="582"/>
      <c r="AQ34" s="581"/>
      <c r="AR34" s="582"/>
      <c r="AS34" s="581"/>
      <c r="AT34" s="582"/>
      <c r="AU34" s="581"/>
      <c r="AV34" s="582"/>
      <c r="AW34" s="581"/>
      <c r="AX34" s="693"/>
      <c r="AY34" s="674"/>
      <c r="AZ34" s="676"/>
      <c r="BA34" s="676"/>
      <c r="BB34" s="676"/>
      <c r="BC34" s="677"/>
      <c r="BD34" s="674"/>
      <c r="BE34" s="677"/>
      <c r="BF34" s="674"/>
      <c r="BG34" s="677"/>
      <c r="BH34" s="924"/>
      <c r="BI34" s="934"/>
      <c r="BJ34" s="879"/>
    </row>
    <row r="35" spans="1:62" ht="24.75" customHeight="1" thickTop="1" thickBot="1">
      <c r="A35" s="531"/>
      <c r="B35" s="531"/>
      <c r="C35" s="531"/>
      <c r="D35" s="531"/>
      <c r="E35" s="531"/>
      <c r="F35" s="531"/>
      <c r="G35" s="531"/>
      <c r="H35" s="531"/>
      <c r="I35" s="531"/>
      <c r="J35" s="531"/>
      <c r="K35" s="531"/>
      <c r="L35" s="531"/>
      <c r="M35" s="531"/>
      <c r="N35" s="531"/>
      <c r="O35" s="531"/>
      <c r="P35" s="531"/>
      <c r="Q35" s="531"/>
      <c r="R35" s="531"/>
      <c r="S35" s="531"/>
      <c r="T35" s="531"/>
      <c r="U35" s="531"/>
      <c r="V35" s="531"/>
      <c r="W35" s="583"/>
      <c r="X35" s="612"/>
      <c r="Y35" s="531"/>
      <c r="Z35" s="531"/>
      <c r="AA35" s="531"/>
      <c r="AB35" s="531"/>
      <c r="AC35" s="531"/>
      <c r="AD35" s="531"/>
      <c r="AE35" s="531"/>
      <c r="AF35" s="531"/>
      <c r="AG35" s="531"/>
      <c r="AH35" s="531"/>
      <c r="AI35" s="531"/>
      <c r="AJ35" s="531"/>
      <c r="AK35" s="531"/>
      <c r="AL35" s="531"/>
      <c r="AM35" s="531"/>
      <c r="AN35" s="531"/>
      <c r="AO35" s="531" t="s">
        <v>26</v>
      </c>
      <c r="AP35" s="531"/>
      <c r="AQ35" s="531"/>
      <c r="AR35" s="531"/>
      <c r="AS35" s="531"/>
      <c r="AT35" s="531"/>
      <c r="AU35" s="531"/>
      <c r="AV35" s="531"/>
      <c r="AW35" s="531"/>
      <c r="AX35" s="531"/>
      <c r="AY35" s="531"/>
      <c r="AZ35" s="531"/>
      <c r="BA35" s="531"/>
      <c r="BB35" s="531"/>
      <c r="BC35" s="531"/>
      <c r="BD35" s="531"/>
      <c r="BE35" s="531"/>
      <c r="BG35" s="531"/>
      <c r="BH35" s="531"/>
      <c r="BI35" s="704" t="s">
        <v>27</v>
      </c>
      <c r="BJ35" s="705">
        <f>(BJ17+BJ8)/(2)</f>
        <v>50</v>
      </c>
    </row>
    <row r="36" spans="1:62" ht="18" customHeight="1" thickTop="1">
      <c r="A36" s="583" t="s">
        <v>28</v>
      </c>
      <c r="B36" s="531"/>
      <c r="C36" s="531"/>
      <c r="D36" s="531"/>
      <c r="E36" s="531"/>
      <c r="F36" s="531"/>
      <c r="G36" s="531"/>
      <c r="H36" s="531"/>
      <c r="I36" s="531"/>
      <c r="J36" s="531"/>
      <c r="K36" s="531"/>
      <c r="L36" s="531"/>
      <c r="M36" s="531"/>
      <c r="N36" s="531"/>
      <c r="O36" s="531"/>
      <c r="P36" s="531"/>
      <c r="Q36" s="531"/>
      <c r="R36" s="791" t="s">
        <v>23</v>
      </c>
      <c r="S36" s="531"/>
      <c r="T36" s="531"/>
      <c r="U36" s="531"/>
      <c r="V36" s="531"/>
      <c r="W36" s="613" t="s">
        <v>29</v>
      </c>
      <c r="X36" s="614"/>
      <c r="Y36" s="612"/>
      <c r="Z36" s="612"/>
      <c r="AA36" s="612"/>
      <c r="AB36" s="612"/>
      <c r="AC36" s="612"/>
      <c r="AD36" s="612"/>
      <c r="AE36" s="612"/>
      <c r="AF36" s="612"/>
      <c r="AG36" s="612"/>
      <c r="AH36" s="612"/>
      <c r="AI36" s="612"/>
      <c r="AJ36" s="612"/>
      <c r="AK36" s="612"/>
      <c r="AL36" s="612"/>
      <c r="AM36" s="612"/>
      <c r="AN36" s="612"/>
      <c r="AO36" s="612"/>
      <c r="AP36" s="612"/>
      <c r="AQ36" s="612"/>
      <c r="AR36" s="612"/>
      <c r="AS36" s="612"/>
      <c r="AT36" s="612"/>
      <c r="AU36" s="612"/>
      <c r="AV36" s="636"/>
      <c r="AW36" s="636"/>
      <c r="AX36" s="614"/>
      <c r="AY36" s="770"/>
      <c r="AZ36" s="770"/>
      <c r="BA36" s="774"/>
      <c r="BB36" s="583"/>
      <c r="BC36" s="583" t="s">
        <v>30</v>
      </c>
      <c r="BD36" s="531"/>
      <c r="BE36" s="531"/>
      <c r="BF36" s="531"/>
      <c r="BG36" s="531"/>
      <c r="BH36" s="531"/>
      <c r="BI36" s="531"/>
      <c r="BJ36" s="706"/>
    </row>
    <row r="37" spans="1:62" ht="18" customHeight="1">
      <c r="A37" s="531" t="s">
        <v>23</v>
      </c>
      <c r="B37" s="531"/>
      <c r="C37" s="531"/>
      <c r="D37" s="531"/>
      <c r="E37" s="531"/>
      <c r="F37" s="531"/>
      <c r="G37" s="531"/>
      <c r="H37" s="531"/>
      <c r="I37" s="531"/>
      <c r="J37" s="531"/>
      <c r="K37" s="531"/>
      <c r="L37" s="531"/>
      <c r="M37" s="531"/>
      <c r="N37" s="531"/>
      <c r="O37" s="531"/>
      <c r="P37" s="531"/>
      <c r="Q37" s="531"/>
      <c r="R37" s="531"/>
      <c r="S37" s="531"/>
      <c r="T37" s="531"/>
      <c r="U37" s="531"/>
      <c r="V37" s="531"/>
      <c r="W37" s="763" t="s">
        <v>287</v>
      </c>
      <c r="X37" s="769"/>
      <c r="Y37" s="769"/>
      <c r="Z37" s="769"/>
      <c r="AA37" s="769"/>
      <c r="AB37" s="769"/>
      <c r="AC37" s="769"/>
      <c r="AD37" s="769"/>
      <c r="AE37" s="769"/>
      <c r="AF37" s="769"/>
      <c r="AG37" s="769"/>
      <c r="AH37" s="769"/>
      <c r="AI37" s="769"/>
      <c r="AJ37" s="769"/>
      <c r="AK37" s="769"/>
      <c r="AL37" s="769"/>
      <c r="AM37" s="769"/>
      <c r="AN37" s="769"/>
      <c r="AO37" s="769"/>
      <c r="AP37" s="769"/>
      <c r="AQ37" s="769"/>
      <c r="AR37" s="769"/>
      <c r="AS37" s="769"/>
      <c r="AT37" s="769"/>
      <c r="AU37" s="769"/>
      <c r="AV37" s="769"/>
      <c r="AW37" s="587"/>
      <c r="AX37" s="531"/>
      <c r="AY37" s="531"/>
      <c r="AZ37" s="531"/>
      <c r="BA37" s="771"/>
      <c r="BB37" s="531"/>
      <c r="BC37" s="531"/>
      <c r="BD37" s="531"/>
      <c r="BE37" s="531"/>
      <c r="BF37" s="531"/>
      <c r="BG37" s="531"/>
      <c r="BH37" s="531"/>
      <c r="BI37" s="531"/>
      <c r="BJ37" s="706"/>
    </row>
    <row r="38" spans="1:62" ht="18" customHeight="1">
      <c r="A38" s="584" t="s">
        <v>31</v>
      </c>
      <c r="B38" s="820"/>
      <c r="C38" s="820"/>
      <c r="D38" s="820"/>
      <c r="E38" s="820"/>
      <c r="F38" s="820"/>
      <c r="G38" s="820"/>
      <c r="H38" s="820"/>
      <c r="I38" s="820"/>
      <c r="J38" s="820"/>
      <c r="K38" s="820"/>
      <c r="L38" s="531"/>
      <c r="M38" s="531"/>
      <c r="N38" s="531"/>
      <c r="O38" s="531"/>
      <c r="P38" s="531"/>
      <c r="Q38" s="531"/>
      <c r="R38" s="531"/>
      <c r="S38" s="531"/>
      <c r="T38" s="531"/>
      <c r="U38" s="531"/>
      <c r="V38" s="531"/>
      <c r="W38" s="763" t="s">
        <v>262</v>
      </c>
      <c r="X38" s="615"/>
      <c r="Y38" s="615"/>
      <c r="Z38" s="615"/>
      <c r="AA38" s="615"/>
      <c r="AB38" s="615"/>
      <c r="AC38" s="615"/>
      <c r="AD38" s="615"/>
      <c r="AE38" s="615"/>
      <c r="AF38" s="615"/>
      <c r="AG38" s="615"/>
      <c r="AH38" s="615"/>
      <c r="AI38" s="615"/>
      <c r="AJ38" s="615"/>
      <c r="AK38" s="615"/>
      <c r="AL38" s="615"/>
      <c r="AM38" s="615"/>
      <c r="AN38" s="615"/>
      <c r="AO38" s="615"/>
      <c r="AP38" s="615"/>
      <c r="AQ38" s="615"/>
      <c r="AR38" s="615"/>
      <c r="AS38" s="615"/>
      <c r="AT38" s="615"/>
      <c r="AU38" s="615"/>
      <c r="AV38" s="637"/>
      <c r="AW38" s="637"/>
      <c r="AX38" s="531"/>
      <c r="AY38" s="531"/>
      <c r="AZ38" s="531"/>
      <c r="BA38" s="772"/>
      <c r="BB38" s="584"/>
      <c r="BC38" s="584" t="s">
        <v>31</v>
      </c>
      <c r="BE38" s="707"/>
      <c r="BF38" s="707"/>
      <c r="BG38" s="707"/>
      <c r="BH38" s="585"/>
      <c r="BI38" s="587"/>
      <c r="BJ38" s="706"/>
    </row>
    <row r="39" spans="1:62" ht="17.25" customHeight="1">
      <c r="A39" s="584" t="s">
        <v>32</v>
      </c>
      <c r="B39" s="821"/>
      <c r="C39" s="821"/>
      <c r="D39" s="821"/>
      <c r="E39" s="821"/>
      <c r="F39" s="821"/>
      <c r="G39" s="821"/>
      <c r="H39" s="821"/>
      <c r="I39" s="821"/>
      <c r="J39" s="821"/>
      <c r="K39" s="821"/>
      <c r="L39" s="531"/>
      <c r="M39" s="531"/>
      <c r="N39" s="531"/>
      <c r="O39" s="531"/>
      <c r="P39" s="531"/>
      <c r="Q39" s="531"/>
      <c r="R39" s="531"/>
      <c r="S39" s="531"/>
      <c r="T39" s="531"/>
      <c r="U39" s="531"/>
      <c r="V39" s="531"/>
      <c r="W39" s="763" t="s">
        <v>288</v>
      </c>
      <c r="X39" s="615"/>
      <c r="Y39" s="615"/>
      <c r="Z39" s="615"/>
      <c r="AA39" s="615"/>
      <c r="AB39" s="615"/>
      <c r="AC39" s="615"/>
      <c r="AD39" s="615"/>
      <c r="AE39" s="615"/>
      <c r="AF39" s="615"/>
      <c r="AG39" s="615"/>
      <c r="AH39" s="615"/>
      <c r="AI39" s="615"/>
      <c r="AJ39" s="615"/>
      <c r="AK39" s="615"/>
      <c r="AL39" s="615"/>
      <c r="AM39" s="615"/>
      <c r="AN39" s="615"/>
      <c r="AO39" s="615"/>
      <c r="AP39" s="615"/>
      <c r="AQ39" s="615"/>
      <c r="AR39" s="615"/>
      <c r="AS39" s="615"/>
      <c r="AT39" s="615"/>
      <c r="AU39" s="615"/>
      <c r="AV39" s="637"/>
      <c r="AW39" s="637"/>
      <c r="AX39" s="531"/>
      <c r="AY39" s="531"/>
      <c r="AZ39" s="531"/>
      <c r="BA39" s="772"/>
      <c r="BB39" s="584"/>
      <c r="BC39" s="584" t="s">
        <v>32</v>
      </c>
      <c r="BD39" s="586"/>
      <c r="BE39" s="586"/>
      <c r="BF39" s="586"/>
      <c r="BG39" s="586"/>
      <c r="BH39" s="586"/>
      <c r="BI39" s="586"/>
      <c r="BJ39" s="531"/>
    </row>
    <row r="40" spans="1:62" ht="15.75" customHeight="1">
      <c r="A40" s="531" t="s">
        <v>23</v>
      </c>
      <c r="B40" s="531"/>
      <c r="C40" s="531"/>
      <c r="D40" s="531"/>
      <c r="E40" s="531"/>
      <c r="F40" s="531"/>
      <c r="G40" s="531"/>
      <c r="H40" s="531"/>
      <c r="I40" s="531"/>
      <c r="J40" s="531"/>
      <c r="K40" s="531"/>
      <c r="L40" s="531"/>
      <c r="M40" s="531"/>
      <c r="N40" s="531"/>
      <c r="O40" s="531"/>
      <c r="P40" s="531"/>
      <c r="Q40" s="531"/>
      <c r="R40" s="531"/>
      <c r="S40" s="531"/>
      <c r="T40" s="531"/>
      <c r="U40" s="531"/>
      <c r="V40" s="531"/>
      <c r="W40" s="763"/>
      <c r="X40" s="615"/>
      <c r="Y40" s="615"/>
      <c r="Z40" s="615"/>
      <c r="AA40" s="615"/>
      <c r="AB40" s="615"/>
      <c r="AC40" s="615"/>
      <c r="AD40" s="615"/>
      <c r="AE40" s="615"/>
      <c r="AF40" s="615"/>
      <c r="AG40" s="615"/>
      <c r="AH40" s="615"/>
      <c r="AI40" s="615"/>
      <c r="AJ40" s="615"/>
      <c r="AK40" s="615"/>
      <c r="AL40" s="615"/>
      <c r="AM40" s="615"/>
      <c r="AN40" s="615"/>
      <c r="AO40" s="615"/>
      <c r="AP40" s="615"/>
      <c r="AQ40" s="615"/>
      <c r="AR40" s="615"/>
      <c r="AS40" s="615"/>
      <c r="AT40" s="615"/>
      <c r="AU40" s="615"/>
      <c r="AV40" s="637"/>
      <c r="AW40" s="637"/>
      <c r="AX40" s="531"/>
      <c r="AY40" s="531"/>
      <c r="AZ40" s="531"/>
      <c r="BA40" s="771"/>
      <c r="BB40" s="531"/>
      <c r="BC40" s="531"/>
      <c r="BD40" s="531"/>
      <c r="BE40" s="531"/>
      <c r="BF40" s="531"/>
      <c r="BG40" s="531"/>
      <c r="BH40" s="531"/>
      <c r="BI40" s="531"/>
      <c r="BJ40" s="531"/>
    </row>
    <row r="41" spans="1:62" ht="18" customHeight="1">
      <c r="A41" s="584"/>
      <c r="B41" s="822"/>
      <c r="C41" s="822"/>
      <c r="D41" s="822"/>
      <c r="E41" s="822"/>
      <c r="F41" s="822"/>
      <c r="G41" s="822"/>
      <c r="H41" s="822"/>
      <c r="I41" s="822"/>
      <c r="J41" s="822"/>
      <c r="K41" s="822"/>
      <c r="L41" s="531"/>
      <c r="M41" s="531"/>
      <c r="N41" s="531"/>
      <c r="O41" s="531"/>
      <c r="P41" s="531"/>
      <c r="Q41" s="531"/>
      <c r="R41" s="531"/>
      <c r="S41" s="531"/>
      <c r="T41" s="531"/>
      <c r="U41" s="531"/>
      <c r="V41" s="531"/>
      <c r="W41" s="763" t="s">
        <v>33</v>
      </c>
      <c r="X41" s="616"/>
      <c r="Y41" s="616"/>
      <c r="Z41" s="616"/>
      <c r="AA41" s="616"/>
      <c r="AB41" s="616"/>
      <c r="AC41" s="616"/>
      <c r="AD41" s="616"/>
      <c r="AE41" s="616"/>
      <c r="AF41" s="616"/>
      <c r="AG41" s="616"/>
      <c r="AH41" s="616"/>
      <c r="AI41" s="616"/>
      <c r="AJ41" s="616"/>
      <c r="AK41" s="616"/>
      <c r="AL41" s="616"/>
      <c r="AM41" s="616"/>
      <c r="AN41" s="616"/>
      <c r="AO41" s="616"/>
      <c r="AP41" s="616"/>
      <c r="AQ41" s="616"/>
      <c r="AR41" s="616"/>
      <c r="AS41" s="616"/>
      <c r="AT41" s="616"/>
      <c r="AU41" s="616"/>
      <c r="AV41" s="638"/>
      <c r="AW41" s="638"/>
      <c r="AX41" s="707"/>
      <c r="AY41" s="707"/>
      <c r="AZ41" s="707"/>
      <c r="BA41" s="773"/>
      <c r="BB41" s="531"/>
      <c r="BC41" s="531"/>
      <c r="BD41" s="584"/>
      <c r="BE41" s="531"/>
      <c r="BF41" s="531"/>
      <c r="BG41" s="531"/>
      <c r="BH41" s="531"/>
      <c r="BI41" s="587"/>
      <c r="BJ41" s="587"/>
    </row>
    <row r="42" spans="1:62" ht="18" customHeight="1">
      <c r="A42" s="531"/>
      <c r="B42" s="531" t="s">
        <v>34</v>
      </c>
      <c r="C42" s="531"/>
      <c r="D42" s="531"/>
      <c r="E42" s="531"/>
      <c r="F42" s="531"/>
      <c r="G42" s="531"/>
      <c r="H42" s="531"/>
      <c r="I42" s="531"/>
      <c r="J42" s="531"/>
      <c r="K42" s="531"/>
      <c r="L42" s="531"/>
      <c r="M42" s="531"/>
      <c r="N42" s="531"/>
      <c r="O42" s="531"/>
      <c r="P42" s="531"/>
      <c r="Q42" s="531"/>
      <c r="R42" s="531"/>
      <c r="S42" s="531"/>
      <c r="T42" s="531"/>
      <c r="U42" s="531"/>
      <c r="V42" s="531"/>
      <c r="W42" s="770"/>
      <c r="X42" s="531"/>
      <c r="Y42" s="531"/>
      <c r="Z42" s="531"/>
      <c r="AA42" s="531"/>
      <c r="AB42" s="531"/>
      <c r="AC42" s="531"/>
      <c r="AD42" s="531"/>
      <c r="AE42" s="531"/>
      <c r="AF42" s="531"/>
      <c r="AG42" s="531"/>
      <c r="AH42" s="531"/>
      <c r="AI42" s="531"/>
      <c r="AJ42" s="531"/>
      <c r="AK42" s="531"/>
      <c r="AL42" s="531"/>
      <c r="AM42" s="531"/>
      <c r="AN42" s="531"/>
      <c r="AO42" s="531"/>
      <c r="AP42" s="531"/>
      <c r="AQ42" s="531"/>
      <c r="AR42" s="531"/>
      <c r="AS42" s="531"/>
      <c r="AT42" s="531"/>
      <c r="AU42" s="531"/>
      <c r="AV42" s="531"/>
      <c r="AW42" s="531"/>
      <c r="AX42" s="531"/>
      <c r="AY42" s="531"/>
      <c r="AZ42" s="531"/>
      <c r="BA42" s="531"/>
      <c r="BB42" s="531"/>
      <c r="BC42" s="531"/>
      <c r="BD42" s="531"/>
      <c r="BE42" s="531"/>
      <c r="BF42" s="531"/>
      <c r="BG42" s="531"/>
      <c r="BH42" s="531"/>
      <c r="BI42" s="531"/>
      <c r="BJ42" s="531"/>
    </row>
    <row r="43" spans="1:62" ht="18" customHeight="1">
      <c r="A43" s="531"/>
      <c r="B43" s="588" t="s">
        <v>12</v>
      </c>
      <c r="C43" s="589"/>
      <c r="D43" s="590" t="s">
        <v>35</v>
      </c>
      <c r="E43" s="531"/>
      <c r="F43" s="531"/>
      <c r="G43" s="531"/>
      <c r="H43" s="531"/>
      <c r="I43" s="531"/>
      <c r="J43" s="531"/>
      <c r="K43" s="531"/>
      <c r="L43" s="531"/>
      <c r="M43" s="531"/>
      <c r="N43" s="531"/>
      <c r="O43" s="531"/>
      <c r="P43" s="531"/>
      <c r="Q43" s="531"/>
      <c r="R43" s="814" t="s">
        <v>17</v>
      </c>
      <c r="S43" s="815"/>
      <c r="T43" s="589"/>
      <c r="U43" s="590" t="s">
        <v>36</v>
      </c>
      <c r="V43" s="531"/>
      <c r="W43" s="531"/>
      <c r="X43" s="531"/>
      <c r="Y43" s="531"/>
      <c r="Z43" s="531"/>
      <c r="AA43" s="531"/>
      <c r="AB43" s="531"/>
      <c r="AC43" s="531"/>
      <c r="AD43" s="531"/>
      <c r="AE43" s="531"/>
      <c r="AF43" s="531"/>
      <c r="AG43" s="531"/>
      <c r="AH43" s="531"/>
      <c r="AI43" s="814" t="s">
        <v>37</v>
      </c>
      <c r="AJ43" s="815"/>
      <c r="AK43" s="633"/>
      <c r="AL43" s="590" t="s">
        <v>38</v>
      </c>
      <c r="AM43" s="591"/>
      <c r="AN43" s="531"/>
      <c r="AO43" s="531"/>
      <c r="AP43" s="531"/>
      <c r="AQ43" s="531"/>
      <c r="AR43" s="531"/>
      <c r="AS43" s="531"/>
      <c r="AT43" s="531"/>
      <c r="AU43" s="531"/>
      <c r="AV43" s="531"/>
      <c r="AW43" s="531"/>
      <c r="AX43" s="531"/>
      <c r="AY43" s="531"/>
      <c r="AZ43" s="531"/>
      <c r="BA43" s="531"/>
      <c r="BB43" s="531"/>
      <c r="BC43" s="531"/>
      <c r="BD43" s="531"/>
      <c r="BE43" s="531"/>
      <c r="BF43" s="531"/>
      <c r="BG43" s="531"/>
      <c r="BH43" s="531"/>
      <c r="BI43" s="531"/>
      <c r="BJ43" s="531"/>
    </row>
    <row r="44" spans="1:62" ht="18" customHeight="1">
      <c r="A44" s="531"/>
      <c r="B44" s="588" t="s">
        <v>13</v>
      </c>
      <c r="C44" s="589"/>
      <c r="D44" s="590" t="s">
        <v>39</v>
      </c>
      <c r="E44" s="531"/>
      <c r="F44" s="531"/>
      <c r="G44" s="531"/>
      <c r="H44" s="531"/>
      <c r="I44" s="531"/>
      <c r="J44" s="531"/>
      <c r="K44" s="531"/>
      <c r="L44" s="531"/>
      <c r="M44" s="531"/>
      <c r="N44" s="531"/>
      <c r="O44" s="531"/>
      <c r="P44" s="531"/>
      <c r="Q44" s="531"/>
      <c r="R44" s="814" t="s">
        <v>18</v>
      </c>
      <c r="S44" s="815"/>
      <c r="T44" s="589"/>
      <c r="U44" s="590" t="s">
        <v>40</v>
      </c>
      <c r="V44" s="531"/>
      <c r="W44" s="531"/>
      <c r="X44" s="531"/>
      <c r="Y44" s="531"/>
      <c r="Z44" s="531"/>
      <c r="AA44" s="531"/>
      <c r="AB44" s="531"/>
      <c r="AC44" s="531"/>
      <c r="AD44" s="531"/>
      <c r="AE44" s="531"/>
      <c r="AF44" s="531"/>
      <c r="AG44" s="531"/>
      <c r="AH44" s="531"/>
      <c r="AI44" s="814" t="s">
        <v>16</v>
      </c>
      <c r="AJ44" s="815"/>
      <c r="AK44" s="634"/>
      <c r="AL44" s="531" t="s">
        <v>41</v>
      </c>
      <c r="AN44" s="531"/>
      <c r="AO44" s="531"/>
      <c r="AP44" s="531"/>
      <c r="AQ44" s="531"/>
      <c r="AR44" s="531"/>
      <c r="AS44" s="531"/>
      <c r="AT44" s="531"/>
      <c r="AU44" s="531"/>
      <c r="AV44" s="531"/>
      <c r="AW44" s="531"/>
      <c r="AX44" s="531"/>
      <c r="AY44" s="531"/>
      <c r="AZ44" s="531"/>
      <c r="BA44" s="531"/>
      <c r="BB44" s="531"/>
      <c r="BC44" s="531"/>
      <c r="BD44" s="531"/>
      <c r="BE44" s="531"/>
      <c r="BF44" s="531"/>
      <c r="BG44" s="531"/>
      <c r="BH44" s="531"/>
      <c r="BI44" s="531"/>
      <c r="BJ44" s="531"/>
    </row>
    <row r="45" spans="1:62" ht="18" customHeight="1">
      <c r="A45" s="531"/>
      <c r="B45" s="588" t="s">
        <v>14</v>
      </c>
      <c r="C45" s="589"/>
      <c r="D45" s="590" t="s">
        <v>42</v>
      </c>
      <c r="E45" s="531"/>
      <c r="F45" s="531"/>
      <c r="G45" s="531"/>
      <c r="H45" s="531"/>
      <c r="I45" s="531"/>
      <c r="J45" s="531"/>
      <c r="K45" s="531"/>
      <c r="L45" s="531"/>
      <c r="M45" s="531"/>
      <c r="N45" s="531"/>
      <c r="O45" s="531"/>
      <c r="P45" s="531"/>
      <c r="Q45" s="531"/>
      <c r="R45" s="814" t="s">
        <v>19</v>
      </c>
      <c r="S45" s="815"/>
      <c r="T45" s="589"/>
      <c r="U45" s="590" t="s">
        <v>43</v>
      </c>
      <c r="V45" s="531"/>
      <c r="W45" s="531"/>
      <c r="X45" s="531"/>
      <c r="Y45" s="531"/>
      <c r="Z45" s="531"/>
      <c r="AA45" s="531"/>
      <c r="AB45" s="531"/>
      <c r="AC45" s="531"/>
      <c r="AD45" s="531"/>
      <c r="AE45" s="531"/>
      <c r="AF45" s="531"/>
      <c r="AG45" s="531"/>
      <c r="AH45" s="531"/>
      <c r="AI45" s="634"/>
      <c r="AJ45" s="634"/>
      <c r="AK45" s="634"/>
      <c r="AL45" s="531"/>
      <c r="AM45" s="531"/>
      <c r="AN45" s="531"/>
      <c r="AO45" s="531"/>
      <c r="AP45" s="531"/>
      <c r="AQ45" s="531"/>
      <c r="AR45" s="531"/>
      <c r="AS45" s="531"/>
      <c r="AT45" s="531"/>
      <c r="AU45" s="531"/>
      <c r="AV45" s="531"/>
      <c r="AW45" s="531"/>
      <c r="AX45" s="531"/>
      <c r="AY45" s="531"/>
      <c r="AZ45" s="531"/>
      <c r="BA45" s="531"/>
      <c r="BB45" s="531"/>
      <c r="BC45" s="531"/>
      <c r="BD45" s="531"/>
      <c r="BE45" s="531"/>
      <c r="BF45" s="531"/>
      <c r="BG45" s="531"/>
      <c r="BH45" s="531"/>
      <c r="BI45" s="531"/>
      <c r="BJ45" s="531"/>
    </row>
    <row r="46" spans="1:62" ht="18" customHeight="1">
      <c r="A46" s="531"/>
      <c r="B46" s="588" t="s">
        <v>15</v>
      </c>
      <c r="C46" s="589"/>
      <c r="D46" s="590" t="s">
        <v>44</v>
      </c>
      <c r="E46" s="531"/>
      <c r="F46" s="531"/>
      <c r="G46" s="531"/>
      <c r="H46" s="531"/>
      <c r="I46" s="531"/>
      <c r="J46" s="531"/>
      <c r="K46" s="531"/>
      <c r="L46" s="531"/>
      <c r="M46" s="531"/>
      <c r="N46" s="531"/>
      <c r="O46" s="531"/>
      <c r="P46" s="531"/>
      <c r="Q46" s="531"/>
      <c r="R46" s="814" t="s">
        <v>20</v>
      </c>
      <c r="S46" s="815"/>
      <c r="T46" s="589"/>
      <c r="U46" s="590" t="s">
        <v>45</v>
      </c>
      <c r="V46" s="531"/>
      <c r="W46" s="531"/>
      <c r="X46" s="531"/>
      <c r="Y46" s="531"/>
      <c r="Z46" s="531"/>
      <c r="AA46" s="531"/>
      <c r="AB46" s="531"/>
      <c r="AC46" s="531"/>
      <c r="AD46" s="531"/>
      <c r="AE46" s="531"/>
      <c r="AF46" s="531"/>
      <c r="AG46" s="531"/>
      <c r="AH46" s="531"/>
      <c r="AI46" s="531"/>
      <c r="AJ46" s="531"/>
      <c r="AK46" s="531"/>
      <c r="AL46" s="531"/>
      <c r="AM46" s="531"/>
      <c r="AN46" s="531"/>
      <c r="AO46" s="531"/>
      <c r="AP46" s="531"/>
      <c r="AQ46" s="531"/>
      <c r="AR46" s="531"/>
      <c r="AS46" s="531"/>
      <c r="AT46" s="531"/>
      <c r="AU46" s="531"/>
      <c r="AV46" s="531"/>
      <c r="AW46" s="531"/>
      <c r="AX46" s="531"/>
      <c r="AY46" s="531"/>
      <c r="AZ46" s="531"/>
      <c r="BA46" s="531"/>
      <c r="BB46" s="531"/>
      <c r="BC46" s="531"/>
      <c r="BD46" s="531"/>
      <c r="BE46" s="531"/>
      <c r="BF46" s="531"/>
      <c r="BG46" s="531"/>
      <c r="BH46" s="531"/>
      <c r="BI46" s="531"/>
      <c r="BJ46" s="531"/>
    </row>
    <row r="47" spans="1:62" ht="18" customHeight="1">
      <c r="A47" s="531"/>
      <c r="B47" s="588" t="s">
        <v>46</v>
      </c>
      <c r="C47" s="589"/>
      <c r="D47" s="590" t="s">
        <v>47</v>
      </c>
      <c r="E47" s="531"/>
      <c r="F47" s="531"/>
      <c r="G47" s="531"/>
      <c r="H47" s="531"/>
      <c r="I47" s="531"/>
      <c r="J47" s="531"/>
      <c r="K47" s="531"/>
      <c r="L47" s="531"/>
      <c r="M47" s="531"/>
      <c r="N47" s="531"/>
      <c r="O47" s="531"/>
      <c r="P47" s="531"/>
      <c r="Q47" s="531"/>
      <c r="R47" s="814" t="s">
        <v>48</v>
      </c>
      <c r="S47" s="815"/>
      <c r="T47" s="589"/>
      <c r="U47" s="590" t="s">
        <v>49</v>
      </c>
      <c r="V47" s="531"/>
      <c r="W47" s="531"/>
      <c r="X47" s="531"/>
      <c r="Y47" s="531"/>
      <c r="Z47" s="531"/>
      <c r="AA47" s="531"/>
      <c r="AB47" s="531"/>
      <c r="AC47" s="531"/>
      <c r="AD47" s="531"/>
      <c r="AE47" s="531"/>
      <c r="AF47" s="531"/>
      <c r="AG47" s="531"/>
      <c r="AH47" s="531"/>
      <c r="AI47" s="531"/>
      <c r="AJ47" s="531"/>
      <c r="AK47" s="531"/>
      <c r="AL47" s="531"/>
      <c r="AM47" s="531"/>
      <c r="AN47" s="531"/>
      <c r="AO47" s="531"/>
      <c r="AP47" s="531"/>
      <c r="AQ47" s="531"/>
      <c r="AR47" s="531"/>
      <c r="AS47" s="531"/>
      <c r="AT47" s="531"/>
      <c r="AU47" s="531"/>
      <c r="AV47" s="531"/>
      <c r="AW47" s="531"/>
      <c r="AX47" s="531"/>
      <c r="AY47" s="531"/>
      <c r="AZ47" s="531"/>
      <c r="BA47" s="531"/>
      <c r="BB47" s="531"/>
      <c r="BC47" s="531"/>
      <c r="BD47" s="531"/>
      <c r="BE47" s="531"/>
      <c r="BF47" s="531"/>
      <c r="BG47" s="531"/>
      <c r="BH47" s="531"/>
      <c r="BI47" s="531"/>
      <c r="BJ47" s="531"/>
    </row>
    <row r="48" spans="1:62" ht="6.75" customHeight="1">
      <c r="A48" s="531"/>
      <c r="B48" s="531"/>
      <c r="C48" s="531"/>
      <c r="D48" s="531"/>
      <c r="E48" s="531"/>
      <c r="F48" s="531"/>
      <c r="G48" s="531"/>
      <c r="H48" s="531"/>
      <c r="I48" s="531"/>
      <c r="J48" s="531"/>
      <c r="K48" s="531"/>
      <c r="L48" s="531"/>
      <c r="M48" s="531"/>
      <c r="N48" s="531"/>
      <c r="O48" s="531"/>
      <c r="P48" s="531"/>
      <c r="Q48" s="531"/>
      <c r="R48" s="531"/>
      <c r="S48" s="531"/>
      <c r="T48" s="531"/>
      <c r="U48" s="531"/>
      <c r="V48" s="531"/>
      <c r="W48" s="531"/>
      <c r="X48" s="531"/>
      <c r="Y48" s="531"/>
      <c r="Z48" s="531"/>
      <c r="AA48" s="531"/>
      <c r="AB48" s="531"/>
      <c r="AC48" s="531"/>
      <c r="AD48" s="531"/>
      <c r="AE48" s="531"/>
      <c r="AF48" s="531"/>
      <c r="AG48" s="531"/>
      <c r="AH48" s="531"/>
      <c r="AI48" s="531"/>
      <c r="AJ48" s="531"/>
      <c r="AK48" s="531"/>
      <c r="AL48" s="531"/>
      <c r="AM48" s="531"/>
      <c r="AN48" s="531"/>
      <c r="AO48" s="531"/>
      <c r="AP48" s="531"/>
      <c r="AQ48" s="531"/>
      <c r="AR48" s="531"/>
      <c r="AS48" s="531"/>
      <c r="AT48" s="531"/>
      <c r="AU48" s="531"/>
      <c r="AV48" s="531"/>
      <c r="AW48" s="531"/>
      <c r="AX48" s="531"/>
      <c r="AY48" s="531"/>
      <c r="AZ48" s="531"/>
      <c r="BA48" s="531"/>
      <c r="BB48" s="531"/>
      <c r="BC48" s="531"/>
      <c r="BD48" s="531"/>
      <c r="BE48" s="531"/>
      <c r="BF48" s="531"/>
      <c r="BG48" s="531"/>
      <c r="BH48" s="531"/>
      <c r="BI48" s="531"/>
      <c r="BJ48" s="531"/>
    </row>
    <row r="49" spans="1:62" ht="15" customHeight="1">
      <c r="A49" s="528"/>
      <c r="B49" s="528"/>
      <c r="C49" s="528"/>
      <c r="D49" s="529"/>
      <c r="E49" s="530"/>
      <c r="F49" s="530"/>
      <c r="G49" s="530"/>
      <c r="H49" s="529"/>
      <c r="I49" s="530"/>
      <c r="J49" s="598"/>
      <c r="K49" s="529"/>
      <c r="L49" s="530"/>
      <c r="M49" s="598"/>
      <c r="N49" s="529"/>
      <c r="O49" s="530"/>
      <c r="P49" s="530"/>
      <c r="Q49" s="603"/>
      <c r="R49" s="591"/>
      <c r="S49" s="591"/>
      <c r="T49" s="591"/>
      <c r="U49" s="591"/>
      <c r="V49" s="591"/>
      <c r="W49" s="591"/>
      <c r="X49" s="591"/>
      <c r="Y49" s="591"/>
      <c r="Z49" s="591"/>
      <c r="AA49" s="591"/>
      <c r="AB49" s="591"/>
      <c r="AC49" s="591"/>
      <c r="AD49" s="591"/>
      <c r="AE49" s="591"/>
      <c r="AF49" s="591"/>
      <c r="AG49" s="591"/>
      <c r="AH49" s="591"/>
      <c r="AI49" s="591"/>
      <c r="AJ49" s="591"/>
      <c r="AK49" s="591"/>
      <c r="AL49" s="591"/>
      <c r="AM49" s="591"/>
      <c r="AN49" s="591"/>
      <c r="AO49" s="591"/>
      <c r="AP49" s="591"/>
      <c r="AQ49" s="591"/>
      <c r="AR49" s="591"/>
      <c r="AS49" s="591"/>
      <c r="AT49" s="591"/>
      <c r="AU49" s="591"/>
      <c r="AV49" s="591"/>
      <c r="AW49" s="591"/>
      <c r="AX49" s="591"/>
      <c r="AY49" s="591"/>
      <c r="AZ49" s="591"/>
      <c r="BA49" s="591"/>
      <c r="BB49" s="591"/>
      <c r="BC49" s="591"/>
      <c r="BD49" s="591"/>
      <c r="BE49" s="591"/>
      <c r="BF49" s="591"/>
      <c r="BG49" s="591"/>
      <c r="BH49" s="591"/>
      <c r="BI49" s="591"/>
      <c r="BJ49" s="591"/>
    </row>
    <row r="50" spans="1:62" ht="18.75" customHeight="1">
      <c r="A50" s="591"/>
      <c r="B50" s="528"/>
      <c r="C50" s="528"/>
      <c r="D50" s="529"/>
      <c r="E50" s="530"/>
      <c r="F50" s="530"/>
      <c r="G50" s="530"/>
      <c r="H50" s="529"/>
      <c r="I50" s="530"/>
      <c r="J50" s="598"/>
      <c r="K50" s="529"/>
      <c r="L50" s="530"/>
      <c r="M50" s="598"/>
      <c r="N50" s="529"/>
      <c r="O50" s="530"/>
      <c r="P50" s="530"/>
      <c r="Q50" s="603"/>
      <c r="R50" s="591"/>
      <c r="S50" s="591"/>
      <c r="T50" s="591"/>
      <c r="U50" s="591"/>
      <c r="V50" s="591"/>
      <c r="W50" s="591"/>
      <c r="X50" s="591"/>
      <c r="Y50" s="591"/>
      <c r="Z50" s="591"/>
      <c r="AA50" s="591"/>
      <c r="AB50" s="591"/>
      <c r="AC50" s="591"/>
      <c r="AD50" s="591"/>
      <c r="AE50" s="591"/>
      <c r="AF50" s="591"/>
      <c r="AG50" s="591"/>
      <c r="AH50" s="591"/>
      <c r="AI50" s="591"/>
      <c r="AJ50" s="591"/>
      <c r="AK50" s="591"/>
      <c r="AL50" s="591"/>
      <c r="AM50" s="591"/>
      <c r="AN50" s="591"/>
      <c r="AO50" s="591"/>
      <c r="AP50" s="591"/>
      <c r="AQ50" s="591"/>
      <c r="AR50" s="591"/>
      <c r="AS50" s="591"/>
      <c r="AT50" s="591"/>
      <c r="AU50" s="591"/>
      <c r="AV50" s="591"/>
      <c r="AW50" s="591"/>
      <c r="AX50" s="591"/>
      <c r="AY50" s="591"/>
      <c r="AZ50" s="591"/>
      <c r="BA50" s="591"/>
      <c r="BB50" s="591"/>
      <c r="BC50" s="591"/>
      <c r="BD50" s="591"/>
      <c r="BE50" s="591"/>
      <c r="BF50" s="591"/>
      <c r="BG50" s="591"/>
      <c r="BH50" s="591"/>
      <c r="BI50" s="591"/>
      <c r="BJ50" s="591"/>
    </row>
    <row r="51" spans="1:62" s="521" customFormat="1" ht="19.5" customHeight="1">
      <c r="A51" s="592" t="s">
        <v>5</v>
      </c>
      <c r="B51" s="816" t="s">
        <v>50</v>
      </c>
      <c r="C51" s="817"/>
      <c r="D51" s="817"/>
      <c r="E51" s="817"/>
      <c r="F51" s="817"/>
      <c r="G51" s="817"/>
      <c r="H51" s="817"/>
      <c r="I51" s="817"/>
      <c r="J51" s="817"/>
      <c r="K51" s="817"/>
      <c r="L51" s="817"/>
      <c r="M51" s="817"/>
      <c r="N51" s="817"/>
      <c r="O51" s="817"/>
      <c r="P51" s="817"/>
      <c r="Q51" s="817"/>
      <c r="R51" s="817"/>
      <c r="S51" s="817"/>
      <c r="T51" s="817"/>
      <c r="U51" s="817"/>
      <c r="V51" s="817"/>
      <c r="W51" s="817"/>
      <c r="X51" s="817"/>
      <c r="Y51" s="817"/>
      <c r="Z51" s="817"/>
      <c r="AA51" s="817"/>
      <c r="AB51" s="817"/>
      <c r="AC51" s="817"/>
      <c r="AD51" s="817"/>
      <c r="AE51" s="817"/>
      <c r="AF51" s="817"/>
      <c r="AG51" s="817"/>
      <c r="AH51" s="817"/>
      <c r="AI51" s="817"/>
      <c r="AJ51" s="817"/>
      <c r="AK51" s="817"/>
      <c r="AL51" s="817"/>
      <c r="AM51" s="817"/>
      <c r="AN51" s="817"/>
      <c r="AO51" s="817"/>
      <c r="AP51" s="818"/>
      <c r="AQ51" s="819" t="s">
        <v>51</v>
      </c>
      <c r="AR51" s="817"/>
      <c r="AS51" s="817"/>
      <c r="AT51" s="817"/>
      <c r="AU51" s="818"/>
      <c r="AV51" s="819" t="s">
        <v>52</v>
      </c>
      <c r="AW51" s="817"/>
      <c r="AX51" s="817"/>
      <c r="AY51" s="817"/>
      <c r="AZ51" s="817"/>
      <c r="BA51" s="817"/>
      <c r="BB51" s="817"/>
      <c r="BC51" s="639"/>
      <c r="BD51" s="819"/>
      <c r="BE51" s="817"/>
      <c r="BF51" s="817"/>
      <c r="BG51" s="817"/>
      <c r="BH51" s="817"/>
      <c r="BI51" s="817"/>
      <c r="BJ51" s="818"/>
    </row>
    <row r="52" spans="1:62" ht="20.25" customHeight="1" thickTop="1">
      <c r="A52" s="889" t="s">
        <v>53</v>
      </c>
      <c r="B52" s="593">
        <v>1</v>
      </c>
      <c r="C52" s="823" t="s">
        <v>258</v>
      </c>
      <c r="D52" s="823"/>
      <c r="E52" s="823"/>
      <c r="F52" s="823"/>
      <c r="G52" s="823"/>
      <c r="H52" s="823"/>
      <c r="I52" s="823"/>
      <c r="J52" s="823"/>
      <c r="K52" s="823"/>
      <c r="L52" s="823"/>
      <c r="M52" s="823"/>
      <c r="N52" s="823"/>
      <c r="O52" s="823"/>
      <c r="P52" s="823"/>
      <c r="Q52" s="823"/>
      <c r="R52" s="823"/>
      <c r="S52" s="823"/>
      <c r="T52" s="823"/>
      <c r="U52" s="823"/>
      <c r="V52" s="823"/>
      <c r="W52" s="823"/>
      <c r="X52" s="823"/>
      <c r="Y52" s="823"/>
      <c r="Z52" s="823"/>
      <c r="AA52" s="823"/>
      <c r="AB52" s="823"/>
      <c r="AC52" s="823"/>
      <c r="AD52" s="823"/>
      <c r="AE52" s="823"/>
      <c r="AF52" s="823"/>
      <c r="AG52" s="823"/>
      <c r="AH52" s="823"/>
      <c r="AI52" s="823"/>
      <c r="AJ52" s="823"/>
      <c r="AK52" s="823"/>
      <c r="AL52" s="823"/>
      <c r="AM52" s="823"/>
      <c r="AN52" s="823"/>
      <c r="AO52" s="823"/>
      <c r="AP52" s="823"/>
      <c r="AQ52" s="824">
        <v>24</v>
      </c>
      <c r="AR52" s="825"/>
      <c r="AS52" s="825"/>
      <c r="AT52" s="825"/>
      <c r="AU52" s="826"/>
      <c r="AV52" s="827"/>
      <c r="AW52" s="828"/>
      <c r="AX52" s="828"/>
      <c r="AY52" s="828"/>
      <c r="AZ52" s="828"/>
      <c r="BA52" s="828"/>
      <c r="BB52" s="828"/>
      <c r="BC52" s="829"/>
      <c r="BD52" s="830" t="s">
        <v>285</v>
      </c>
      <c r="BE52" s="831"/>
      <c r="BF52" s="831"/>
      <c r="BG52" s="831"/>
      <c r="BH52" s="831"/>
      <c r="BI52" s="831"/>
      <c r="BJ52" s="832"/>
    </row>
    <row r="53" spans="1:62" ht="23.1" customHeight="1">
      <c r="A53" s="890"/>
      <c r="B53" s="594">
        <v>2</v>
      </c>
      <c r="C53" s="833"/>
      <c r="D53" s="834"/>
      <c r="E53" s="834"/>
      <c r="F53" s="834"/>
      <c r="G53" s="834"/>
      <c r="H53" s="834"/>
      <c r="I53" s="834"/>
      <c r="J53" s="834"/>
      <c r="K53" s="834"/>
      <c r="L53" s="834"/>
      <c r="M53" s="834"/>
      <c r="N53" s="834"/>
      <c r="O53" s="834"/>
      <c r="P53" s="834"/>
      <c r="Q53" s="834"/>
      <c r="R53" s="834"/>
      <c r="S53" s="834"/>
      <c r="T53" s="834"/>
      <c r="U53" s="834"/>
      <c r="V53" s="834"/>
      <c r="W53" s="834"/>
      <c r="X53" s="834"/>
      <c r="Y53" s="834"/>
      <c r="Z53" s="834"/>
      <c r="AA53" s="834"/>
      <c r="AB53" s="834"/>
      <c r="AC53" s="834"/>
      <c r="AD53" s="834"/>
      <c r="AE53" s="834"/>
      <c r="AF53" s="834"/>
      <c r="AG53" s="834"/>
      <c r="AH53" s="834"/>
      <c r="AI53" s="834"/>
      <c r="AJ53" s="834"/>
      <c r="AK53" s="834"/>
      <c r="AL53" s="834"/>
      <c r="AM53" s="834"/>
      <c r="AN53" s="834"/>
      <c r="AO53" s="834"/>
      <c r="AP53" s="835"/>
      <c r="AQ53" s="836"/>
      <c r="AR53" s="837"/>
      <c r="AS53" s="837"/>
      <c r="AT53" s="837"/>
      <c r="AU53" s="838"/>
      <c r="AV53" s="839"/>
      <c r="AW53" s="840"/>
      <c r="AX53" s="840"/>
      <c r="AY53" s="840"/>
      <c r="AZ53" s="840"/>
      <c r="BA53" s="840"/>
      <c r="BB53" s="840"/>
      <c r="BC53" s="841"/>
      <c r="BD53" s="842"/>
      <c r="BE53" s="843"/>
      <c r="BF53" s="843"/>
      <c r="BG53" s="843"/>
      <c r="BH53" s="843"/>
      <c r="BI53" s="843"/>
      <c r="BJ53" s="844"/>
    </row>
    <row r="54" spans="1:62" ht="23.1" customHeight="1">
      <c r="A54" s="890"/>
      <c r="B54" s="594">
        <v>3</v>
      </c>
      <c r="C54" s="833"/>
      <c r="D54" s="834"/>
      <c r="E54" s="834"/>
      <c r="F54" s="834"/>
      <c r="G54" s="834"/>
      <c r="H54" s="834"/>
      <c r="I54" s="834"/>
      <c r="J54" s="834"/>
      <c r="K54" s="834"/>
      <c r="L54" s="834"/>
      <c r="M54" s="834"/>
      <c r="N54" s="834"/>
      <c r="O54" s="834"/>
      <c r="P54" s="834"/>
      <c r="Q54" s="834"/>
      <c r="R54" s="834"/>
      <c r="S54" s="834"/>
      <c r="T54" s="834"/>
      <c r="U54" s="834"/>
      <c r="V54" s="834"/>
      <c r="W54" s="834"/>
      <c r="X54" s="834"/>
      <c r="Y54" s="834"/>
      <c r="Z54" s="834"/>
      <c r="AA54" s="834"/>
      <c r="AB54" s="834"/>
      <c r="AC54" s="834"/>
      <c r="AD54" s="834"/>
      <c r="AE54" s="834"/>
      <c r="AF54" s="834"/>
      <c r="AG54" s="834"/>
      <c r="AH54" s="834"/>
      <c r="AI54" s="834"/>
      <c r="AJ54" s="834"/>
      <c r="AK54" s="834"/>
      <c r="AL54" s="834"/>
      <c r="AM54" s="834"/>
      <c r="AN54" s="834"/>
      <c r="AO54" s="834"/>
      <c r="AP54" s="835"/>
      <c r="AQ54" s="836"/>
      <c r="AR54" s="837"/>
      <c r="AS54" s="837"/>
      <c r="AT54" s="837"/>
      <c r="AU54" s="838"/>
      <c r="AV54" s="839"/>
      <c r="AW54" s="840"/>
      <c r="AX54" s="840"/>
      <c r="AY54" s="840"/>
      <c r="AZ54" s="840"/>
      <c r="BA54" s="840"/>
      <c r="BB54" s="840"/>
      <c r="BC54" s="841"/>
      <c r="BD54" s="845"/>
      <c r="BE54" s="846"/>
      <c r="BF54" s="846"/>
      <c r="BG54" s="846"/>
      <c r="BH54" s="846"/>
      <c r="BI54" s="846"/>
      <c r="BJ54" s="847"/>
    </row>
    <row r="55" spans="1:62" ht="23.1" customHeight="1">
      <c r="A55" s="890"/>
      <c r="B55" s="594">
        <v>4</v>
      </c>
      <c r="C55" s="833"/>
      <c r="D55" s="834"/>
      <c r="E55" s="834"/>
      <c r="F55" s="834"/>
      <c r="G55" s="834"/>
      <c r="H55" s="834"/>
      <c r="I55" s="834"/>
      <c r="J55" s="834"/>
      <c r="K55" s="834"/>
      <c r="L55" s="834"/>
      <c r="M55" s="834"/>
      <c r="N55" s="834"/>
      <c r="O55" s="834"/>
      <c r="P55" s="834"/>
      <c r="Q55" s="834"/>
      <c r="R55" s="834"/>
      <c r="S55" s="834"/>
      <c r="T55" s="834"/>
      <c r="U55" s="834"/>
      <c r="V55" s="834"/>
      <c r="W55" s="834"/>
      <c r="X55" s="834"/>
      <c r="Y55" s="834"/>
      <c r="Z55" s="834"/>
      <c r="AA55" s="834"/>
      <c r="AB55" s="834"/>
      <c r="AC55" s="834"/>
      <c r="AD55" s="834"/>
      <c r="AE55" s="834"/>
      <c r="AF55" s="834"/>
      <c r="AG55" s="834"/>
      <c r="AH55" s="834"/>
      <c r="AI55" s="834"/>
      <c r="AJ55" s="834"/>
      <c r="AK55" s="834"/>
      <c r="AL55" s="834"/>
      <c r="AM55" s="834"/>
      <c r="AN55" s="834"/>
      <c r="AO55" s="834"/>
      <c r="AP55" s="835"/>
      <c r="AQ55" s="836"/>
      <c r="AR55" s="837"/>
      <c r="AS55" s="837"/>
      <c r="AT55" s="837"/>
      <c r="AU55" s="838"/>
      <c r="AV55" s="839"/>
      <c r="AW55" s="840"/>
      <c r="AX55" s="840"/>
      <c r="AY55" s="840"/>
      <c r="AZ55" s="840"/>
      <c r="BA55" s="840"/>
      <c r="BB55" s="840"/>
      <c r="BC55" s="841"/>
      <c r="BD55" s="848"/>
      <c r="BE55" s="849"/>
      <c r="BF55" s="849"/>
      <c r="BG55" s="849"/>
      <c r="BH55" s="849"/>
      <c r="BI55" s="849"/>
      <c r="BJ55" s="850"/>
    </row>
    <row r="56" spans="1:62" ht="23.1" customHeight="1">
      <c r="A56" s="890"/>
      <c r="B56" s="594">
        <v>5</v>
      </c>
      <c r="C56" s="833"/>
      <c r="D56" s="834"/>
      <c r="E56" s="834"/>
      <c r="F56" s="834"/>
      <c r="G56" s="834"/>
      <c r="H56" s="834"/>
      <c r="I56" s="834"/>
      <c r="J56" s="834"/>
      <c r="K56" s="834"/>
      <c r="L56" s="834"/>
      <c r="M56" s="834"/>
      <c r="N56" s="834"/>
      <c r="O56" s="834"/>
      <c r="P56" s="834"/>
      <c r="Q56" s="834"/>
      <c r="R56" s="834"/>
      <c r="S56" s="834"/>
      <c r="T56" s="834"/>
      <c r="U56" s="834"/>
      <c r="V56" s="834"/>
      <c r="W56" s="834"/>
      <c r="X56" s="834"/>
      <c r="Y56" s="834"/>
      <c r="Z56" s="834"/>
      <c r="AA56" s="834"/>
      <c r="AB56" s="834"/>
      <c r="AC56" s="834"/>
      <c r="AD56" s="834"/>
      <c r="AE56" s="834"/>
      <c r="AF56" s="834"/>
      <c r="AG56" s="834"/>
      <c r="AH56" s="834"/>
      <c r="AI56" s="834"/>
      <c r="AJ56" s="834"/>
      <c r="AK56" s="834"/>
      <c r="AL56" s="834"/>
      <c r="AM56" s="834"/>
      <c r="AN56" s="834"/>
      <c r="AO56" s="834"/>
      <c r="AP56" s="835"/>
      <c r="AQ56" s="836"/>
      <c r="AR56" s="837"/>
      <c r="AS56" s="837"/>
      <c r="AT56" s="837"/>
      <c r="AU56" s="838"/>
      <c r="AV56" s="839"/>
      <c r="AW56" s="840"/>
      <c r="AX56" s="840"/>
      <c r="AY56" s="840"/>
      <c r="AZ56" s="840"/>
      <c r="BA56" s="840"/>
      <c r="BB56" s="840"/>
      <c r="BC56" s="841"/>
      <c r="BD56" s="851"/>
      <c r="BE56" s="852"/>
      <c r="BF56" s="852"/>
      <c r="BG56" s="852"/>
      <c r="BH56" s="852"/>
      <c r="BI56" s="852"/>
      <c r="BJ56" s="853"/>
    </row>
    <row r="57" spans="1:62" ht="23.1" customHeight="1">
      <c r="A57" s="890"/>
      <c r="B57" s="594">
        <v>6</v>
      </c>
      <c r="C57" s="833"/>
      <c r="D57" s="834"/>
      <c r="E57" s="834"/>
      <c r="F57" s="834"/>
      <c r="G57" s="834"/>
      <c r="H57" s="834"/>
      <c r="I57" s="834"/>
      <c r="J57" s="834"/>
      <c r="K57" s="834"/>
      <c r="L57" s="834"/>
      <c r="M57" s="834"/>
      <c r="N57" s="834"/>
      <c r="O57" s="834"/>
      <c r="P57" s="834"/>
      <c r="Q57" s="834"/>
      <c r="R57" s="834"/>
      <c r="S57" s="834"/>
      <c r="T57" s="834"/>
      <c r="U57" s="834"/>
      <c r="V57" s="834"/>
      <c r="W57" s="834"/>
      <c r="X57" s="834"/>
      <c r="Y57" s="834"/>
      <c r="Z57" s="834"/>
      <c r="AA57" s="834"/>
      <c r="AB57" s="834"/>
      <c r="AC57" s="834"/>
      <c r="AD57" s="834"/>
      <c r="AE57" s="834"/>
      <c r="AF57" s="834"/>
      <c r="AG57" s="834"/>
      <c r="AH57" s="834"/>
      <c r="AI57" s="834"/>
      <c r="AJ57" s="834"/>
      <c r="AK57" s="834"/>
      <c r="AL57" s="834"/>
      <c r="AM57" s="834"/>
      <c r="AN57" s="834"/>
      <c r="AO57" s="834"/>
      <c r="AP57" s="835"/>
      <c r="AQ57" s="836"/>
      <c r="AR57" s="837"/>
      <c r="AS57" s="837"/>
      <c r="AT57" s="837"/>
      <c r="AU57" s="838"/>
      <c r="AV57" s="839"/>
      <c r="AW57" s="840"/>
      <c r="AX57" s="840"/>
      <c r="AY57" s="840"/>
      <c r="AZ57" s="840"/>
      <c r="BA57" s="840"/>
      <c r="BB57" s="840"/>
      <c r="BC57" s="841"/>
      <c r="BD57" s="851"/>
      <c r="BE57" s="852"/>
      <c r="BF57" s="852"/>
      <c r="BG57" s="852"/>
      <c r="BH57" s="852"/>
      <c r="BI57" s="852"/>
      <c r="BJ57" s="853"/>
    </row>
    <row r="58" spans="1:62" ht="23.1" customHeight="1">
      <c r="A58" s="890"/>
      <c r="B58" s="594">
        <v>7</v>
      </c>
      <c r="C58" s="848"/>
      <c r="D58" s="849"/>
      <c r="E58" s="849"/>
      <c r="F58" s="849"/>
      <c r="G58" s="849"/>
      <c r="H58" s="849"/>
      <c r="I58" s="849"/>
      <c r="J58" s="849"/>
      <c r="K58" s="849"/>
      <c r="L58" s="849"/>
      <c r="M58" s="849"/>
      <c r="N58" s="849"/>
      <c r="O58" s="849"/>
      <c r="P58" s="849"/>
      <c r="Q58" s="849"/>
      <c r="R58" s="849"/>
      <c r="S58" s="849"/>
      <c r="T58" s="849"/>
      <c r="U58" s="849"/>
      <c r="V58" s="849"/>
      <c r="W58" s="849"/>
      <c r="X58" s="849"/>
      <c r="Y58" s="849"/>
      <c r="Z58" s="849"/>
      <c r="AA58" s="849"/>
      <c r="AB58" s="849"/>
      <c r="AC58" s="849"/>
      <c r="AD58" s="849"/>
      <c r="AE58" s="849"/>
      <c r="AF58" s="849"/>
      <c r="AG58" s="849"/>
      <c r="AH58" s="849"/>
      <c r="AI58" s="849"/>
      <c r="AJ58" s="849"/>
      <c r="AK58" s="849"/>
      <c r="AL58" s="849"/>
      <c r="AM58" s="849"/>
      <c r="AN58" s="849"/>
      <c r="AO58" s="849"/>
      <c r="AP58" s="850"/>
      <c r="AQ58" s="836"/>
      <c r="AR58" s="837"/>
      <c r="AS58" s="837"/>
      <c r="AT58" s="837"/>
      <c r="AU58" s="838"/>
      <c r="AV58" s="839"/>
      <c r="AW58" s="840"/>
      <c r="AX58" s="840"/>
      <c r="AY58" s="840"/>
      <c r="AZ58" s="840"/>
      <c r="BA58" s="840"/>
      <c r="BB58" s="840"/>
      <c r="BC58" s="841"/>
      <c r="BD58" s="851"/>
      <c r="BE58" s="852"/>
      <c r="BF58" s="852"/>
      <c r="BG58" s="852"/>
      <c r="BH58" s="852"/>
      <c r="BI58" s="852"/>
      <c r="BJ58" s="853"/>
    </row>
    <row r="59" spans="1:62" ht="23.1" customHeight="1">
      <c r="A59" s="890"/>
      <c r="B59" s="595">
        <v>8</v>
      </c>
      <c r="C59" s="833"/>
      <c r="D59" s="834"/>
      <c r="E59" s="834"/>
      <c r="F59" s="834"/>
      <c r="G59" s="834"/>
      <c r="H59" s="834"/>
      <c r="I59" s="834"/>
      <c r="J59" s="834"/>
      <c r="K59" s="834"/>
      <c r="L59" s="834"/>
      <c r="M59" s="834"/>
      <c r="N59" s="834"/>
      <c r="O59" s="834"/>
      <c r="P59" s="834"/>
      <c r="Q59" s="834"/>
      <c r="R59" s="834"/>
      <c r="S59" s="834"/>
      <c r="T59" s="834"/>
      <c r="U59" s="834"/>
      <c r="V59" s="834"/>
      <c r="W59" s="834"/>
      <c r="X59" s="834"/>
      <c r="Y59" s="834"/>
      <c r="Z59" s="834"/>
      <c r="AA59" s="834"/>
      <c r="AB59" s="834"/>
      <c r="AC59" s="834"/>
      <c r="AD59" s="834"/>
      <c r="AE59" s="834"/>
      <c r="AF59" s="834"/>
      <c r="AG59" s="834"/>
      <c r="AH59" s="834"/>
      <c r="AI59" s="834"/>
      <c r="AJ59" s="834"/>
      <c r="AK59" s="834"/>
      <c r="AL59" s="834"/>
      <c r="AM59" s="834"/>
      <c r="AN59" s="834"/>
      <c r="AO59" s="834"/>
      <c r="AP59" s="835"/>
      <c r="AQ59" s="836"/>
      <c r="AR59" s="837"/>
      <c r="AS59" s="837"/>
      <c r="AT59" s="837"/>
      <c r="AU59" s="838"/>
      <c r="AV59" s="839"/>
      <c r="AW59" s="840"/>
      <c r="AX59" s="840"/>
      <c r="AY59" s="840"/>
      <c r="AZ59" s="840"/>
      <c r="BA59" s="840"/>
      <c r="BB59" s="840"/>
      <c r="BC59" s="841"/>
      <c r="BD59" s="851"/>
      <c r="BE59" s="852"/>
      <c r="BF59" s="852"/>
      <c r="BG59" s="852"/>
      <c r="BH59" s="852"/>
      <c r="BI59" s="852"/>
      <c r="BJ59" s="853"/>
    </row>
    <row r="60" spans="1:62" ht="23.1" customHeight="1">
      <c r="A60" s="890"/>
      <c r="B60" s="767">
        <v>9</v>
      </c>
      <c r="C60" s="833"/>
      <c r="D60" s="834"/>
      <c r="E60" s="834"/>
      <c r="F60" s="834"/>
      <c r="G60" s="834"/>
      <c r="H60" s="834"/>
      <c r="I60" s="834"/>
      <c r="J60" s="834"/>
      <c r="K60" s="834"/>
      <c r="L60" s="834"/>
      <c r="M60" s="834"/>
      <c r="N60" s="834"/>
      <c r="O60" s="834"/>
      <c r="P60" s="834"/>
      <c r="Q60" s="834"/>
      <c r="R60" s="834"/>
      <c r="S60" s="834"/>
      <c r="T60" s="834"/>
      <c r="U60" s="834"/>
      <c r="V60" s="834"/>
      <c r="W60" s="834"/>
      <c r="X60" s="834"/>
      <c r="Y60" s="834"/>
      <c r="Z60" s="834"/>
      <c r="AA60" s="834"/>
      <c r="AB60" s="834"/>
      <c r="AC60" s="834"/>
      <c r="AD60" s="834"/>
      <c r="AE60" s="834"/>
      <c r="AF60" s="834"/>
      <c r="AG60" s="834"/>
      <c r="AH60" s="834"/>
      <c r="AI60" s="834"/>
      <c r="AJ60" s="834"/>
      <c r="AK60" s="834"/>
      <c r="AL60" s="834"/>
      <c r="AM60" s="834"/>
      <c r="AN60" s="834"/>
      <c r="AO60" s="834"/>
      <c r="AP60" s="835"/>
      <c r="AQ60" s="860"/>
      <c r="AR60" s="861"/>
      <c r="AS60" s="861"/>
      <c r="AT60" s="861"/>
      <c r="AU60" s="862"/>
      <c r="AV60" s="839"/>
      <c r="AW60" s="840"/>
      <c r="AX60" s="840"/>
      <c r="AY60" s="840"/>
      <c r="AZ60" s="840"/>
      <c r="BA60" s="840"/>
      <c r="BB60" s="840"/>
      <c r="BC60" s="841"/>
      <c r="BD60" s="724"/>
      <c r="BE60" s="727"/>
      <c r="BF60" s="727"/>
      <c r="BG60" s="727"/>
      <c r="BH60" s="727"/>
      <c r="BI60" s="727"/>
      <c r="BJ60" s="728"/>
    </row>
    <row r="61" spans="1:62" ht="23.1" customHeight="1">
      <c r="A61" s="890"/>
      <c r="B61" s="766">
        <v>10</v>
      </c>
      <c r="C61" s="833"/>
      <c r="D61" s="834"/>
      <c r="E61" s="834"/>
      <c r="F61" s="834"/>
      <c r="G61" s="834"/>
      <c r="H61" s="834"/>
      <c r="I61" s="834"/>
      <c r="J61" s="834"/>
      <c r="K61" s="834"/>
      <c r="L61" s="834"/>
      <c r="M61" s="834"/>
      <c r="N61" s="834"/>
      <c r="O61" s="834"/>
      <c r="P61" s="834"/>
      <c r="Q61" s="834"/>
      <c r="R61" s="834"/>
      <c r="S61" s="834"/>
      <c r="T61" s="834"/>
      <c r="U61" s="834"/>
      <c r="V61" s="834"/>
      <c r="W61" s="834"/>
      <c r="X61" s="834"/>
      <c r="Y61" s="834"/>
      <c r="Z61" s="834"/>
      <c r="AA61" s="834"/>
      <c r="AB61" s="834"/>
      <c r="AC61" s="834"/>
      <c r="AD61" s="834"/>
      <c r="AE61" s="834"/>
      <c r="AF61" s="834"/>
      <c r="AG61" s="834"/>
      <c r="AH61" s="834"/>
      <c r="AI61" s="834"/>
      <c r="AJ61" s="834"/>
      <c r="AK61" s="834"/>
      <c r="AL61" s="834"/>
      <c r="AM61" s="834"/>
      <c r="AN61" s="834"/>
      <c r="AO61" s="834"/>
      <c r="AP61" s="835"/>
      <c r="AQ61" s="863"/>
      <c r="AR61" s="864"/>
      <c r="AS61" s="864"/>
      <c r="AT61" s="864"/>
      <c r="AU61" s="865"/>
      <c r="AV61" s="839"/>
      <c r="AW61" s="840"/>
      <c r="AX61" s="840"/>
      <c r="AY61" s="840"/>
      <c r="AZ61" s="840"/>
      <c r="BA61" s="840"/>
      <c r="BB61" s="840"/>
      <c r="BC61" s="841"/>
      <c r="BD61" s="724"/>
      <c r="BE61" s="727"/>
      <c r="BF61" s="727"/>
      <c r="BG61" s="727"/>
      <c r="BH61" s="727"/>
      <c r="BI61" s="727"/>
      <c r="BJ61" s="728"/>
    </row>
    <row r="62" spans="1:62" ht="23.25" customHeight="1" thickBot="1">
      <c r="A62" s="891"/>
      <c r="B62" s="596">
        <v>11</v>
      </c>
      <c r="C62" s="833"/>
      <c r="D62" s="834"/>
      <c r="E62" s="834"/>
      <c r="F62" s="834"/>
      <c r="G62" s="834"/>
      <c r="H62" s="834"/>
      <c r="I62" s="834"/>
      <c r="J62" s="834"/>
      <c r="K62" s="834"/>
      <c r="L62" s="834"/>
      <c r="M62" s="834"/>
      <c r="N62" s="834"/>
      <c r="O62" s="834"/>
      <c r="P62" s="834"/>
      <c r="Q62" s="834"/>
      <c r="R62" s="834"/>
      <c r="S62" s="834"/>
      <c r="T62" s="834"/>
      <c r="U62" s="834"/>
      <c r="V62" s="834"/>
      <c r="W62" s="834"/>
      <c r="X62" s="834"/>
      <c r="Y62" s="834"/>
      <c r="Z62" s="834"/>
      <c r="AA62" s="834"/>
      <c r="AB62" s="834"/>
      <c r="AC62" s="834"/>
      <c r="AD62" s="834"/>
      <c r="AE62" s="834"/>
      <c r="AF62" s="834"/>
      <c r="AG62" s="834"/>
      <c r="AH62" s="834"/>
      <c r="AI62" s="834"/>
      <c r="AJ62" s="834"/>
      <c r="AK62" s="834"/>
      <c r="AL62" s="834"/>
      <c r="AM62" s="834"/>
      <c r="AN62" s="834"/>
      <c r="AO62" s="834"/>
      <c r="AP62" s="835"/>
      <c r="AQ62" s="854"/>
      <c r="AR62" s="855"/>
      <c r="AS62" s="855"/>
      <c r="AT62" s="855"/>
      <c r="AU62" s="856"/>
      <c r="AV62" s="839"/>
      <c r="AW62" s="840"/>
      <c r="AX62" s="840"/>
      <c r="AY62" s="840"/>
      <c r="AZ62" s="840"/>
      <c r="BA62" s="840"/>
      <c r="BB62" s="840"/>
      <c r="BC62" s="841"/>
      <c r="BD62" s="857"/>
      <c r="BE62" s="858"/>
      <c r="BF62" s="858"/>
      <c r="BG62" s="858"/>
      <c r="BH62" s="858"/>
      <c r="BI62" s="858"/>
      <c r="BJ62" s="859"/>
    </row>
    <row r="63" spans="1:62" ht="21" customHeight="1" thickTop="1">
      <c r="A63" s="889" t="s">
        <v>24</v>
      </c>
      <c r="B63" s="597">
        <v>1</v>
      </c>
      <c r="C63" s="897" t="s">
        <v>281</v>
      </c>
      <c r="D63" s="897"/>
      <c r="E63" s="897"/>
      <c r="F63" s="897"/>
      <c r="G63" s="897"/>
      <c r="H63" s="897"/>
      <c r="I63" s="897"/>
      <c r="J63" s="897"/>
      <c r="K63" s="897"/>
      <c r="L63" s="897"/>
      <c r="M63" s="897"/>
      <c r="N63" s="897"/>
      <c r="O63" s="897"/>
      <c r="P63" s="897"/>
      <c r="Q63" s="897"/>
      <c r="R63" s="897"/>
      <c r="S63" s="897"/>
      <c r="T63" s="897"/>
      <c r="U63" s="897"/>
      <c r="V63" s="897"/>
      <c r="W63" s="897"/>
      <c r="X63" s="897"/>
      <c r="Y63" s="897"/>
      <c r="Z63" s="897"/>
      <c r="AA63" s="897"/>
      <c r="AB63" s="897"/>
      <c r="AC63" s="897"/>
      <c r="AD63" s="897"/>
      <c r="AE63" s="897"/>
      <c r="AF63" s="897"/>
      <c r="AG63" s="897"/>
      <c r="AH63" s="897"/>
      <c r="AI63" s="897"/>
      <c r="AJ63" s="897"/>
      <c r="AK63" s="897"/>
      <c r="AL63" s="897"/>
      <c r="AM63" s="897"/>
      <c r="AN63" s="897"/>
      <c r="AO63" s="897"/>
      <c r="AP63" s="897"/>
      <c r="AQ63" s="824">
        <v>24</v>
      </c>
      <c r="AR63" s="825"/>
      <c r="AS63" s="825"/>
      <c r="AT63" s="825"/>
      <c r="AU63" s="826"/>
      <c r="AV63" s="827"/>
      <c r="AW63" s="828"/>
      <c r="AX63" s="828"/>
      <c r="AY63" s="828"/>
      <c r="AZ63" s="828"/>
      <c r="BA63" s="828"/>
      <c r="BB63" s="828"/>
      <c r="BC63" s="829"/>
      <c r="BD63" s="830" t="s">
        <v>285</v>
      </c>
      <c r="BE63" s="831"/>
      <c r="BF63" s="831"/>
      <c r="BG63" s="831"/>
      <c r="BH63" s="831"/>
      <c r="BI63" s="831"/>
      <c r="BJ63" s="832"/>
    </row>
    <row r="64" spans="1:62" ht="23.1" customHeight="1">
      <c r="A64" s="890"/>
      <c r="B64" s="594">
        <v>2</v>
      </c>
      <c r="C64" s="833" t="s">
        <v>268</v>
      </c>
      <c r="D64" s="834"/>
      <c r="E64" s="834"/>
      <c r="F64" s="834"/>
      <c r="G64" s="834"/>
      <c r="H64" s="834"/>
      <c r="I64" s="834"/>
      <c r="J64" s="834"/>
      <c r="K64" s="834"/>
      <c r="L64" s="834"/>
      <c r="M64" s="834"/>
      <c r="N64" s="834"/>
      <c r="O64" s="834"/>
      <c r="P64" s="834"/>
      <c r="Q64" s="834"/>
      <c r="R64" s="834"/>
      <c r="S64" s="834"/>
      <c r="T64" s="834"/>
      <c r="U64" s="834"/>
      <c r="V64" s="834"/>
      <c r="W64" s="834"/>
      <c r="X64" s="834"/>
      <c r="Y64" s="834"/>
      <c r="Z64" s="834"/>
      <c r="AA64" s="834"/>
      <c r="AB64" s="834"/>
      <c r="AC64" s="834"/>
      <c r="AD64" s="834"/>
      <c r="AE64" s="834"/>
      <c r="AF64" s="834"/>
      <c r="AG64" s="834"/>
      <c r="AH64" s="834"/>
      <c r="AI64" s="834"/>
      <c r="AJ64" s="834"/>
      <c r="AK64" s="834"/>
      <c r="AL64" s="834"/>
      <c r="AM64" s="834"/>
      <c r="AN64" s="834"/>
      <c r="AO64" s="834"/>
      <c r="AP64" s="835"/>
      <c r="AQ64" s="836">
        <v>4</v>
      </c>
      <c r="AR64" s="837"/>
      <c r="AS64" s="837"/>
      <c r="AT64" s="837"/>
      <c r="AU64" s="838"/>
      <c r="AV64" s="839" t="s">
        <v>269</v>
      </c>
      <c r="AW64" s="840"/>
      <c r="AX64" s="840"/>
      <c r="AY64" s="840"/>
      <c r="AZ64" s="840"/>
      <c r="BA64" s="840"/>
      <c r="BB64" s="840"/>
      <c r="BC64" s="841"/>
      <c r="BD64" s="866"/>
      <c r="BE64" s="867"/>
      <c r="BF64" s="867"/>
      <c r="BG64" s="867"/>
      <c r="BH64" s="867"/>
      <c r="BI64" s="867"/>
      <c r="BJ64" s="868"/>
    </row>
    <row r="65" spans="1:63" ht="23.1" customHeight="1">
      <c r="A65" s="890"/>
      <c r="B65" s="594">
        <v>3</v>
      </c>
      <c r="C65" s="833"/>
      <c r="D65" s="834"/>
      <c r="E65" s="834"/>
      <c r="F65" s="834"/>
      <c r="G65" s="834"/>
      <c r="H65" s="834"/>
      <c r="I65" s="834"/>
      <c r="J65" s="834"/>
      <c r="K65" s="834"/>
      <c r="L65" s="834"/>
      <c r="M65" s="834"/>
      <c r="N65" s="834"/>
      <c r="O65" s="834"/>
      <c r="P65" s="834"/>
      <c r="Q65" s="834"/>
      <c r="R65" s="834"/>
      <c r="S65" s="834"/>
      <c r="T65" s="834"/>
      <c r="U65" s="834"/>
      <c r="V65" s="834"/>
      <c r="W65" s="834"/>
      <c r="X65" s="834"/>
      <c r="Y65" s="834"/>
      <c r="Z65" s="834"/>
      <c r="AA65" s="834"/>
      <c r="AB65" s="834"/>
      <c r="AC65" s="834"/>
      <c r="AD65" s="834"/>
      <c r="AE65" s="834"/>
      <c r="AF65" s="834"/>
      <c r="AG65" s="834"/>
      <c r="AH65" s="834"/>
      <c r="AI65" s="834"/>
      <c r="AJ65" s="834"/>
      <c r="AK65" s="834"/>
      <c r="AL65" s="834"/>
      <c r="AM65" s="834"/>
      <c r="AN65" s="834"/>
      <c r="AO65" s="834"/>
      <c r="AP65" s="835"/>
      <c r="AQ65" s="836"/>
      <c r="AR65" s="837"/>
      <c r="AS65" s="837"/>
      <c r="AT65" s="837"/>
      <c r="AU65" s="838"/>
      <c r="AV65" s="839"/>
      <c r="AW65" s="840"/>
      <c r="AX65" s="840"/>
      <c r="AY65" s="840"/>
      <c r="AZ65" s="840"/>
      <c r="BA65" s="840"/>
      <c r="BB65" s="840"/>
      <c r="BC65" s="841"/>
      <c r="BD65" s="839"/>
      <c r="BE65" s="840"/>
      <c r="BF65" s="840"/>
      <c r="BG65" s="840"/>
      <c r="BH65" s="840"/>
      <c r="BI65" s="840"/>
      <c r="BJ65" s="841"/>
    </row>
    <row r="66" spans="1:63" ht="23.1" customHeight="1">
      <c r="A66" s="890"/>
      <c r="B66" s="594">
        <v>4</v>
      </c>
      <c r="C66" s="848"/>
      <c r="D66" s="849"/>
      <c r="E66" s="849"/>
      <c r="F66" s="849"/>
      <c r="G66" s="849"/>
      <c r="H66" s="849"/>
      <c r="I66" s="849"/>
      <c r="J66" s="849"/>
      <c r="K66" s="849"/>
      <c r="L66" s="849"/>
      <c r="M66" s="849"/>
      <c r="N66" s="849"/>
      <c r="O66" s="849"/>
      <c r="P66" s="849"/>
      <c r="Q66" s="849"/>
      <c r="R66" s="849"/>
      <c r="S66" s="849"/>
      <c r="T66" s="849"/>
      <c r="U66" s="849"/>
      <c r="V66" s="849"/>
      <c r="W66" s="849"/>
      <c r="X66" s="849"/>
      <c r="Y66" s="849"/>
      <c r="Z66" s="849"/>
      <c r="AA66" s="849"/>
      <c r="AB66" s="849"/>
      <c r="AC66" s="849"/>
      <c r="AD66" s="849"/>
      <c r="AE66" s="849"/>
      <c r="AF66" s="849"/>
      <c r="AG66" s="849"/>
      <c r="AH66" s="849"/>
      <c r="AI66" s="849"/>
      <c r="AJ66" s="849"/>
      <c r="AK66" s="849"/>
      <c r="AL66" s="849"/>
      <c r="AM66" s="849"/>
      <c r="AN66" s="849"/>
      <c r="AO66" s="849"/>
      <c r="AP66" s="850"/>
      <c r="AQ66" s="836"/>
      <c r="AR66" s="837"/>
      <c r="AS66" s="837"/>
      <c r="AT66" s="837"/>
      <c r="AU66" s="838"/>
      <c r="AV66" s="839"/>
      <c r="AW66" s="840"/>
      <c r="AX66" s="840"/>
      <c r="AY66" s="840"/>
      <c r="AZ66" s="840"/>
      <c r="BA66" s="840"/>
      <c r="BB66" s="840"/>
      <c r="BC66" s="841"/>
      <c r="BD66" s="839"/>
      <c r="BE66" s="840"/>
      <c r="BF66" s="840"/>
      <c r="BG66" s="840"/>
      <c r="BH66" s="840"/>
      <c r="BI66" s="840"/>
      <c r="BJ66" s="841"/>
    </row>
    <row r="67" spans="1:63" ht="23.1" customHeight="1">
      <c r="A67" s="890"/>
      <c r="B67" s="594">
        <v>5</v>
      </c>
      <c r="C67" s="848"/>
      <c r="D67" s="849"/>
      <c r="E67" s="849"/>
      <c r="F67" s="849"/>
      <c r="G67" s="849"/>
      <c r="H67" s="849"/>
      <c r="I67" s="849"/>
      <c r="J67" s="849"/>
      <c r="K67" s="849"/>
      <c r="L67" s="849"/>
      <c r="M67" s="849"/>
      <c r="N67" s="849"/>
      <c r="O67" s="849"/>
      <c r="P67" s="849"/>
      <c r="Q67" s="849"/>
      <c r="R67" s="849"/>
      <c r="S67" s="849"/>
      <c r="T67" s="849"/>
      <c r="U67" s="849"/>
      <c r="V67" s="849"/>
      <c r="W67" s="849"/>
      <c r="X67" s="849"/>
      <c r="Y67" s="849"/>
      <c r="Z67" s="849"/>
      <c r="AA67" s="849"/>
      <c r="AB67" s="849"/>
      <c r="AC67" s="849"/>
      <c r="AD67" s="849"/>
      <c r="AE67" s="849"/>
      <c r="AF67" s="849"/>
      <c r="AG67" s="849"/>
      <c r="AH67" s="849"/>
      <c r="AI67" s="849"/>
      <c r="AJ67" s="849"/>
      <c r="AK67" s="849"/>
      <c r="AL67" s="849"/>
      <c r="AM67" s="849"/>
      <c r="AN67" s="849"/>
      <c r="AO67" s="849"/>
      <c r="AP67" s="850"/>
      <c r="AQ67" s="836"/>
      <c r="AR67" s="837"/>
      <c r="AS67" s="837"/>
      <c r="AT67" s="837"/>
      <c r="AU67" s="838"/>
      <c r="AV67" s="839"/>
      <c r="AW67" s="840"/>
      <c r="AX67" s="840"/>
      <c r="AY67" s="840"/>
      <c r="AZ67" s="840"/>
      <c r="BA67" s="840"/>
      <c r="BB67" s="840"/>
      <c r="BC67" s="841"/>
      <c r="BD67" s="851"/>
      <c r="BE67" s="852"/>
      <c r="BF67" s="852"/>
      <c r="BG67" s="852"/>
      <c r="BH67" s="852"/>
      <c r="BI67" s="852"/>
      <c r="BJ67" s="853"/>
    </row>
    <row r="68" spans="1:63" ht="23.1" customHeight="1">
      <c r="A68" s="890"/>
      <c r="B68" s="594">
        <v>6</v>
      </c>
      <c r="C68" s="848"/>
      <c r="D68" s="849"/>
      <c r="E68" s="849"/>
      <c r="F68" s="849"/>
      <c r="G68" s="849"/>
      <c r="H68" s="849"/>
      <c r="I68" s="849"/>
      <c r="J68" s="849"/>
      <c r="K68" s="849"/>
      <c r="L68" s="849"/>
      <c r="M68" s="849"/>
      <c r="N68" s="849"/>
      <c r="O68" s="849"/>
      <c r="P68" s="849"/>
      <c r="Q68" s="849"/>
      <c r="R68" s="849"/>
      <c r="S68" s="849"/>
      <c r="T68" s="849"/>
      <c r="U68" s="849"/>
      <c r="V68" s="849"/>
      <c r="W68" s="849"/>
      <c r="X68" s="849"/>
      <c r="Y68" s="849"/>
      <c r="Z68" s="849"/>
      <c r="AA68" s="849"/>
      <c r="AB68" s="849"/>
      <c r="AC68" s="849"/>
      <c r="AD68" s="849"/>
      <c r="AE68" s="849"/>
      <c r="AF68" s="849"/>
      <c r="AG68" s="849"/>
      <c r="AH68" s="849"/>
      <c r="AI68" s="849"/>
      <c r="AJ68" s="849"/>
      <c r="AK68" s="849"/>
      <c r="AL68" s="849"/>
      <c r="AM68" s="849"/>
      <c r="AN68" s="849"/>
      <c r="AO68" s="849"/>
      <c r="AP68" s="850"/>
      <c r="AQ68" s="836"/>
      <c r="AR68" s="837"/>
      <c r="AS68" s="837"/>
      <c r="AT68" s="837"/>
      <c r="AU68" s="838"/>
      <c r="AV68" s="839"/>
      <c r="AW68" s="840"/>
      <c r="AX68" s="840"/>
      <c r="AY68" s="840"/>
      <c r="AZ68" s="840"/>
      <c r="BA68" s="840"/>
      <c r="BB68" s="840"/>
      <c r="BC68" s="841"/>
      <c r="BD68" s="869"/>
      <c r="BE68" s="870"/>
      <c r="BF68" s="870"/>
      <c r="BG68" s="870"/>
      <c r="BH68" s="870"/>
      <c r="BI68" s="870"/>
      <c r="BJ68" s="871"/>
    </row>
    <row r="69" spans="1:63" ht="23.1" customHeight="1">
      <c r="A69" s="890"/>
      <c r="B69" s="594">
        <v>7</v>
      </c>
      <c r="C69" s="848"/>
      <c r="D69" s="849"/>
      <c r="E69" s="849"/>
      <c r="F69" s="849"/>
      <c r="G69" s="849"/>
      <c r="H69" s="849"/>
      <c r="I69" s="849"/>
      <c r="J69" s="849"/>
      <c r="K69" s="849"/>
      <c r="L69" s="849"/>
      <c r="M69" s="849"/>
      <c r="N69" s="849"/>
      <c r="O69" s="849"/>
      <c r="P69" s="849"/>
      <c r="Q69" s="849"/>
      <c r="R69" s="849"/>
      <c r="S69" s="849"/>
      <c r="T69" s="849"/>
      <c r="U69" s="849"/>
      <c r="V69" s="849"/>
      <c r="W69" s="849"/>
      <c r="X69" s="849"/>
      <c r="Y69" s="849"/>
      <c r="Z69" s="849"/>
      <c r="AA69" s="849"/>
      <c r="AB69" s="849"/>
      <c r="AC69" s="849"/>
      <c r="AD69" s="849"/>
      <c r="AE69" s="849"/>
      <c r="AF69" s="849"/>
      <c r="AG69" s="849"/>
      <c r="AH69" s="849"/>
      <c r="AI69" s="849"/>
      <c r="AJ69" s="849"/>
      <c r="AK69" s="849"/>
      <c r="AL69" s="849"/>
      <c r="AM69" s="849"/>
      <c r="AN69" s="849"/>
      <c r="AO69" s="849"/>
      <c r="AP69" s="850"/>
      <c r="AQ69" s="836"/>
      <c r="AR69" s="837"/>
      <c r="AS69" s="837"/>
      <c r="AT69" s="837"/>
      <c r="AU69" s="838"/>
      <c r="AV69" s="839"/>
      <c r="AW69" s="840"/>
      <c r="AX69" s="840"/>
      <c r="AY69" s="840"/>
      <c r="AZ69" s="840"/>
      <c r="BA69" s="840"/>
      <c r="BB69" s="840"/>
      <c r="BC69" s="841"/>
      <c r="BD69" s="851"/>
      <c r="BE69" s="852"/>
      <c r="BF69" s="852"/>
      <c r="BG69" s="852"/>
      <c r="BH69" s="852"/>
      <c r="BI69" s="852"/>
      <c r="BJ69" s="853"/>
    </row>
    <row r="70" spans="1:63" ht="23.1" customHeight="1">
      <c r="A70" s="890"/>
      <c r="B70" s="594">
        <v>8</v>
      </c>
      <c r="C70" s="833"/>
      <c r="D70" s="834"/>
      <c r="E70" s="834"/>
      <c r="F70" s="834"/>
      <c r="G70" s="834"/>
      <c r="H70" s="834"/>
      <c r="I70" s="834"/>
      <c r="J70" s="834"/>
      <c r="K70" s="834"/>
      <c r="L70" s="834"/>
      <c r="M70" s="834"/>
      <c r="N70" s="834"/>
      <c r="O70" s="834"/>
      <c r="P70" s="834"/>
      <c r="Q70" s="834"/>
      <c r="R70" s="834"/>
      <c r="S70" s="834"/>
      <c r="T70" s="834"/>
      <c r="U70" s="834"/>
      <c r="V70" s="834"/>
      <c r="W70" s="834"/>
      <c r="X70" s="834"/>
      <c r="Y70" s="834"/>
      <c r="Z70" s="834"/>
      <c r="AA70" s="834"/>
      <c r="AB70" s="834"/>
      <c r="AC70" s="834"/>
      <c r="AD70" s="834"/>
      <c r="AE70" s="834"/>
      <c r="AF70" s="834"/>
      <c r="AG70" s="834"/>
      <c r="AH70" s="834"/>
      <c r="AI70" s="834"/>
      <c r="AJ70" s="834"/>
      <c r="AK70" s="834"/>
      <c r="AL70" s="834"/>
      <c r="AM70" s="834"/>
      <c r="AN70" s="834"/>
      <c r="AO70" s="834"/>
      <c r="AP70" s="835"/>
      <c r="AQ70" s="836"/>
      <c r="AR70" s="837"/>
      <c r="AS70" s="837"/>
      <c r="AT70" s="837"/>
      <c r="AU70" s="838"/>
      <c r="AV70" s="839"/>
      <c r="AW70" s="840"/>
      <c r="AX70" s="840"/>
      <c r="AY70" s="840"/>
      <c r="AZ70" s="840"/>
      <c r="BA70" s="840"/>
      <c r="BB70" s="840"/>
      <c r="BC70" s="841"/>
      <c r="BD70" s="869"/>
      <c r="BE70" s="870"/>
      <c r="BF70" s="870"/>
      <c r="BG70" s="870"/>
      <c r="BH70" s="870"/>
      <c r="BI70" s="870"/>
      <c r="BJ70" s="871"/>
    </row>
    <row r="71" spans="1:63" ht="23.1" customHeight="1">
      <c r="A71" s="890"/>
      <c r="B71" s="594">
        <v>9</v>
      </c>
      <c r="C71" s="833"/>
      <c r="D71" s="834"/>
      <c r="E71" s="834"/>
      <c r="F71" s="834"/>
      <c r="G71" s="834"/>
      <c r="H71" s="834"/>
      <c r="I71" s="834"/>
      <c r="J71" s="834"/>
      <c r="K71" s="834"/>
      <c r="L71" s="834"/>
      <c r="M71" s="834"/>
      <c r="N71" s="834"/>
      <c r="O71" s="834"/>
      <c r="P71" s="834"/>
      <c r="Q71" s="834"/>
      <c r="R71" s="834"/>
      <c r="S71" s="834"/>
      <c r="T71" s="834"/>
      <c r="U71" s="834"/>
      <c r="V71" s="834"/>
      <c r="W71" s="834"/>
      <c r="X71" s="834"/>
      <c r="Y71" s="834"/>
      <c r="Z71" s="834"/>
      <c r="AA71" s="834"/>
      <c r="AB71" s="834"/>
      <c r="AC71" s="834"/>
      <c r="AD71" s="834"/>
      <c r="AE71" s="834"/>
      <c r="AF71" s="834"/>
      <c r="AG71" s="834"/>
      <c r="AH71" s="834"/>
      <c r="AI71" s="834"/>
      <c r="AJ71" s="834"/>
      <c r="AK71" s="834"/>
      <c r="AL71" s="834"/>
      <c r="AM71" s="834"/>
      <c r="AN71" s="834"/>
      <c r="AO71" s="834"/>
      <c r="AP71" s="835"/>
      <c r="AQ71" s="836"/>
      <c r="AR71" s="837"/>
      <c r="AS71" s="837"/>
      <c r="AT71" s="837"/>
      <c r="AU71" s="838"/>
      <c r="AV71" s="839"/>
      <c r="AW71" s="840"/>
      <c r="AX71" s="840"/>
      <c r="AY71" s="840"/>
      <c r="AZ71" s="840"/>
      <c r="BA71" s="840"/>
      <c r="BB71" s="840"/>
      <c r="BC71" s="841"/>
      <c r="BD71" s="851"/>
      <c r="BE71" s="852"/>
      <c r="BF71" s="852"/>
      <c r="BG71" s="852"/>
      <c r="BH71" s="852"/>
      <c r="BI71" s="852"/>
      <c r="BJ71" s="853"/>
    </row>
    <row r="72" spans="1:63" ht="22.5" customHeight="1" thickBot="1">
      <c r="A72" s="890"/>
      <c r="B72" s="708">
        <v>10</v>
      </c>
      <c r="C72" s="833"/>
      <c r="D72" s="834"/>
      <c r="E72" s="834"/>
      <c r="F72" s="834"/>
      <c r="G72" s="834"/>
      <c r="H72" s="834"/>
      <c r="I72" s="834"/>
      <c r="J72" s="834"/>
      <c r="K72" s="834"/>
      <c r="L72" s="834"/>
      <c r="M72" s="834"/>
      <c r="N72" s="834"/>
      <c r="O72" s="834"/>
      <c r="P72" s="834"/>
      <c r="Q72" s="834"/>
      <c r="R72" s="834"/>
      <c r="S72" s="834"/>
      <c r="T72" s="834"/>
      <c r="U72" s="834"/>
      <c r="V72" s="834"/>
      <c r="W72" s="834"/>
      <c r="X72" s="834"/>
      <c r="Y72" s="834"/>
      <c r="Z72" s="834"/>
      <c r="AA72" s="834"/>
      <c r="AB72" s="834"/>
      <c r="AC72" s="834"/>
      <c r="AD72" s="834"/>
      <c r="AE72" s="834"/>
      <c r="AF72" s="834"/>
      <c r="AG72" s="834"/>
      <c r="AH72" s="834"/>
      <c r="AI72" s="834"/>
      <c r="AJ72" s="834"/>
      <c r="AK72" s="834"/>
      <c r="AL72" s="834"/>
      <c r="AM72" s="834"/>
      <c r="AN72" s="834"/>
      <c r="AO72" s="834"/>
      <c r="AP72" s="835"/>
      <c r="AQ72" s="836"/>
      <c r="AR72" s="837"/>
      <c r="AS72" s="837"/>
      <c r="AT72" s="837"/>
      <c r="AU72" s="838"/>
      <c r="AV72" s="839"/>
      <c r="AW72" s="840"/>
      <c r="AX72" s="840"/>
      <c r="AY72" s="840"/>
      <c r="AZ72" s="840"/>
      <c r="BA72" s="840"/>
      <c r="BB72" s="840"/>
      <c r="BC72" s="841"/>
      <c r="BD72" s="872"/>
      <c r="BE72" s="873"/>
      <c r="BF72" s="873"/>
      <c r="BG72" s="873"/>
      <c r="BH72" s="873"/>
      <c r="BI72" s="873"/>
      <c r="BJ72" s="874"/>
    </row>
    <row r="73" spans="1:63" ht="23.1" customHeight="1" thickTop="1">
      <c r="A73" s="892" t="s">
        <v>25</v>
      </c>
      <c r="B73" s="593">
        <v>1</v>
      </c>
      <c r="C73" s="823" t="s">
        <v>54</v>
      </c>
      <c r="D73" s="823"/>
      <c r="E73" s="823"/>
      <c r="F73" s="823"/>
      <c r="G73" s="823"/>
      <c r="H73" s="823"/>
      <c r="I73" s="823"/>
      <c r="J73" s="823"/>
      <c r="K73" s="823"/>
      <c r="L73" s="823"/>
      <c r="M73" s="823"/>
      <c r="N73" s="823"/>
      <c r="O73" s="823"/>
      <c r="P73" s="823"/>
      <c r="Q73" s="823"/>
      <c r="R73" s="823"/>
      <c r="S73" s="823"/>
      <c r="T73" s="823"/>
      <c r="U73" s="823"/>
      <c r="V73" s="823"/>
      <c r="W73" s="823"/>
      <c r="X73" s="823"/>
      <c r="Y73" s="823"/>
      <c r="Z73" s="823"/>
      <c r="AA73" s="823"/>
      <c r="AB73" s="823"/>
      <c r="AC73" s="823"/>
      <c r="AD73" s="823"/>
      <c r="AE73" s="823"/>
      <c r="AF73" s="823"/>
      <c r="AG73" s="823"/>
      <c r="AH73" s="823"/>
      <c r="AI73" s="823"/>
      <c r="AJ73" s="823"/>
      <c r="AK73" s="823"/>
      <c r="AL73" s="823"/>
      <c r="AM73" s="823"/>
      <c r="AN73" s="823"/>
      <c r="AO73" s="823"/>
      <c r="AP73" s="823"/>
      <c r="AQ73" s="824">
        <v>0</v>
      </c>
      <c r="AR73" s="825"/>
      <c r="AS73" s="825"/>
      <c r="AT73" s="825"/>
      <c r="AU73" s="826"/>
      <c r="AV73" s="827"/>
      <c r="AW73" s="828"/>
      <c r="AX73" s="828"/>
      <c r="AY73" s="828"/>
      <c r="AZ73" s="828"/>
      <c r="BA73" s="828"/>
      <c r="BB73" s="828"/>
      <c r="BC73" s="829"/>
      <c r="BD73" s="830" t="s">
        <v>56</v>
      </c>
      <c r="BE73" s="831"/>
      <c r="BF73" s="831"/>
      <c r="BG73" s="831"/>
      <c r="BH73" s="831"/>
      <c r="BI73" s="831"/>
      <c r="BJ73" s="832"/>
      <c r="BK73" s="725"/>
    </row>
    <row r="74" spans="1:63" ht="23.1" customHeight="1">
      <c r="A74" s="893"/>
      <c r="B74" s="594">
        <v>2</v>
      </c>
      <c r="C74" s="848" t="s">
        <v>57</v>
      </c>
      <c r="D74" s="849" t="s">
        <v>58</v>
      </c>
      <c r="E74" s="849" t="s">
        <v>58</v>
      </c>
      <c r="F74" s="849" t="s">
        <v>58</v>
      </c>
      <c r="G74" s="849" t="s">
        <v>58</v>
      </c>
      <c r="H74" s="849" t="s">
        <v>58</v>
      </c>
      <c r="I74" s="849" t="s">
        <v>58</v>
      </c>
      <c r="J74" s="849" t="s">
        <v>58</v>
      </c>
      <c r="K74" s="849" t="s">
        <v>58</v>
      </c>
      <c r="L74" s="849" t="s">
        <v>58</v>
      </c>
      <c r="M74" s="849" t="s">
        <v>58</v>
      </c>
      <c r="N74" s="849" t="s">
        <v>58</v>
      </c>
      <c r="O74" s="849" t="s">
        <v>58</v>
      </c>
      <c r="P74" s="849" t="s">
        <v>58</v>
      </c>
      <c r="Q74" s="849" t="s">
        <v>58</v>
      </c>
      <c r="R74" s="849" t="s">
        <v>58</v>
      </c>
      <c r="S74" s="849" t="s">
        <v>58</v>
      </c>
      <c r="T74" s="849" t="s">
        <v>58</v>
      </c>
      <c r="U74" s="849" t="s">
        <v>58</v>
      </c>
      <c r="V74" s="849" t="s">
        <v>58</v>
      </c>
      <c r="W74" s="849" t="s">
        <v>58</v>
      </c>
      <c r="X74" s="849" t="s">
        <v>58</v>
      </c>
      <c r="Y74" s="849" t="s">
        <v>58</v>
      </c>
      <c r="Z74" s="849" t="s">
        <v>58</v>
      </c>
      <c r="AA74" s="849" t="s">
        <v>58</v>
      </c>
      <c r="AB74" s="849" t="s">
        <v>58</v>
      </c>
      <c r="AC74" s="849" t="s">
        <v>58</v>
      </c>
      <c r="AD74" s="849" t="s">
        <v>58</v>
      </c>
      <c r="AE74" s="849" t="s">
        <v>58</v>
      </c>
      <c r="AF74" s="849" t="s">
        <v>58</v>
      </c>
      <c r="AG74" s="849" t="s">
        <v>58</v>
      </c>
      <c r="AH74" s="849" t="s">
        <v>58</v>
      </c>
      <c r="AI74" s="849" t="s">
        <v>58</v>
      </c>
      <c r="AJ74" s="849" t="s">
        <v>58</v>
      </c>
      <c r="AK74" s="849" t="s">
        <v>58</v>
      </c>
      <c r="AL74" s="849" t="s">
        <v>58</v>
      </c>
      <c r="AM74" s="849" t="s">
        <v>58</v>
      </c>
      <c r="AN74" s="849" t="s">
        <v>58</v>
      </c>
      <c r="AO74" s="849" t="s">
        <v>58</v>
      </c>
      <c r="AP74" s="850" t="s">
        <v>58</v>
      </c>
      <c r="AQ74" s="836"/>
      <c r="AR74" s="837"/>
      <c r="AS74" s="837"/>
      <c r="AT74" s="837"/>
      <c r="AU74" s="838"/>
      <c r="AV74" s="839" t="s">
        <v>59</v>
      </c>
      <c r="AW74" s="840"/>
      <c r="AX74" s="840"/>
      <c r="AY74" s="840"/>
      <c r="AZ74" s="840"/>
      <c r="BA74" s="840"/>
      <c r="BB74" s="840"/>
      <c r="BC74" s="841"/>
      <c r="BD74" s="926"/>
      <c r="BE74" s="927"/>
      <c r="BF74" s="927"/>
      <c r="BG74" s="927"/>
      <c r="BH74" s="927"/>
      <c r="BI74" s="927"/>
      <c r="BJ74" s="928"/>
      <c r="BK74" s="726"/>
    </row>
    <row r="75" spans="1:63" ht="23.1" customHeight="1">
      <c r="A75" s="893"/>
      <c r="B75" s="594">
        <v>3</v>
      </c>
      <c r="C75" s="848" t="s">
        <v>60</v>
      </c>
      <c r="D75" s="849" t="s">
        <v>58</v>
      </c>
      <c r="E75" s="849" t="s">
        <v>58</v>
      </c>
      <c r="F75" s="849" t="s">
        <v>58</v>
      </c>
      <c r="G75" s="849" t="s">
        <v>58</v>
      </c>
      <c r="H75" s="849" t="s">
        <v>58</v>
      </c>
      <c r="I75" s="849" t="s">
        <v>58</v>
      </c>
      <c r="J75" s="849" t="s">
        <v>58</v>
      </c>
      <c r="K75" s="849" t="s">
        <v>58</v>
      </c>
      <c r="L75" s="849" t="s">
        <v>58</v>
      </c>
      <c r="M75" s="849" t="s">
        <v>58</v>
      </c>
      <c r="N75" s="849" t="s">
        <v>58</v>
      </c>
      <c r="O75" s="849" t="s">
        <v>58</v>
      </c>
      <c r="P75" s="849" t="s">
        <v>58</v>
      </c>
      <c r="Q75" s="849" t="s">
        <v>58</v>
      </c>
      <c r="R75" s="849" t="s">
        <v>58</v>
      </c>
      <c r="S75" s="849" t="s">
        <v>58</v>
      </c>
      <c r="T75" s="849" t="s">
        <v>58</v>
      </c>
      <c r="U75" s="849" t="s">
        <v>58</v>
      </c>
      <c r="V75" s="849" t="s">
        <v>58</v>
      </c>
      <c r="W75" s="849" t="s">
        <v>58</v>
      </c>
      <c r="X75" s="849" t="s">
        <v>58</v>
      </c>
      <c r="Y75" s="849" t="s">
        <v>58</v>
      </c>
      <c r="Z75" s="849" t="s">
        <v>58</v>
      </c>
      <c r="AA75" s="849" t="s">
        <v>58</v>
      </c>
      <c r="AB75" s="849" t="s">
        <v>58</v>
      </c>
      <c r="AC75" s="849" t="s">
        <v>58</v>
      </c>
      <c r="AD75" s="849" t="s">
        <v>58</v>
      </c>
      <c r="AE75" s="849" t="s">
        <v>58</v>
      </c>
      <c r="AF75" s="849" t="s">
        <v>58</v>
      </c>
      <c r="AG75" s="849" t="s">
        <v>58</v>
      </c>
      <c r="AH75" s="849" t="s">
        <v>58</v>
      </c>
      <c r="AI75" s="849" t="s">
        <v>58</v>
      </c>
      <c r="AJ75" s="849" t="s">
        <v>58</v>
      </c>
      <c r="AK75" s="849" t="s">
        <v>58</v>
      </c>
      <c r="AL75" s="849" t="s">
        <v>58</v>
      </c>
      <c r="AM75" s="849" t="s">
        <v>58</v>
      </c>
      <c r="AN75" s="849" t="s">
        <v>58</v>
      </c>
      <c r="AO75" s="849" t="s">
        <v>58</v>
      </c>
      <c r="AP75" s="850" t="s">
        <v>58</v>
      </c>
      <c r="AQ75" s="836"/>
      <c r="AR75" s="837"/>
      <c r="AS75" s="837"/>
      <c r="AT75" s="837"/>
      <c r="AU75" s="838"/>
      <c r="AV75" s="839"/>
      <c r="AW75" s="840"/>
      <c r="AX75" s="840"/>
      <c r="AY75" s="840"/>
      <c r="AZ75" s="840"/>
      <c r="BA75" s="840"/>
      <c r="BB75" s="840"/>
      <c r="BC75" s="841"/>
      <c r="BD75" s="929"/>
      <c r="BE75" s="930"/>
      <c r="BF75" s="930"/>
      <c r="BG75" s="930"/>
      <c r="BH75" s="930"/>
      <c r="BI75" s="930"/>
      <c r="BJ75" s="931"/>
    </row>
    <row r="76" spans="1:63" ht="23.1" customHeight="1">
      <c r="A76" s="893"/>
      <c r="B76" s="594">
        <v>4</v>
      </c>
      <c r="C76" s="848" t="s">
        <v>61</v>
      </c>
      <c r="D76" s="849"/>
      <c r="E76" s="849"/>
      <c r="F76" s="849"/>
      <c r="G76" s="849"/>
      <c r="H76" s="849"/>
      <c r="I76" s="849"/>
      <c r="J76" s="849"/>
      <c r="K76" s="849"/>
      <c r="L76" s="849"/>
      <c r="M76" s="849"/>
      <c r="N76" s="849"/>
      <c r="O76" s="849"/>
      <c r="P76" s="849"/>
      <c r="Q76" s="849"/>
      <c r="R76" s="849"/>
      <c r="S76" s="849"/>
      <c r="T76" s="849"/>
      <c r="U76" s="849"/>
      <c r="V76" s="849"/>
      <c r="W76" s="849"/>
      <c r="X76" s="849"/>
      <c r="Y76" s="849"/>
      <c r="Z76" s="849"/>
      <c r="AA76" s="849"/>
      <c r="AB76" s="849"/>
      <c r="AC76" s="849"/>
      <c r="AD76" s="849"/>
      <c r="AE76" s="849"/>
      <c r="AF76" s="849"/>
      <c r="AG76" s="849"/>
      <c r="AH76" s="849"/>
      <c r="AI76" s="849"/>
      <c r="AJ76" s="849"/>
      <c r="AK76" s="849"/>
      <c r="AL76" s="849"/>
      <c r="AM76" s="849"/>
      <c r="AN76" s="849"/>
      <c r="AO76" s="849"/>
      <c r="AP76" s="850"/>
      <c r="AQ76" s="836"/>
      <c r="AR76" s="837"/>
      <c r="AS76" s="837"/>
      <c r="AT76" s="837"/>
      <c r="AU76" s="838"/>
      <c r="AV76" s="839"/>
      <c r="AW76" s="840"/>
      <c r="AX76" s="840"/>
      <c r="AY76" s="840"/>
      <c r="AZ76" s="840"/>
      <c r="BA76" s="840"/>
      <c r="BB76" s="840"/>
      <c r="BC76" s="841"/>
      <c r="BD76" s="929"/>
      <c r="BE76" s="930"/>
      <c r="BF76" s="930"/>
      <c r="BG76" s="930"/>
      <c r="BH76" s="930"/>
      <c r="BI76" s="930"/>
      <c r="BJ76" s="931"/>
    </row>
    <row r="77" spans="1:63" ht="23.1" customHeight="1">
      <c r="A77" s="893"/>
      <c r="B77" s="595">
        <v>5</v>
      </c>
      <c r="C77" s="848" t="s">
        <v>62</v>
      </c>
      <c r="D77" s="849"/>
      <c r="E77" s="849"/>
      <c r="F77" s="849"/>
      <c r="G77" s="849"/>
      <c r="H77" s="849"/>
      <c r="I77" s="849"/>
      <c r="J77" s="849"/>
      <c r="K77" s="849"/>
      <c r="L77" s="849"/>
      <c r="M77" s="849"/>
      <c r="N77" s="849"/>
      <c r="O77" s="849"/>
      <c r="P77" s="849"/>
      <c r="Q77" s="849"/>
      <c r="R77" s="849"/>
      <c r="S77" s="849"/>
      <c r="T77" s="849"/>
      <c r="U77" s="849"/>
      <c r="V77" s="849"/>
      <c r="W77" s="849"/>
      <c r="X77" s="849"/>
      <c r="Y77" s="849"/>
      <c r="Z77" s="849"/>
      <c r="AA77" s="849"/>
      <c r="AB77" s="849"/>
      <c r="AC77" s="849"/>
      <c r="AD77" s="849"/>
      <c r="AE77" s="849"/>
      <c r="AF77" s="849"/>
      <c r="AG77" s="849"/>
      <c r="AH77" s="849"/>
      <c r="AI77" s="849"/>
      <c r="AJ77" s="849"/>
      <c r="AK77" s="849"/>
      <c r="AL77" s="849"/>
      <c r="AM77" s="849"/>
      <c r="AN77" s="849"/>
      <c r="AO77" s="849"/>
      <c r="AP77" s="850"/>
      <c r="AQ77" s="836"/>
      <c r="AR77" s="837"/>
      <c r="AS77" s="837"/>
      <c r="AT77" s="837"/>
      <c r="AU77" s="838"/>
      <c r="AV77" s="839" t="s">
        <v>63</v>
      </c>
      <c r="AW77" s="840"/>
      <c r="AX77" s="840"/>
      <c r="AY77" s="840"/>
      <c r="AZ77" s="840"/>
      <c r="BA77" s="840"/>
      <c r="BB77" s="840"/>
      <c r="BC77" s="841"/>
      <c r="BD77" s="910"/>
      <c r="BE77" s="911"/>
      <c r="BF77" s="911"/>
      <c r="BG77" s="911"/>
      <c r="BH77" s="911"/>
      <c r="BI77" s="911"/>
      <c r="BJ77" s="912"/>
    </row>
    <row r="78" spans="1:63" ht="25.5" customHeight="1">
      <c r="A78" s="893"/>
      <c r="B78" s="709">
        <v>6</v>
      </c>
      <c r="C78" s="848" t="s">
        <v>64</v>
      </c>
      <c r="D78" s="849"/>
      <c r="E78" s="849"/>
      <c r="F78" s="849"/>
      <c r="G78" s="849"/>
      <c r="H78" s="849"/>
      <c r="I78" s="849"/>
      <c r="J78" s="849"/>
      <c r="K78" s="849"/>
      <c r="L78" s="849"/>
      <c r="M78" s="849"/>
      <c r="N78" s="849"/>
      <c r="O78" s="849"/>
      <c r="P78" s="849"/>
      <c r="Q78" s="849"/>
      <c r="R78" s="849"/>
      <c r="S78" s="849"/>
      <c r="T78" s="849"/>
      <c r="U78" s="849"/>
      <c r="V78" s="849"/>
      <c r="W78" s="849"/>
      <c r="X78" s="849"/>
      <c r="Y78" s="849"/>
      <c r="Z78" s="849"/>
      <c r="AA78" s="849"/>
      <c r="AB78" s="849"/>
      <c r="AC78" s="849"/>
      <c r="AD78" s="849"/>
      <c r="AE78" s="849"/>
      <c r="AF78" s="849"/>
      <c r="AG78" s="849"/>
      <c r="AH78" s="849"/>
      <c r="AI78" s="849"/>
      <c r="AJ78" s="849"/>
      <c r="AK78" s="849"/>
      <c r="AL78" s="849"/>
      <c r="AM78" s="849"/>
      <c r="AN78" s="849"/>
      <c r="AO78" s="849"/>
      <c r="AP78" s="850"/>
      <c r="AQ78" s="881"/>
      <c r="AR78" s="882"/>
      <c r="AS78" s="882"/>
      <c r="AT78" s="882"/>
      <c r="AU78" s="883"/>
      <c r="AV78" s="839" t="s">
        <v>65</v>
      </c>
      <c r="AW78" s="840"/>
      <c r="AX78" s="840"/>
      <c r="AY78" s="840"/>
      <c r="AZ78" s="840"/>
      <c r="BA78" s="840"/>
      <c r="BB78" s="840"/>
      <c r="BC78" s="841"/>
      <c r="BD78" s="845"/>
      <c r="BE78" s="913"/>
      <c r="BF78" s="913"/>
      <c r="BG78" s="913"/>
      <c r="BH78" s="913"/>
      <c r="BI78" s="913"/>
      <c r="BJ78" s="914"/>
    </row>
    <row r="79" spans="1:63" ht="22.5" customHeight="1">
      <c r="A79" s="893"/>
      <c r="B79" s="709">
        <v>7</v>
      </c>
      <c r="C79" s="880" t="s">
        <v>66</v>
      </c>
      <c r="D79" s="849"/>
      <c r="E79" s="849"/>
      <c r="F79" s="849"/>
      <c r="G79" s="849"/>
      <c r="H79" s="849"/>
      <c r="I79" s="849"/>
      <c r="J79" s="849"/>
      <c r="K79" s="849"/>
      <c r="L79" s="849"/>
      <c r="M79" s="849"/>
      <c r="N79" s="849"/>
      <c r="O79" s="849"/>
      <c r="P79" s="849"/>
      <c r="Q79" s="849"/>
      <c r="R79" s="849"/>
      <c r="S79" s="849"/>
      <c r="T79" s="849"/>
      <c r="U79" s="849"/>
      <c r="V79" s="849"/>
      <c r="W79" s="849"/>
      <c r="X79" s="849"/>
      <c r="Y79" s="849"/>
      <c r="Z79" s="849"/>
      <c r="AA79" s="849"/>
      <c r="AB79" s="849"/>
      <c r="AC79" s="849"/>
      <c r="AD79" s="849"/>
      <c r="AE79" s="849"/>
      <c r="AF79" s="849"/>
      <c r="AG79" s="849"/>
      <c r="AH79" s="849"/>
      <c r="AI79" s="849"/>
      <c r="AJ79" s="849"/>
      <c r="AK79" s="849"/>
      <c r="AL79" s="849"/>
      <c r="AM79" s="849"/>
      <c r="AN79" s="849"/>
      <c r="AO79" s="849"/>
      <c r="AP79" s="850"/>
      <c r="AQ79" s="881"/>
      <c r="AR79" s="882"/>
      <c r="AS79" s="882"/>
      <c r="AT79" s="882"/>
      <c r="AU79" s="883"/>
      <c r="AV79" s="839" t="s">
        <v>67</v>
      </c>
      <c r="AW79" s="840"/>
      <c r="AX79" s="840"/>
      <c r="AY79" s="840"/>
      <c r="AZ79" s="840"/>
      <c r="BA79" s="840"/>
      <c r="BB79" s="840"/>
      <c r="BC79" s="841"/>
      <c r="BD79" s="848"/>
      <c r="BE79" s="849"/>
      <c r="BF79" s="849"/>
      <c r="BG79" s="849"/>
      <c r="BH79" s="849"/>
      <c r="BI79" s="849"/>
      <c r="BJ79" s="850"/>
    </row>
    <row r="80" spans="1:63" ht="22.5" customHeight="1">
      <c r="A80" s="893"/>
      <c r="B80" s="710">
        <v>8</v>
      </c>
      <c r="C80" s="880" t="s">
        <v>68</v>
      </c>
      <c r="D80" s="849"/>
      <c r="E80" s="849"/>
      <c r="F80" s="849"/>
      <c r="G80" s="849"/>
      <c r="H80" s="849"/>
      <c r="I80" s="849"/>
      <c r="J80" s="849"/>
      <c r="K80" s="849"/>
      <c r="L80" s="849"/>
      <c r="M80" s="849"/>
      <c r="N80" s="849"/>
      <c r="O80" s="849"/>
      <c r="P80" s="849"/>
      <c r="Q80" s="849"/>
      <c r="R80" s="849"/>
      <c r="S80" s="849"/>
      <c r="T80" s="849"/>
      <c r="U80" s="849"/>
      <c r="V80" s="849"/>
      <c r="W80" s="849"/>
      <c r="X80" s="849"/>
      <c r="Y80" s="849"/>
      <c r="Z80" s="849"/>
      <c r="AA80" s="849"/>
      <c r="AB80" s="849"/>
      <c r="AC80" s="849"/>
      <c r="AD80" s="849"/>
      <c r="AE80" s="849"/>
      <c r="AF80" s="849"/>
      <c r="AG80" s="849"/>
      <c r="AH80" s="849"/>
      <c r="AI80" s="849"/>
      <c r="AJ80" s="849"/>
      <c r="AK80" s="849"/>
      <c r="AL80" s="849"/>
      <c r="AM80" s="849"/>
      <c r="AN80" s="849"/>
      <c r="AO80" s="849"/>
      <c r="AP80" s="850"/>
      <c r="AQ80" s="881"/>
      <c r="AR80" s="882"/>
      <c r="AS80" s="882"/>
      <c r="AT80" s="882"/>
      <c r="AU80" s="883"/>
      <c r="AV80" s="839" t="s">
        <v>69</v>
      </c>
      <c r="AW80" s="840"/>
      <c r="AX80" s="840"/>
      <c r="AY80" s="840"/>
      <c r="AZ80" s="840"/>
      <c r="BA80" s="840"/>
      <c r="BB80" s="840"/>
      <c r="BC80" s="841"/>
      <c r="BD80" s="851"/>
      <c r="BE80" s="852"/>
      <c r="BF80" s="852"/>
      <c r="BG80" s="852"/>
      <c r="BH80" s="852"/>
      <c r="BI80" s="852"/>
      <c r="BJ80" s="853"/>
    </row>
    <row r="81" spans="1:62" ht="22.5" customHeight="1">
      <c r="A81" s="893"/>
      <c r="B81" s="710">
        <v>9</v>
      </c>
      <c r="C81" s="848" t="s">
        <v>70</v>
      </c>
      <c r="D81" s="849"/>
      <c r="E81" s="849"/>
      <c r="F81" s="849"/>
      <c r="G81" s="849"/>
      <c r="H81" s="849"/>
      <c r="I81" s="849"/>
      <c r="J81" s="849"/>
      <c r="K81" s="849"/>
      <c r="L81" s="849"/>
      <c r="M81" s="849"/>
      <c r="N81" s="849"/>
      <c r="O81" s="849"/>
      <c r="P81" s="849"/>
      <c r="Q81" s="849"/>
      <c r="R81" s="849"/>
      <c r="S81" s="849"/>
      <c r="T81" s="849"/>
      <c r="U81" s="849"/>
      <c r="V81" s="849"/>
      <c r="W81" s="849"/>
      <c r="X81" s="849"/>
      <c r="Y81" s="849"/>
      <c r="Z81" s="849"/>
      <c r="AA81" s="849"/>
      <c r="AB81" s="849"/>
      <c r="AC81" s="849"/>
      <c r="AD81" s="849"/>
      <c r="AE81" s="849"/>
      <c r="AF81" s="849"/>
      <c r="AG81" s="849"/>
      <c r="AH81" s="849"/>
      <c r="AI81" s="849"/>
      <c r="AJ81" s="849"/>
      <c r="AK81" s="849"/>
      <c r="AL81" s="849"/>
      <c r="AM81" s="849"/>
      <c r="AN81" s="849"/>
      <c r="AO81" s="849"/>
      <c r="AP81" s="850"/>
      <c r="AQ81" s="881"/>
      <c r="AR81" s="882"/>
      <c r="AS81" s="882"/>
      <c r="AT81" s="882"/>
      <c r="AU81" s="883"/>
      <c r="AV81" s="839" t="s">
        <v>71</v>
      </c>
      <c r="AW81" s="840"/>
      <c r="AX81" s="840"/>
      <c r="AY81" s="840"/>
      <c r="AZ81" s="840"/>
      <c r="BA81" s="840"/>
      <c r="BB81" s="840"/>
      <c r="BC81" s="841"/>
      <c r="BD81" s="851"/>
      <c r="BE81" s="852"/>
      <c r="BF81" s="852"/>
      <c r="BG81" s="852"/>
      <c r="BH81" s="852"/>
      <c r="BI81" s="852"/>
      <c r="BJ81" s="853"/>
    </row>
    <row r="82" spans="1:62" ht="22.5" customHeight="1">
      <c r="A82" s="893"/>
      <c r="B82" s="710">
        <v>10</v>
      </c>
      <c r="C82" s="848" t="s">
        <v>72</v>
      </c>
      <c r="D82" s="849"/>
      <c r="E82" s="849"/>
      <c r="F82" s="849"/>
      <c r="G82" s="849"/>
      <c r="H82" s="849"/>
      <c r="I82" s="849"/>
      <c r="J82" s="849"/>
      <c r="K82" s="849"/>
      <c r="L82" s="849"/>
      <c r="M82" s="849"/>
      <c r="N82" s="849"/>
      <c r="O82" s="849"/>
      <c r="P82" s="849"/>
      <c r="Q82" s="849"/>
      <c r="R82" s="849"/>
      <c r="S82" s="849"/>
      <c r="T82" s="849"/>
      <c r="U82" s="849"/>
      <c r="V82" s="849"/>
      <c r="W82" s="849"/>
      <c r="X82" s="849"/>
      <c r="Y82" s="849"/>
      <c r="Z82" s="849"/>
      <c r="AA82" s="849"/>
      <c r="AB82" s="849"/>
      <c r="AC82" s="849"/>
      <c r="AD82" s="849"/>
      <c r="AE82" s="849"/>
      <c r="AF82" s="849"/>
      <c r="AG82" s="849"/>
      <c r="AH82" s="849"/>
      <c r="AI82" s="849"/>
      <c r="AJ82" s="849"/>
      <c r="AK82" s="849"/>
      <c r="AL82" s="849"/>
      <c r="AM82" s="849"/>
      <c r="AN82" s="849"/>
      <c r="AO82" s="849"/>
      <c r="AP82" s="850"/>
      <c r="AQ82" s="722"/>
      <c r="AR82" s="722"/>
      <c r="AS82" s="722"/>
      <c r="AT82" s="722"/>
      <c r="AU82" s="723"/>
      <c r="AV82" s="839" t="s">
        <v>73</v>
      </c>
      <c r="AW82" s="840"/>
      <c r="AX82" s="840"/>
      <c r="AY82" s="840"/>
      <c r="AZ82" s="840"/>
      <c r="BA82" s="840"/>
      <c r="BB82" s="840"/>
      <c r="BC82" s="841"/>
      <c r="BD82" s="724"/>
      <c r="BE82" s="727"/>
      <c r="BF82" s="727"/>
      <c r="BG82" s="727"/>
      <c r="BH82" s="727"/>
      <c r="BI82" s="727"/>
      <c r="BJ82" s="728"/>
    </row>
    <row r="83" spans="1:62" ht="23.1" customHeight="1">
      <c r="A83" s="893"/>
      <c r="B83" s="710">
        <v>11</v>
      </c>
      <c r="C83" s="848" t="s">
        <v>74</v>
      </c>
      <c r="D83" s="849"/>
      <c r="E83" s="849"/>
      <c r="F83" s="849"/>
      <c r="G83" s="849"/>
      <c r="H83" s="849"/>
      <c r="I83" s="849"/>
      <c r="J83" s="849"/>
      <c r="K83" s="849"/>
      <c r="L83" s="849"/>
      <c r="M83" s="849"/>
      <c r="N83" s="849"/>
      <c r="O83" s="849"/>
      <c r="P83" s="849"/>
      <c r="Q83" s="849"/>
      <c r="R83" s="849"/>
      <c r="S83" s="849"/>
      <c r="T83" s="849"/>
      <c r="U83" s="849"/>
      <c r="V83" s="849"/>
      <c r="W83" s="849"/>
      <c r="X83" s="849"/>
      <c r="Y83" s="849"/>
      <c r="Z83" s="849"/>
      <c r="AA83" s="849"/>
      <c r="AB83" s="849"/>
      <c r="AC83" s="849"/>
      <c r="AD83" s="849"/>
      <c r="AE83" s="849"/>
      <c r="AF83" s="849"/>
      <c r="AG83" s="849"/>
      <c r="AH83" s="849"/>
      <c r="AI83" s="849"/>
      <c r="AJ83" s="849"/>
      <c r="AK83" s="849"/>
      <c r="AL83" s="849"/>
      <c r="AM83" s="849"/>
      <c r="AN83" s="849"/>
      <c r="AO83" s="849"/>
      <c r="AP83" s="850"/>
      <c r="AQ83" s="836"/>
      <c r="AR83" s="837"/>
      <c r="AS83" s="837"/>
      <c r="AT83" s="837"/>
      <c r="AU83" s="838"/>
      <c r="AV83" s="839" t="s">
        <v>75</v>
      </c>
      <c r="AW83" s="840"/>
      <c r="AX83" s="840"/>
      <c r="AY83" s="840"/>
      <c r="AZ83" s="840"/>
      <c r="BA83" s="840"/>
      <c r="BB83" s="840"/>
      <c r="BC83" s="841"/>
      <c r="BD83" s="724"/>
      <c r="BE83" s="727"/>
      <c r="BF83" s="727"/>
      <c r="BG83" s="727"/>
      <c r="BH83" s="727"/>
      <c r="BI83" s="727"/>
      <c r="BJ83" s="728"/>
    </row>
    <row r="84" spans="1:62" ht="18" customHeight="1">
      <c r="A84" s="894"/>
      <c r="B84" s="596">
        <v>12</v>
      </c>
      <c r="C84" s="898" t="s">
        <v>76</v>
      </c>
      <c r="D84" s="899"/>
      <c r="E84" s="899"/>
      <c r="F84" s="899"/>
      <c r="G84" s="899"/>
      <c r="H84" s="899"/>
      <c r="I84" s="899"/>
      <c r="J84" s="899"/>
      <c r="K84" s="899"/>
      <c r="L84" s="899"/>
      <c r="M84" s="899"/>
      <c r="N84" s="899"/>
      <c r="O84" s="899"/>
      <c r="P84" s="899"/>
      <c r="Q84" s="899"/>
      <c r="R84" s="899"/>
      <c r="S84" s="899"/>
      <c r="T84" s="899"/>
      <c r="U84" s="899"/>
      <c r="V84" s="899"/>
      <c r="W84" s="899"/>
      <c r="X84" s="899"/>
      <c r="Y84" s="899"/>
      <c r="Z84" s="899"/>
      <c r="AA84" s="899"/>
      <c r="AB84" s="899"/>
      <c r="AC84" s="899"/>
      <c r="AD84" s="899"/>
      <c r="AE84" s="899"/>
      <c r="AF84" s="899"/>
      <c r="AG84" s="899"/>
      <c r="AH84" s="899"/>
      <c r="AI84" s="899"/>
      <c r="AJ84" s="899"/>
      <c r="AK84" s="899"/>
      <c r="AL84" s="899"/>
      <c r="AM84" s="899"/>
      <c r="AN84" s="899"/>
      <c r="AO84" s="899"/>
      <c r="AP84" s="900"/>
      <c r="AQ84" s="901"/>
      <c r="AR84" s="902"/>
      <c r="AS84" s="902"/>
      <c r="AT84" s="902"/>
      <c r="AU84" s="903"/>
      <c r="AV84" s="904" t="s">
        <v>77</v>
      </c>
      <c r="AW84" s="905"/>
      <c r="AX84" s="905"/>
      <c r="AY84" s="905"/>
      <c r="AZ84" s="905"/>
      <c r="BA84" s="905"/>
      <c r="BB84" s="905"/>
      <c r="BC84" s="906"/>
      <c r="BD84" s="907"/>
      <c r="BE84" s="908"/>
      <c r="BF84" s="908"/>
      <c r="BG84" s="908"/>
      <c r="BH84" s="908"/>
      <c r="BI84" s="908"/>
      <c r="BJ84" s="909"/>
    </row>
    <row r="85" spans="1:62" ht="7.5" customHeight="1" thickTop="1">
      <c r="A85" s="711"/>
      <c r="B85" s="711"/>
      <c r="C85" s="711"/>
      <c r="D85" s="712"/>
      <c r="E85" s="713"/>
      <c r="F85" s="713"/>
      <c r="G85" s="713"/>
      <c r="H85" s="712"/>
      <c r="I85" s="713"/>
      <c r="J85" s="718"/>
      <c r="K85" s="712"/>
      <c r="L85" s="713"/>
      <c r="M85" s="718"/>
      <c r="N85" s="712"/>
      <c r="O85" s="713"/>
      <c r="P85" s="713"/>
      <c r="Q85" s="720"/>
      <c r="R85" s="721"/>
      <c r="S85" s="721"/>
      <c r="T85" s="721"/>
      <c r="U85" s="721"/>
      <c r="V85" s="721"/>
      <c r="W85" s="721"/>
      <c r="X85" s="721"/>
      <c r="Y85" s="721"/>
      <c r="Z85" s="721"/>
      <c r="AA85" s="721"/>
      <c r="AB85" s="721"/>
      <c r="AC85" s="721"/>
      <c r="AD85" s="721"/>
      <c r="AE85" s="721"/>
      <c r="AF85" s="721"/>
      <c r="AG85" s="721"/>
      <c r="AH85" s="721"/>
      <c r="AI85" s="721"/>
      <c r="AJ85" s="721"/>
      <c r="AK85" s="721"/>
      <c r="AL85" s="721"/>
      <c r="AM85" s="721"/>
      <c r="AN85" s="721"/>
      <c r="AO85" s="721"/>
      <c r="AP85" s="721"/>
      <c r="AQ85" s="721"/>
      <c r="AR85" s="721"/>
      <c r="AS85" s="721"/>
      <c r="AT85" s="721"/>
      <c r="AU85" s="721"/>
      <c r="AV85" s="721"/>
      <c r="AW85" s="721"/>
      <c r="AX85" s="721"/>
      <c r="AY85" s="721"/>
      <c r="AZ85" s="721"/>
      <c r="BA85" s="721"/>
      <c r="BB85" s="721"/>
      <c r="BC85" s="721"/>
      <c r="BD85" s="721"/>
      <c r="BE85" s="721"/>
      <c r="BF85" s="721"/>
      <c r="BG85" s="721"/>
      <c r="BH85" s="721"/>
      <c r="BI85" s="721"/>
      <c r="BJ85" s="721"/>
    </row>
    <row r="86" spans="1:62" ht="2.25" hidden="1" customHeight="1">
      <c r="A86" s="711"/>
      <c r="B86" s="711"/>
      <c r="C86" s="711"/>
      <c r="D86" s="712"/>
      <c r="E86" s="713"/>
      <c r="F86" s="713"/>
      <c r="G86" s="713"/>
      <c r="H86" s="712"/>
      <c r="I86" s="713"/>
      <c r="J86" s="718"/>
      <c r="K86" s="712"/>
      <c r="L86" s="713"/>
      <c r="M86" s="718"/>
      <c r="N86" s="712"/>
      <c r="O86" s="713"/>
      <c r="P86" s="713"/>
      <c r="Q86" s="720"/>
      <c r="R86" s="721"/>
      <c r="S86" s="721"/>
      <c r="T86" s="721"/>
      <c r="U86" s="721"/>
      <c r="V86" s="721"/>
      <c r="W86" s="721"/>
      <c r="X86" s="721"/>
      <c r="Y86" s="721"/>
      <c r="Z86" s="721"/>
      <c r="AA86" s="721"/>
      <c r="AB86" s="721"/>
      <c r="AC86" s="721"/>
      <c r="AD86" s="721"/>
      <c r="AE86" s="721"/>
      <c r="AF86" s="721"/>
      <c r="AG86" s="721"/>
      <c r="AH86" s="721"/>
      <c r="AI86" s="721"/>
      <c r="AJ86" s="721"/>
      <c r="AK86" s="721"/>
      <c r="AL86" s="721"/>
      <c r="AM86" s="721"/>
      <c r="AN86" s="721"/>
      <c r="AO86" s="721"/>
      <c r="AP86" s="721"/>
      <c r="AQ86" s="721"/>
      <c r="AR86" s="721"/>
      <c r="AS86" s="721"/>
      <c r="AT86" s="721"/>
      <c r="AU86" s="721"/>
      <c r="AV86" s="721"/>
      <c r="AW86" s="721"/>
      <c r="AX86" s="721"/>
      <c r="AY86" s="721"/>
      <c r="AZ86" s="721"/>
      <c r="BA86" s="721"/>
      <c r="BB86" s="721"/>
      <c r="BC86" s="721"/>
      <c r="BD86" s="721"/>
      <c r="BE86" s="721"/>
      <c r="BF86" s="721"/>
      <c r="BG86" s="721"/>
      <c r="BH86" s="721"/>
      <c r="BI86" s="721"/>
      <c r="BJ86" s="721"/>
    </row>
    <row r="87" spans="1:62" ht="18" customHeight="1">
      <c r="A87" s="714" t="s">
        <v>28</v>
      </c>
      <c r="B87" s="711"/>
      <c r="C87" s="711"/>
      <c r="D87" s="712"/>
      <c r="E87" s="713"/>
      <c r="F87" s="713"/>
      <c r="G87" s="713"/>
      <c r="H87" s="712"/>
      <c r="I87" s="713"/>
      <c r="J87" s="718"/>
      <c r="K87" s="712"/>
      <c r="L87" s="713"/>
      <c r="M87" s="718"/>
      <c r="N87" s="712"/>
      <c r="O87" s="713"/>
      <c r="P87" s="713"/>
      <c r="Q87" s="720"/>
      <c r="R87" s="721"/>
      <c r="S87" s="721"/>
      <c r="T87" s="721"/>
      <c r="U87" s="721"/>
      <c r="V87" s="721"/>
      <c r="W87" s="721"/>
      <c r="X87" s="721"/>
      <c r="Y87" s="721"/>
      <c r="Z87" s="721"/>
      <c r="AA87" s="721"/>
      <c r="AB87" s="721"/>
      <c r="AC87" s="721"/>
      <c r="AD87" s="721"/>
      <c r="AE87" s="721"/>
      <c r="AF87" s="721"/>
      <c r="AG87" s="721"/>
      <c r="AH87" s="721"/>
      <c r="AI87" s="721"/>
      <c r="AJ87" s="721"/>
      <c r="AK87" s="721"/>
      <c r="AL87" s="721"/>
      <c r="AM87" s="721"/>
      <c r="AN87" s="721"/>
      <c r="AO87" s="721"/>
      <c r="AP87" s="721"/>
      <c r="AQ87" s="721"/>
      <c r="AR87" s="721"/>
      <c r="AS87" s="721"/>
      <c r="AT87" s="721"/>
      <c r="AU87" s="721"/>
      <c r="AV87" s="721"/>
      <c r="AW87" s="721"/>
      <c r="AX87" s="721"/>
      <c r="AY87" s="721"/>
      <c r="AZ87" s="721"/>
      <c r="BA87" s="721"/>
      <c r="BB87" s="721"/>
      <c r="BC87" s="721"/>
      <c r="BD87" s="721"/>
      <c r="BE87" s="721"/>
      <c r="BF87" s="721"/>
      <c r="BG87" s="721"/>
      <c r="BH87" s="721"/>
      <c r="BI87" s="721"/>
      <c r="BJ87" s="721"/>
    </row>
    <row r="88" spans="1:62" ht="18" customHeight="1">
      <c r="A88" s="715"/>
      <c r="B88" s="715"/>
      <c r="C88" s="925"/>
      <c r="D88" s="925"/>
      <c r="E88" s="925"/>
      <c r="F88" s="925"/>
      <c r="G88" s="925"/>
      <c r="H88" s="925"/>
      <c r="I88" s="925"/>
      <c r="J88" s="925"/>
      <c r="K88" s="925"/>
      <c r="L88" s="925"/>
      <c r="M88" s="715"/>
      <c r="N88" s="719"/>
      <c r="O88" s="715"/>
      <c r="P88" s="715"/>
      <c r="Q88" s="715"/>
      <c r="R88" s="715"/>
      <c r="S88" s="715"/>
      <c r="T88" s="715"/>
      <c r="U88" s="715"/>
      <c r="V88" s="715"/>
      <c r="W88" s="715"/>
      <c r="X88" s="715"/>
      <c r="Y88" s="715"/>
      <c r="Z88" s="715"/>
      <c r="AA88" s="715"/>
      <c r="AB88" s="715"/>
      <c r="AC88" s="715"/>
      <c r="AD88" s="715"/>
      <c r="AE88" s="715"/>
      <c r="AF88" s="715"/>
      <c r="AG88" s="715"/>
      <c r="AH88" s="715"/>
      <c r="AI88" s="715"/>
      <c r="AJ88" s="715"/>
      <c r="AK88" s="715"/>
      <c r="AL88" s="715"/>
      <c r="AM88" s="715"/>
      <c r="AN88" s="715"/>
      <c r="AO88" s="715"/>
      <c r="AP88" s="715"/>
      <c r="AQ88" s="715"/>
      <c r="AR88" s="715"/>
      <c r="AS88" s="715"/>
      <c r="AT88" s="715"/>
      <c r="AU88" s="715"/>
      <c r="AV88" s="715"/>
      <c r="AW88" s="715"/>
      <c r="AX88" s="715"/>
      <c r="AY88" s="715"/>
      <c r="AZ88" s="715"/>
      <c r="BA88" s="715"/>
      <c r="BB88" s="715"/>
      <c r="BC88" s="715"/>
      <c r="BD88" s="714"/>
      <c r="BE88" s="714"/>
      <c r="BF88" s="714"/>
      <c r="BG88" s="714"/>
      <c r="BH88" s="714"/>
      <c r="BI88" s="714"/>
      <c r="BJ88" s="714"/>
    </row>
    <row r="89" spans="1:62" ht="18" customHeight="1">
      <c r="A89" s="716"/>
      <c r="B89" s="715"/>
      <c r="C89" s="715"/>
      <c r="D89" s="715"/>
      <c r="E89" s="715"/>
      <c r="F89" s="715"/>
      <c r="G89" s="715"/>
      <c r="H89" s="715"/>
      <c r="I89" s="715"/>
      <c r="J89" s="715"/>
      <c r="K89" s="715"/>
      <c r="L89" s="715"/>
      <c r="M89" s="715"/>
      <c r="N89" s="715"/>
      <c r="O89" s="715"/>
      <c r="P89" s="715"/>
      <c r="Q89" s="715"/>
      <c r="R89" s="715"/>
      <c r="S89" s="715"/>
      <c r="T89" s="715"/>
      <c r="U89" s="715"/>
      <c r="V89" s="715"/>
      <c r="W89" s="715"/>
      <c r="X89" s="715"/>
      <c r="Y89" s="715"/>
      <c r="Z89" s="715"/>
      <c r="AA89" s="715"/>
      <c r="AB89" s="715"/>
      <c r="AC89" s="715"/>
      <c r="AD89" s="715"/>
      <c r="AE89" s="715"/>
      <c r="AF89" s="715"/>
      <c r="AG89" s="715"/>
      <c r="AH89" s="715"/>
      <c r="AI89" s="715"/>
      <c r="AJ89" s="715"/>
      <c r="AK89" s="715"/>
      <c r="AL89" s="715"/>
      <c r="AM89" s="715"/>
      <c r="AN89" s="715"/>
      <c r="AO89" s="715"/>
      <c r="AP89" s="715"/>
      <c r="AQ89" s="715"/>
      <c r="AR89" s="715"/>
      <c r="AS89" s="715"/>
      <c r="AT89" s="715"/>
      <c r="AU89" s="715"/>
      <c r="AV89" s="715"/>
      <c r="AW89" s="715"/>
      <c r="AX89" s="715"/>
      <c r="AY89" s="715"/>
      <c r="AZ89" s="715"/>
      <c r="BA89" s="715"/>
      <c r="BB89" s="715"/>
      <c r="BC89" s="715"/>
      <c r="BD89" s="714"/>
      <c r="BE89" s="714"/>
      <c r="BF89" s="714"/>
      <c r="BG89" s="714"/>
      <c r="BH89" s="714"/>
      <c r="BI89" s="714"/>
      <c r="BJ89" s="714"/>
    </row>
    <row r="90" spans="1:62" ht="18" customHeight="1">
      <c r="A90" s="716"/>
      <c r="B90" s="717"/>
      <c r="C90" s="717"/>
      <c r="D90" s="717"/>
      <c r="E90" s="717"/>
      <c r="F90" s="717"/>
      <c r="G90" s="717"/>
      <c r="H90" s="717"/>
      <c r="I90" s="717"/>
      <c r="J90" s="717"/>
      <c r="K90" s="717"/>
      <c r="L90" s="531"/>
      <c r="M90" s="531"/>
      <c r="N90" s="531"/>
      <c r="O90" s="531"/>
      <c r="P90" s="531"/>
      <c r="Q90" s="531"/>
      <c r="R90" s="531"/>
      <c r="S90" s="531"/>
      <c r="T90" s="531"/>
      <c r="U90" s="531"/>
      <c r="V90" s="531"/>
      <c r="W90" s="531"/>
      <c r="X90" s="531"/>
      <c r="Y90" s="531"/>
      <c r="Z90" s="531"/>
      <c r="AA90" s="531"/>
      <c r="AB90" s="531"/>
      <c r="AC90" s="531"/>
      <c r="AD90" s="531"/>
      <c r="AE90" s="531"/>
      <c r="AF90" s="531"/>
      <c r="AG90" s="531"/>
      <c r="AH90" s="531"/>
      <c r="AI90" s="531"/>
      <c r="AJ90" s="531"/>
      <c r="AK90" s="531"/>
      <c r="AL90" s="531"/>
      <c r="AM90" s="531"/>
      <c r="AN90" s="531"/>
      <c r="AO90" s="531"/>
      <c r="AP90" s="531"/>
      <c r="AQ90" s="531"/>
      <c r="AR90" s="531"/>
      <c r="AS90" s="531"/>
      <c r="AT90" s="531"/>
      <c r="AU90" s="531"/>
      <c r="AV90" s="531"/>
      <c r="AW90" s="531"/>
      <c r="AX90" s="531"/>
      <c r="AY90" s="531"/>
      <c r="AZ90" s="531"/>
      <c r="BA90" s="531"/>
      <c r="BB90" s="531"/>
      <c r="BC90" s="531"/>
      <c r="BD90" s="583"/>
      <c r="BE90" s="583"/>
      <c r="BF90" s="583"/>
      <c r="BG90" s="583"/>
      <c r="BH90" s="583"/>
      <c r="BI90" s="583"/>
      <c r="BJ90" s="583"/>
    </row>
    <row r="91" spans="1:62" ht="18" customHeight="1">
      <c r="A91" s="528"/>
      <c r="B91" s="717"/>
      <c r="C91" s="717"/>
      <c r="D91" s="717"/>
      <c r="E91" s="717"/>
      <c r="F91" s="717"/>
      <c r="G91" s="717"/>
      <c r="H91" s="717"/>
      <c r="I91" s="717"/>
      <c r="J91" s="717"/>
      <c r="K91" s="717"/>
      <c r="L91" s="531"/>
      <c r="M91" s="531"/>
      <c r="N91" s="531"/>
      <c r="O91" s="531"/>
      <c r="P91" s="531"/>
      <c r="Q91" s="531"/>
      <c r="R91" s="531"/>
      <c r="S91" s="531"/>
      <c r="T91" s="531"/>
      <c r="U91" s="531"/>
      <c r="V91" s="531"/>
      <c r="W91" s="531"/>
      <c r="X91" s="531"/>
      <c r="Y91" s="531"/>
      <c r="Z91" s="531"/>
      <c r="AA91" s="531"/>
      <c r="AB91" s="531"/>
      <c r="AC91" s="531"/>
      <c r="AD91" s="531"/>
      <c r="AE91" s="531"/>
      <c r="AF91" s="531"/>
      <c r="AG91" s="531"/>
      <c r="AH91" s="531"/>
      <c r="AI91" s="531"/>
      <c r="AJ91" s="531"/>
      <c r="AK91" s="531"/>
      <c r="AL91" s="531"/>
      <c r="AM91" s="531"/>
      <c r="AN91" s="531"/>
      <c r="AO91" s="531"/>
      <c r="AP91" s="531"/>
      <c r="AQ91" s="531"/>
      <c r="AR91" s="531"/>
      <c r="AS91" s="531"/>
      <c r="AT91" s="531"/>
      <c r="AU91" s="531"/>
      <c r="AV91" s="531"/>
      <c r="AW91" s="531"/>
      <c r="AX91" s="531"/>
      <c r="AY91" s="531"/>
      <c r="AZ91" s="531"/>
      <c r="BA91" s="531"/>
      <c r="BB91" s="531"/>
      <c r="BC91" s="531"/>
      <c r="BD91" s="583"/>
      <c r="BE91" s="583"/>
      <c r="BF91" s="583"/>
      <c r="BG91" s="583"/>
      <c r="BH91" s="583"/>
      <c r="BI91" s="583"/>
      <c r="BJ91" s="583"/>
    </row>
    <row r="92" spans="1:62" ht="18" customHeight="1">
      <c r="B92" s="528"/>
      <c r="C92" s="528"/>
      <c r="D92" s="529"/>
      <c r="E92" s="530"/>
      <c r="F92" s="530"/>
      <c r="G92" s="530"/>
      <c r="H92" s="529"/>
      <c r="I92" s="530"/>
      <c r="J92" s="598"/>
      <c r="K92" s="529"/>
      <c r="L92" s="530"/>
      <c r="M92" s="598"/>
      <c r="N92" s="529"/>
      <c r="O92" s="530"/>
      <c r="P92" s="530"/>
      <c r="Q92" s="603"/>
      <c r="R92" s="591"/>
      <c r="S92" s="591"/>
      <c r="T92" s="591"/>
      <c r="U92" s="591"/>
      <c r="V92" s="591"/>
      <c r="W92" s="591"/>
      <c r="X92" s="591"/>
      <c r="Y92" s="591"/>
      <c r="Z92" s="591"/>
      <c r="AA92" s="591"/>
      <c r="AB92" s="591"/>
      <c r="AC92" s="591"/>
      <c r="AD92" s="591"/>
      <c r="AE92" s="591"/>
      <c r="AF92" s="591"/>
      <c r="AG92" s="591"/>
      <c r="AH92" s="591"/>
      <c r="AI92" s="591"/>
      <c r="AJ92" s="591"/>
      <c r="AK92" s="591"/>
      <c r="AL92" s="591"/>
      <c r="AM92" s="591"/>
      <c r="AN92" s="591"/>
      <c r="AO92" s="591"/>
      <c r="AP92" s="591"/>
      <c r="AQ92" s="591"/>
      <c r="AR92" s="591"/>
      <c r="AS92" s="591"/>
      <c r="AT92" s="591"/>
      <c r="AU92" s="591"/>
      <c r="AV92" s="591"/>
      <c r="AW92" s="591"/>
      <c r="AX92" s="591"/>
      <c r="AY92" s="591"/>
      <c r="AZ92" s="591"/>
      <c r="BA92" s="591"/>
      <c r="BB92" s="591"/>
      <c r="BC92" s="591"/>
      <c r="BD92" s="583"/>
      <c r="BE92" s="583"/>
      <c r="BF92" s="583"/>
      <c r="BG92" s="583"/>
      <c r="BH92" s="583"/>
      <c r="BI92" s="583"/>
      <c r="BJ92" s="583"/>
    </row>
    <row r="100" spans="6:6" ht="18" customHeight="1">
      <c r="F100" s="916"/>
    </row>
    <row r="101" spans="6:6" ht="18" customHeight="1">
      <c r="F101" s="916"/>
    </row>
    <row r="102" spans="6:6" ht="18" customHeight="1">
      <c r="F102" s="916"/>
    </row>
  </sheetData>
  <mergeCells count="199">
    <mergeCell ref="AD3:AN4"/>
    <mergeCell ref="F100:F102"/>
    <mergeCell ref="BH6:BH7"/>
    <mergeCell ref="BH8:BH12"/>
    <mergeCell ref="BH13:BH16"/>
    <mergeCell ref="BH17:BH21"/>
    <mergeCell ref="BH22:BH25"/>
    <mergeCell ref="BH26:BH30"/>
    <mergeCell ref="BH31:BH34"/>
    <mergeCell ref="C88:L88"/>
    <mergeCell ref="BD74:BJ74"/>
    <mergeCell ref="C75:AP75"/>
    <mergeCell ref="AQ75:AU75"/>
    <mergeCell ref="AV75:BC75"/>
    <mergeCell ref="BD75:BJ75"/>
    <mergeCell ref="C76:AP76"/>
    <mergeCell ref="AQ76:AU76"/>
    <mergeCell ref="AV76:BC76"/>
    <mergeCell ref="BD76:BJ76"/>
    <mergeCell ref="BI6:BI7"/>
    <mergeCell ref="BI8:BI16"/>
    <mergeCell ref="BI17:BI25"/>
    <mergeCell ref="BI26:BI34"/>
    <mergeCell ref="C83:AP83"/>
    <mergeCell ref="AQ83:AU83"/>
    <mergeCell ref="AV83:BC83"/>
    <mergeCell ref="C84:AP84"/>
    <mergeCell ref="AQ84:AU84"/>
    <mergeCell ref="AV84:BC84"/>
    <mergeCell ref="BD84:BJ84"/>
    <mergeCell ref="AV77:BC77"/>
    <mergeCell ref="BD77:BJ77"/>
    <mergeCell ref="C78:AP78"/>
    <mergeCell ref="AQ78:AU78"/>
    <mergeCell ref="AV78:BC78"/>
    <mergeCell ref="BD78:BJ78"/>
    <mergeCell ref="C79:AP79"/>
    <mergeCell ref="AQ79:AU79"/>
    <mergeCell ref="AV79:BC79"/>
    <mergeCell ref="BD79:BJ79"/>
    <mergeCell ref="C74:AP74"/>
    <mergeCell ref="AQ74:AU74"/>
    <mergeCell ref="AV74:BC74"/>
    <mergeCell ref="A6:A7"/>
    <mergeCell ref="A8:A16"/>
    <mergeCell ref="A17:A25"/>
    <mergeCell ref="A26:A34"/>
    <mergeCell ref="A52:A62"/>
    <mergeCell ref="A63:A72"/>
    <mergeCell ref="A73:A84"/>
    <mergeCell ref="B6:B7"/>
    <mergeCell ref="C82:AP82"/>
    <mergeCell ref="AV82:BC82"/>
    <mergeCell ref="AV73:BC73"/>
    <mergeCell ref="C66:AP66"/>
    <mergeCell ref="AQ66:AU66"/>
    <mergeCell ref="AV66:BC66"/>
    <mergeCell ref="C63:AP63"/>
    <mergeCell ref="AQ63:AU63"/>
    <mergeCell ref="AV63:BC63"/>
    <mergeCell ref="C58:AP58"/>
    <mergeCell ref="AQ58:AU58"/>
    <mergeCell ref="AV58:BC58"/>
    <mergeCell ref="C55:AP55"/>
    <mergeCell ref="BJ6:BJ7"/>
    <mergeCell ref="BJ8:BJ16"/>
    <mergeCell ref="BJ17:BJ25"/>
    <mergeCell ref="BJ26:BJ34"/>
    <mergeCell ref="C80:AP80"/>
    <mergeCell ref="AQ80:AU80"/>
    <mergeCell ref="AV80:BC80"/>
    <mergeCell ref="BD80:BJ80"/>
    <mergeCell ref="C81:AP81"/>
    <mergeCell ref="AQ81:AU81"/>
    <mergeCell ref="AV81:BC81"/>
    <mergeCell ref="BD81:BJ81"/>
    <mergeCell ref="C77:AP77"/>
    <mergeCell ref="AQ77:AU77"/>
    <mergeCell ref="C69:AP69"/>
    <mergeCell ref="AQ69:AU69"/>
    <mergeCell ref="AV69:BC69"/>
    <mergeCell ref="BD69:BJ69"/>
    <mergeCell ref="C70:AP70"/>
    <mergeCell ref="AQ70:AU70"/>
    <mergeCell ref="AV70:BC70"/>
    <mergeCell ref="BD70:BJ70"/>
    <mergeCell ref="C73:AP73"/>
    <mergeCell ref="AQ73:AU73"/>
    <mergeCell ref="BD73:BJ73"/>
    <mergeCell ref="C71:AP71"/>
    <mergeCell ref="AQ71:AU71"/>
    <mergeCell ref="AV71:BC71"/>
    <mergeCell ref="BD71:BJ71"/>
    <mergeCell ref="C72:AP72"/>
    <mergeCell ref="AQ72:AU72"/>
    <mergeCell ref="AV72:BC72"/>
    <mergeCell ref="BD72:BJ72"/>
    <mergeCell ref="BD66:BJ66"/>
    <mergeCell ref="C67:AP67"/>
    <mergeCell ref="AQ67:AU67"/>
    <mergeCell ref="AV67:BC67"/>
    <mergeCell ref="BD67:BJ67"/>
    <mergeCell ref="C68:AP68"/>
    <mergeCell ref="AQ68:AU68"/>
    <mergeCell ref="AV68:BC68"/>
    <mergeCell ref="BD68:BJ68"/>
    <mergeCell ref="BD63:BJ63"/>
    <mergeCell ref="C64:AP64"/>
    <mergeCell ref="AQ64:AU64"/>
    <mergeCell ref="AV64:BC64"/>
    <mergeCell ref="BD64:BJ64"/>
    <mergeCell ref="C65:AP65"/>
    <mergeCell ref="AQ65:AU65"/>
    <mergeCell ref="AV65:BC65"/>
    <mergeCell ref="BD65:BJ65"/>
    <mergeCell ref="C62:AP62"/>
    <mergeCell ref="AQ62:AU62"/>
    <mergeCell ref="AV62:BC62"/>
    <mergeCell ref="BD62:BJ62"/>
    <mergeCell ref="C60:AP60"/>
    <mergeCell ref="AQ60:AU60"/>
    <mergeCell ref="AV60:BC60"/>
    <mergeCell ref="C61:AP61"/>
    <mergeCell ref="AQ61:AU61"/>
    <mergeCell ref="AV61:BC61"/>
    <mergeCell ref="C57:AP57"/>
    <mergeCell ref="AQ57:AU57"/>
    <mergeCell ref="AV57:BC57"/>
    <mergeCell ref="BD57:BJ57"/>
    <mergeCell ref="BD58:BJ58"/>
    <mergeCell ref="C59:AP59"/>
    <mergeCell ref="AQ59:AU59"/>
    <mergeCell ref="AV59:BC59"/>
    <mergeCell ref="BD59:BJ59"/>
    <mergeCell ref="C54:AP54"/>
    <mergeCell ref="AQ54:AU54"/>
    <mergeCell ref="AV54:BC54"/>
    <mergeCell ref="BD54:BJ54"/>
    <mergeCell ref="AQ55:AU55"/>
    <mergeCell ref="AV55:BC55"/>
    <mergeCell ref="BD55:BJ55"/>
    <mergeCell ref="C56:AP56"/>
    <mergeCell ref="AQ56:AU56"/>
    <mergeCell ref="AV56:BC56"/>
    <mergeCell ref="BD56:BJ56"/>
    <mergeCell ref="BD51:BJ51"/>
    <mergeCell ref="C52:AP52"/>
    <mergeCell ref="AQ52:AU52"/>
    <mergeCell ref="AV52:BC52"/>
    <mergeCell ref="BD52:BJ52"/>
    <mergeCell ref="C53:AP53"/>
    <mergeCell ref="AQ53:AU53"/>
    <mergeCell ref="AV53:BC53"/>
    <mergeCell ref="BD53:BJ53"/>
    <mergeCell ref="AM7:AN7"/>
    <mergeCell ref="R44:S44"/>
    <mergeCell ref="AI44:AJ44"/>
    <mergeCell ref="R45:S45"/>
    <mergeCell ref="R46:S46"/>
    <mergeCell ref="R47:S47"/>
    <mergeCell ref="B51:AP51"/>
    <mergeCell ref="AQ51:AU51"/>
    <mergeCell ref="AV51:BB51"/>
    <mergeCell ref="B38:K38"/>
    <mergeCell ref="B39:K39"/>
    <mergeCell ref="B41:K41"/>
    <mergeCell ref="R43:S43"/>
    <mergeCell ref="AI43:AJ43"/>
    <mergeCell ref="W7:X7"/>
    <mergeCell ref="Y7:Z7"/>
    <mergeCell ref="AA7:AB7"/>
    <mergeCell ref="AC7:AD7"/>
    <mergeCell ref="AE7:AF7"/>
    <mergeCell ref="AG7:AH7"/>
    <mergeCell ref="AI7:AJ7"/>
    <mergeCell ref="A2:BJ2"/>
    <mergeCell ref="A3:D3"/>
    <mergeCell ref="E3:J3"/>
    <mergeCell ref="A4:D4"/>
    <mergeCell ref="E4:J4"/>
    <mergeCell ref="C6:AX6"/>
    <mergeCell ref="AY6:BC6"/>
    <mergeCell ref="BD6:BG6"/>
    <mergeCell ref="C7:D7"/>
    <mergeCell ref="E7:F7"/>
    <mergeCell ref="G7:H7"/>
    <mergeCell ref="I7:J7"/>
    <mergeCell ref="K7:L7"/>
    <mergeCell ref="M7:N7"/>
    <mergeCell ref="O7:P7"/>
    <mergeCell ref="Q7:R7"/>
    <mergeCell ref="S7:T7"/>
    <mergeCell ref="U7:V7"/>
    <mergeCell ref="AO7:AP7"/>
    <mergeCell ref="AQ7:AR7"/>
    <mergeCell ref="AS7:AT7"/>
    <mergeCell ref="AU7:AV7"/>
    <mergeCell ref="AW7:AX7"/>
    <mergeCell ref="AK7:AL7"/>
  </mergeCells>
  <phoneticPr fontId="97" type="noConversion"/>
  <conditionalFormatting sqref="C29:D29">
    <cfRule type="cellIs" dxfId="264" priority="174" stopIfTrue="1" operator="between">
      <formula>#REF!</formula>
      <formula>#REF!</formula>
    </cfRule>
    <cfRule type="cellIs" dxfId="263" priority="175" stopIfTrue="1" operator="between">
      <formula>#REF!</formula>
      <formula>0</formula>
    </cfRule>
    <cfRule type="cellIs" dxfId="262" priority="176" stopIfTrue="1" operator="lessThan">
      <formula>0</formula>
    </cfRule>
  </conditionalFormatting>
  <conditionalFormatting sqref="F22 N27:N60 N70:N65537">
    <cfRule type="cellIs" dxfId="261" priority="56" stopIfTrue="1" operator="lessThan">
      <formula>0</formula>
    </cfRule>
  </conditionalFormatting>
  <conditionalFormatting sqref="F22:H22">
    <cfRule type="cellIs" dxfId="260" priority="55" stopIfTrue="1" operator="between">
      <formula>#REF!</formula>
      <formula>0</formula>
    </cfRule>
    <cfRule type="cellIs" dxfId="259" priority="54" stopIfTrue="1" operator="between">
      <formula>#REF!</formula>
      <formula>#REF!</formula>
    </cfRule>
  </conditionalFormatting>
  <conditionalFormatting sqref="G22:H22 O27:P60 O70:P65537">
    <cfRule type="cellIs" dxfId="258" priority="59" stopIfTrue="1" operator="lessThan">
      <formula>0</formula>
    </cfRule>
  </conditionalFormatting>
  <conditionalFormatting sqref="I10:J10">
    <cfRule type="cellIs" dxfId="257" priority="10" stopIfTrue="1" operator="between">
      <formula>#REF!</formula>
      <formula>#REF!</formula>
    </cfRule>
    <cfRule type="cellIs" dxfId="256" priority="11" stopIfTrue="1" operator="between">
      <formula>#REF!</formula>
      <formula>0</formula>
    </cfRule>
    <cfRule type="cellIs" dxfId="255" priority="12" stopIfTrue="1" operator="lessThan">
      <formula>0</formula>
    </cfRule>
  </conditionalFormatting>
  <conditionalFormatting sqref="J10">
    <cfRule type="cellIs" dxfId="254" priority="13" stopIfTrue="1" operator="between">
      <formula>#REF!</formula>
      <formula>#REF!</formula>
    </cfRule>
    <cfRule type="cellIs" dxfId="253" priority="14" stopIfTrue="1" operator="between">
      <formula>#REF!</formula>
      <formula>0</formula>
    </cfRule>
    <cfRule type="cellIs" dxfId="252" priority="15" stopIfTrue="1" operator="lessThan">
      <formula>0</formula>
    </cfRule>
  </conditionalFormatting>
  <conditionalFormatting sqref="N2 N4">
    <cfRule type="cellIs" dxfId="251" priority="569" stopIfTrue="1" operator="lessThan">
      <formula>0</formula>
    </cfRule>
  </conditionalFormatting>
  <conditionalFormatting sqref="N2 N4:O4 N27:P60 N62:P65 N68:P68 N70:P65537">
    <cfRule type="cellIs" dxfId="250" priority="568" stopIfTrue="1" operator="between">
      <formula>#REF!</formula>
      <formula>0</formula>
    </cfRule>
  </conditionalFormatting>
  <conditionalFormatting sqref="N12 N15 N9">
    <cfRule type="cellIs" dxfId="249" priority="593" stopIfTrue="1" operator="lessThan">
      <formula>0</formula>
    </cfRule>
  </conditionalFormatting>
  <conditionalFormatting sqref="N16">
    <cfRule type="cellIs" dxfId="248" priority="263" stopIfTrue="1" operator="lessThan">
      <formula>0</formula>
    </cfRule>
  </conditionalFormatting>
  <conditionalFormatting sqref="N16:N17">
    <cfRule type="cellIs" dxfId="247" priority="272" stopIfTrue="1" operator="lessThan">
      <formula>0</formula>
    </cfRule>
  </conditionalFormatting>
  <conditionalFormatting sqref="N18">
    <cfRule type="cellIs" dxfId="246" priority="619" stopIfTrue="1" operator="between">
      <formula>#REF!</formula>
      <formula>0</formula>
    </cfRule>
    <cfRule type="cellIs" dxfId="245" priority="618" stopIfTrue="1" operator="between">
      <formula>#REF!</formula>
      <formula>#REF!</formula>
    </cfRule>
    <cfRule type="cellIs" dxfId="244" priority="620" stopIfTrue="1" operator="lessThan">
      <formula>0</formula>
    </cfRule>
  </conditionalFormatting>
  <conditionalFormatting sqref="N20">
    <cfRule type="cellIs" dxfId="243" priority="476" stopIfTrue="1" operator="lessThan">
      <formula>0</formula>
    </cfRule>
  </conditionalFormatting>
  <conditionalFormatting sqref="N21">
    <cfRule type="cellIs" dxfId="242" priority="212" stopIfTrue="1" operator="lessThan">
      <formula>0</formula>
    </cfRule>
  </conditionalFormatting>
  <conditionalFormatting sqref="N25">
    <cfRule type="cellIs" dxfId="241" priority="578" stopIfTrue="1" operator="lessThan">
      <formula>0</formula>
    </cfRule>
  </conditionalFormatting>
  <conditionalFormatting sqref="N26">
    <cfRule type="cellIs" dxfId="240" priority="281" stopIfTrue="1" operator="lessThan">
      <formula>0</formula>
    </cfRule>
  </conditionalFormatting>
  <conditionalFormatting sqref="N28">
    <cfRule type="cellIs" dxfId="239" priority="422" stopIfTrue="1" operator="lessThan">
      <formula>0</formula>
    </cfRule>
  </conditionalFormatting>
  <conditionalFormatting sqref="N31">
    <cfRule type="cellIs" dxfId="238" priority="503" stopIfTrue="1" operator="lessThan">
      <formula>0</formula>
    </cfRule>
  </conditionalFormatting>
  <conditionalFormatting sqref="N34">
    <cfRule type="cellIs" dxfId="237" priority="230" stopIfTrue="1" operator="lessThan">
      <formula>0</formula>
    </cfRule>
  </conditionalFormatting>
  <conditionalFormatting sqref="N35:N49">
    <cfRule type="cellIs" dxfId="236" priority="164" stopIfTrue="1" operator="lessThan">
      <formula>0</formula>
    </cfRule>
  </conditionalFormatting>
  <conditionalFormatting sqref="N62:N65">
    <cfRule type="cellIs" dxfId="235" priority="1" stopIfTrue="1" operator="lessThan">
      <formula>0</formula>
    </cfRule>
  </conditionalFormatting>
  <conditionalFormatting sqref="N66:N68">
    <cfRule type="cellIs" dxfId="234" priority="6" stopIfTrue="1" operator="lessThan">
      <formula>0</formula>
    </cfRule>
  </conditionalFormatting>
  <conditionalFormatting sqref="N9:P9 P11:P23">
    <cfRule type="cellIs" dxfId="233" priority="583" stopIfTrue="1" operator="between">
      <formula>#REF!</formula>
      <formula>0</formula>
    </cfRule>
  </conditionalFormatting>
  <conditionalFormatting sqref="N12:P12 N15:P15">
    <cfRule type="cellIs" dxfId="232" priority="591" stopIfTrue="1" operator="between">
      <formula>#REF!</formula>
      <formula>#REF!</formula>
    </cfRule>
    <cfRule type="cellIs" dxfId="231" priority="592" stopIfTrue="1" operator="between">
      <formula>#REF!</formula>
      <formula>0</formula>
    </cfRule>
  </conditionalFormatting>
  <conditionalFormatting sqref="N14:P14">
    <cfRule type="cellIs" dxfId="230" priority="34" stopIfTrue="1" operator="between">
      <formula>#REF!</formula>
      <formula>#REF!</formula>
    </cfRule>
    <cfRule type="cellIs" dxfId="229" priority="35" stopIfTrue="1" operator="between">
      <formula>#REF!</formula>
      <formula>0</formula>
    </cfRule>
    <cfRule type="cellIs" dxfId="228" priority="36" stopIfTrue="1" operator="between">
      <formula>#REF!</formula>
      <formula>#REF!</formula>
    </cfRule>
    <cfRule type="cellIs" dxfId="227" priority="37" stopIfTrue="1" operator="between">
      <formula>#REF!</formula>
      <formula>0</formula>
    </cfRule>
  </conditionalFormatting>
  <conditionalFormatting sqref="N16:P23 N25:P26">
    <cfRule type="cellIs" dxfId="226" priority="271" stopIfTrue="1" operator="between">
      <formula>#REF!</formula>
      <formula>0</formula>
    </cfRule>
    <cfRule type="cellIs" dxfId="225" priority="270" stopIfTrue="1" operator="between">
      <formula>#REF!</formula>
      <formula>#REF!</formula>
    </cfRule>
  </conditionalFormatting>
  <conditionalFormatting sqref="N16:P23 N25:P34">
    <cfRule type="cellIs" dxfId="224" priority="229" stopIfTrue="1" operator="between">
      <formula>#REF!</formula>
      <formula>0</formula>
    </cfRule>
    <cfRule type="cellIs" dxfId="223" priority="228" stopIfTrue="1" operator="between">
      <formula>#REF!</formula>
      <formula>#REF!</formula>
    </cfRule>
  </conditionalFormatting>
  <conditionalFormatting sqref="N20:P23 N25:P28">
    <cfRule type="cellIs" dxfId="222" priority="421" stopIfTrue="1" operator="between">
      <formula>#REF!</formula>
      <formula>0</formula>
    </cfRule>
  </conditionalFormatting>
  <conditionalFormatting sqref="N21:P23 N25:P49">
    <cfRule type="cellIs" dxfId="221" priority="163" stopIfTrue="1" operator="between">
      <formula>#REF!</formula>
      <formula>0</formula>
    </cfRule>
  </conditionalFormatting>
  <conditionalFormatting sqref="N25:P25">
    <cfRule type="cellIs" dxfId="220" priority="576" stopIfTrue="1" operator="between">
      <formula>#REF!</formula>
      <formula>#REF!</formula>
    </cfRule>
    <cfRule type="cellIs" dxfId="219" priority="577" stopIfTrue="1" operator="between">
      <formula>#REF!</formula>
      <formula>0</formula>
    </cfRule>
  </conditionalFormatting>
  <conditionalFormatting sqref="N25:P28 N20:P23">
    <cfRule type="cellIs" dxfId="218" priority="420" stopIfTrue="1" operator="between">
      <formula>#REF!</formula>
      <formula>#REF!</formula>
    </cfRule>
  </conditionalFormatting>
  <conditionalFormatting sqref="N25:P50 N21:P23">
    <cfRule type="cellIs" dxfId="217" priority="162" stopIfTrue="1" operator="between">
      <formula>#REF!</formula>
      <formula>#REF!</formula>
    </cfRule>
  </conditionalFormatting>
  <conditionalFormatting sqref="N66:P66">
    <cfRule type="cellIs" dxfId="216" priority="8" stopIfTrue="1" operator="between">
      <formula>#REF!</formula>
      <formula>#REF!</formula>
    </cfRule>
    <cfRule type="cellIs" dxfId="215" priority="9" stopIfTrue="1" operator="between">
      <formula>#REF!</formula>
      <formula>0</formula>
    </cfRule>
  </conditionalFormatting>
  <conditionalFormatting sqref="N67:P67">
    <cfRule type="cellIs" dxfId="214" priority="4" stopIfTrue="1" operator="between">
      <formula>#REF!</formula>
      <formula>#REF!</formula>
    </cfRule>
    <cfRule type="cellIs" dxfId="213" priority="5" stopIfTrue="1" operator="between">
      <formula>#REF!</formula>
      <formula>0</formula>
    </cfRule>
  </conditionalFormatting>
  <conditionalFormatting sqref="N31:AL31">
    <cfRule type="cellIs" dxfId="212" priority="306" stopIfTrue="1" operator="between">
      <formula>#REF!</formula>
      <formula>#REF!</formula>
    </cfRule>
    <cfRule type="cellIs" dxfId="211" priority="313" stopIfTrue="1" operator="between">
      <formula>#REF!</formula>
      <formula>0</formula>
    </cfRule>
  </conditionalFormatting>
  <conditionalFormatting sqref="O4">
    <cfRule type="cellIs" dxfId="210" priority="572" stopIfTrue="1" operator="lessThan">
      <formula>0</formula>
    </cfRule>
  </conditionalFormatting>
  <conditionalFormatting sqref="O2:P7 N4:O4 N27:P60 N70:P65537 N68:P68 N62:P65 N2">
    <cfRule type="cellIs" dxfId="209" priority="567" stopIfTrue="1" operator="between">
      <formula>#REF!</formula>
      <formula>#REF!</formula>
    </cfRule>
  </conditionalFormatting>
  <conditionalFormatting sqref="O2:P7 O11:P23 O25:P31">
    <cfRule type="cellIs" dxfId="208" priority="506" stopIfTrue="1" operator="lessThan">
      <formula>0</formula>
    </cfRule>
  </conditionalFormatting>
  <conditionalFormatting sqref="O9:P9 P11:P23">
    <cfRule type="cellIs" dxfId="207" priority="584" stopIfTrue="1" operator="lessThan">
      <formula>0</formula>
    </cfRule>
  </conditionalFormatting>
  <conditionalFormatting sqref="O9:P10">
    <cfRule type="cellIs" dxfId="206" priority="18" stopIfTrue="1" operator="lessThan">
      <formula>0</formula>
    </cfRule>
    <cfRule type="cellIs" dxfId="205" priority="16" stopIfTrue="1" operator="between">
      <formula>#REF!</formula>
      <formula>#REF!</formula>
    </cfRule>
    <cfRule type="cellIs" dxfId="204" priority="17" stopIfTrue="1" operator="between">
      <formula>#REF!</formula>
      <formula>0</formula>
    </cfRule>
  </conditionalFormatting>
  <conditionalFormatting sqref="O11:P23 O25:P31 O2:P7">
    <cfRule type="cellIs" dxfId="203" priority="505" stopIfTrue="1" operator="between">
      <formula>#REF!</formula>
      <formula>0</formula>
    </cfRule>
  </conditionalFormatting>
  <conditionalFormatting sqref="O11:P23 O25:P31">
    <cfRule type="cellIs" dxfId="202" priority="504" stopIfTrue="1" operator="between">
      <formula>#REF!</formula>
      <formula>#REF!</formula>
    </cfRule>
  </conditionalFormatting>
  <conditionalFormatting sqref="O12:P12 O15:P15">
    <cfRule type="cellIs" dxfId="201" priority="596" stopIfTrue="1" operator="lessThan">
      <formula>0</formula>
    </cfRule>
  </conditionalFormatting>
  <conditionalFormatting sqref="O14:P14">
    <cfRule type="cellIs" dxfId="200" priority="38" stopIfTrue="1" operator="lessThan">
      <formula>0</formula>
    </cfRule>
  </conditionalFormatting>
  <conditionalFormatting sqref="O16:P16">
    <cfRule type="cellIs" dxfId="199" priority="266" stopIfTrue="1" operator="lessThan">
      <formula>0</formula>
    </cfRule>
  </conditionalFormatting>
  <conditionalFormatting sqref="O16:P23 O25:P26">
    <cfRule type="cellIs" dxfId="198" priority="275" stopIfTrue="1" operator="lessThan">
      <formula>0</formula>
    </cfRule>
  </conditionalFormatting>
  <conditionalFormatting sqref="O20:P23 O25:P28">
    <cfRule type="cellIs" dxfId="197" priority="425" stopIfTrue="1" operator="lessThan">
      <formula>0</formula>
    </cfRule>
  </conditionalFormatting>
  <conditionalFormatting sqref="O21:P23 O25:P49">
    <cfRule type="cellIs" dxfId="196" priority="167" stopIfTrue="1" operator="lessThan">
      <formula>0</formula>
    </cfRule>
  </conditionalFormatting>
  <conditionalFormatting sqref="O25:P25">
    <cfRule type="cellIs" dxfId="195" priority="581" stopIfTrue="1" operator="lessThan">
      <formula>0</formula>
    </cfRule>
  </conditionalFormatting>
  <conditionalFormatting sqref="O34:P34">
    <cfRule type="cellIs" dxfId="194" priority="233" stopIfTrue="1" operator="lessThan">
      <formula>0</formula>
    </cfRule>
  </conditionalFormatting>
  <conditionalFormatting sqref="O62:P68">
    <cfRule type="cellIs" dxfId="193" priority="2" stopIfTrue="1" operator="lessThan">
      <formula>0</formula>
    </cfRule>
  </conditionalFormatting>
  <conditionalFormatting sqref="P3:P5">
    <cfRule type="cellIs" dxfId="192" priority="574" stopIfTrue="1" operator="between">
      <formula>#REF!</formula>
      <formula>0</formula>
    </cfRule>
    <cfRule type="cellIs" dxfId="191" priority="575" stopIfTrue="1" operator="lessThan">
      <formula>0</formula>
    </cfRule>
    <cfRule type="cellIs" dxfId="190" priority="573" stopIfTrue="1" operator="between">
      <formula>#REF!</formula>
      <formula>#REF!</formula>
    </cfRule>
  </conditionalFormatting>
  <conditionalFormatting sqref="P10">
    <cfRule type="cellIs" dxfId="189" priority="19" stopIfTrue="1" operator="between">
      <formula>#REF!</formula>
      <formula>#REF!</formula>
    </cfRule>
    <cfRule type="cellIs" dxfId="188" priority="20" stopIfTrue="1" operator="between">
      <formula>#REF!</formula>
      <formula>0</formula>
    </cfRule>
    <cfRule type="cellIs" dxfId="187" priority="21" stopIfTrue="1" operator="lessThan">
      <formula>0</formula>
    </cfRule>
  </conditionalFormatting>
  <conditionalFormatting sqref="P11:P23 N9:P9">
    <cfRule type="cellIs" dxfId="186" priority="582" stopIfTrue="1" operator="between">
      <formula>#REF!</formula>
      <formula>#REF!</formula>
    </cfRule>
  </conditionalFormatting>
  <conditionalFormatting sqref="Q26:R26">
    <cfRule type="cellIs" dxfId="185" priority="197" stopIfTrue="1" operator="lessThan">
      <formula>0</formula>
    </cfRule>
    <cfRule type="cellIs" dxfId="184" priority="196" stopIfTrue="1" operator="between">
      <formula>#REF!</formula>
      <formula>0</formula>
    </cfRule>
    <cfRule type="cellIs" dxfId="183" priority="195" stopIfTrue="1" operator="between">
      <formula>#REF!</formula>
      <formula>#REF!</formula>
    </cfRule>
  </conditionalFormatting>
  <conditionalFormatting sqref="R22">
    <cfRule type="cellIs" dxfId="182" priority="51" stopIfTrue="1" operator="between">
      <formula>#REF!</formula>
      <formula>#REF!</formula>
    </cfRule>
    <cfRule type="cellIs" dxfId="181" priority="52" stopIfTrue="1" operator="between">
      <formula>#REF!</formula>
      <formula>0</formula>
    </cfRule>
    <cfRule type="cellIs" dxfId="180" priority="53" stopIfTrue="1" operator="lessThan">
      <formula>0</formula>
    </cfRule>
  </conditionalFormatting>
  <conditionalFormatting sqref="X22">
    <cfRule type="cellIs" dxfId="179" priority="92" stopIfTrue="1" operator="lessThan">
      <formula>0</formula>
    </cfRule>
    <cfRule type="cellIs" dxfId="178" priority="90" stopIfTrue="1" operator="between">
      <formula>#REF!</formula>
      <formula>#REF!</formula>
    </cfRule>
    <cfRule type="cellIs" dxfId="177" priority="91" stopIfTrue="1" operator="between">
      <formula>#REF!</formula>
      <formula>0</formula>
    </cfRule>
  </conditionalFormatting>
  <conditionalFormatting sqref="Z30">
    <cfRule type="cellIs" dxfId="176" priority="539" stopIfTrue="1" operator="lessThan">
      <formula>0</formula>
    </cfRule>
  </conditionalFormatting>
  <conditionalFormatting sqref="Z30:AB30">
    <cfRule type="cellIs" dxfId="175" priority="538" stopIfTrue="1" operator="between">
      <formula>#REF!</formula>
      <formula>0</formula>
    </cfRule>
    <cfRule type="cellIs" dxfId="174" priority="537" stopIfTrue="1" operator="between">
      <formula>#REF!</formula>
      <formula>#REF!</formula>
    </cfRule>
  </conditionalFormatting>
  <conditionalFormatting sqref="AA30:AB30">
    <cfRule type="cellIs" dxfId="173" priority="542" stopIfTrue="1" operator="lessThan">
      <formula>0</formula>
    </cfRule>
  </conditionalFormatting>
  <conditionalFormatting sqref="AJ22">
    <cfRule type="cellIs" dxfId="172" priority="83" stopIfTrue="1" operator="lessThan">
      <formula>0</formula>
    </cfRule>
  </conditionalFormatting>
  <conditionalFormatting sqref="AJ31">
    <cfRule type="cellIs" dxfId="171" priority="308" stopIfTrue="1" operator="lessThan">
      <formula>0</formula>
    </cfRule>
  </conditionalFormatting>
  <conditionalFormatting sqref="AJ34">
    <cfRule type="cellIs" dxfId="170" priority="221" stopIfTrue="1" operator="lessThan">
      <formula>0</formula>
    </cfRule>
    <cfRule type="cellIs" dxfId="169" priority="220" stopIfTrue="1" operator="between">
      <formula>#REF!</formula>
      <formula>0</formula>
    </cfRule>
    <cfRule type="cellIs" dxfId="168" priority="219" stopIfTrue="1" operator="between">
      <formula>#REF!</formula>
      <formula>#REF!</formula>
    </cfRule>
  </conditionalFormatting>
  <conditionalFormatting sqref="AJ22:AK22">
    <cfRule type="cellIs" dxfId="167" priority="82" stopIfTrue="1" operator="between">
      <formula>#REF!</formula>
      <formula>0</formula>
    </cfRule>
    <cfRule type="cellIs" dxfId="166" priority="81" stopIfTrue="1" operator="between">
      <formula>#REF!</formula>
      <formula>#REF!</formula>
    </cfRule>
  </conditionalFormatting>
  <conditionalFormatting sqref="AJ26:AK26">
    <cfRule type="cellIs" dxfId="165" priority="191" stopIfTrue="1" operator="lessThan">
      <formula>0</formula>
    </cfRule>
    <cfRule type="cellIs" dxfId="164" priority="190" stopIfTrue="1" operator="between">
      <formula>#REF!</formula>
      <formula>0</formula>
    </cfRule>
    <cfRule type="cellIs" dxfId="163" priority="189" stopIfTrue="1" operator="between">
      <formula>#REF!</formula>
      <formula>#REF!</formula>
    </cfRule>
  </conditionalFormatting>
  <conditionalFormatting sqref="AJ31:AK31">
    <cfRule type="cellIs" dxfId="162" priority="307" stopIfTrue="1" operator="between">
      <formula>#REF!</formula>
      <formula>0</formula>
    </cfRule>
  </conditionalFormatting>
  <conditionalFormatting sqref="AJ28:AL28">
    <cfRule type="cellIs" dxfId="161" priority="298" stopIfTrue="1" operator="between">
      <formula>#REF!</formula>
      <formula>0</formula>
    </cfRule>
    <cfRule type="cellIs" dxfId="160" priority="299" stopIfTrue="1" operator="lessThan">
      <formula>0</formula>
    </cfRule>
    <cfRule type="cellIs" dxfId="159" priority="297" stopIfTrue="1" operator="between">
      <formula>#REF!</formula>
      <formula>#REF!</formula>
    </cfRule>
  </conditionalFormatting>
  <conditionalFormatting sqref="AK22">
    <cfRule type="cellIs" dxfId="158" priority="86" stopIfTrue="1" operator="lessThan">
      <formula>0</formula>
    </cfRule>
  </conditionalFormatting>
  <conditionalFormatting sqref="AK31">
    <cfRule type="cellIs" dxfId="157" priority="311" stopIfTrue="1" operator="lessThan">
      <formula>0</formula>
    </cfRule>
  </conditionalFormatting>
  <conditionalFormatting sqref="AK29:AL34">
    <cfRule type="cellIs" dxfId="156" priority="224" stopIfTrue="1" operator="lessThan">
      <formula>0</formula>
    </cfRule>
    <cfRule type="cellIs" dxfId="155" priority="222" stopIfTrue="1" operator="between">
      <formula>#REF!</formula>
      <formula>#REF!</formula>
    </cfRule>
    <cfRule type="cellIs" dxfId="154" priority="223" stopIfTrue="1" operator="between">
      <formula>#REF!</formula>
      <formula>0</formula>
    </cfRule>
  </conditionalFormatting>
  <conditionalFormatting sqref="AL31">
    <cfRule type="cellIs" dxfId="153" priority="314" stopIfTrue="1" operator="lessThan">
      <formula>0</formula>
    </cfRule>
  </conditionalFormatting>
  <printOptions horizontalCentered="1"/>
  <pageMargins left="0" right="0" top="0.78740157480314998" bottom="0.511811023622047" header="0.39370078740157499" footer="0.511811023622047"/>
  <pageSetup paperSize="9" scale="58" fitToHeight="0" orientation="landscape" r:id="rId1"/>
  <headerFooter alignWithMargins="0">
    <oddFooter>&amp;R&amp;"-,Bold"&amp;12Salinan: APMM / GAM *&amp;"-,Regular"&amp;11
*&amp;9 Potong yang mana berkenaan</oddFooter>
  </headerFooter>
  <rowBreaks count="1" manualBreakCount="1">
    <brk id="50" max="6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10"/>
    <pageSetUpPr fitToPage="1"/>
  </sheetPr>
  <dimension ref="A1:BD1227"/>
  <sheetViews>
    <sheetView tabSelected="1" view="pageBreakPreview" zoomScale="69" zoomScaleNormal="50" zoomScaleSheetLayoutView="69" zoomScalePageLayoutView="60" workbookViewId="0">
      <selection activeCell="H20" sqref="H20"/>
    </sheetView>
  </sheetViews>
  <sheetFormatPr defaultColWidth="3.7109375" defaultRowHeight="18" customHeight="1"/>
  <cols>
    <col min="1" max="1" width="1.7109375" style="3" customWidth="1"/>
    <col min="2" max="2" width="14.42578125" style="4" customWidth="1"/>
    <col min="3" max="3" width="17.28515625" style="4" customWidth="1"/>
    <col min="4" max="4" width="16.42578125" style="3" customWidth="1"/>
    <col min="5" max="5" width="14.42578125" style="5" customWidth="1"/>
    <col min="6" max="6" width="15.140625" style="5" customWidth="1"/>
    <col min="7" max="7" width="48.7109375" style="5" customWidth="1"/>
    <col min="8" max="8" width="19" style="6" customWidth="1"/>
    <col min="9" max="9" width="28.28515625" style="7" customWidth="1"/>
    <col min="10" max="10" width="13.85546875" style="7" customWidth="1"/>
    <col min="11" max="11" width="13.28515625" style="5" customWidth="1"/>
    <col min="12" max="12" width="14.85546875" style="5" customWidth="1"/>
    <col min="13" max="13" width="59.85546875" style="6" customWidth="1"/>
    <col min="14" max="14" width="15" style="8" customWidth="1"/>
    <col min="15" max="15" width="15.7109375" style="9" customWidth="1"/>
    <col min="16" max="16" width="12.7109375" style="8" customWidth="1"/>
    <col min="17" max="17" width="12.7109375" style="10" customWidth="1"/>
    <col min="18" max="18" width="46.42578125" style="5" customWidth="1"/>
    <col min="19" max="19" width="1.7109375" style="11" hidden="1" customWidth="1"/>
    <col min="20" max="20" width="14.140625" style="12" hidden="1" customWidth="1"/>
    <col min="21" max="25" width="3.7109375" style="12" customWidth="1"/>
    <col min="26" max="26" width="40.7109375" style="12" customWidth="1"/>
    <col min="27" max="41" width="3.7109375" style="12" customWidth="1"/>
    <col min="42" max="42" width="3.42578125" style="12" customWidth="1"/>
    <col min="43" max="59" width="3.7109375" style="12" customWidth="1"/>
    <col min="60" max="60" width="2.7109375" style="12" customWidth="1"/>
    <col min="61" max="258" width="3.7109375" style="12"/>
    <col min="259" max="259" width="1.7109375" style="12" customWidth="1"/>
    <col min="260" max="260" width="11.28515625" style="12" customWidth="1"/>
    <col min="261" max="261" width="10" style="12" customWidth="1"/>
    <col min="262" max="262" width="11.85546875" style="12" customWidth="1"/>
    <col min="263" max="263" width="13.7109375" style="12" customWidth="1"/>
    <col min="264" max="264" width="40.85546875" style="12" customWidth="1"/>
    <col min="265" max="265" width="13.7109375" style="12" customWidth="1"/>
    <col min="266" max="266" width="31.140625" style="12" customWidth="1"/>
    <col min="267" max="268" width="13.7109375" style="12" customWidth="1"/>
    <col min="269" max="269" width="18.28515625" style="12" customWidth="1"/>
    <col min="270" max="270" width="18.140625" style="12" customWidth="1"/>
    <col min="271" max="271" width="10.7109375" style="12" customWidth="1"/>
    <col min="272" max="272" width="9.7109375" style="12" customWidth="1"/>
    <col min="273" max="273" width="17.85546875" style="12" customWidth="1"/>
    <col min="274" max="274" width="1.7109375" style="12" customWidth="1"/>
    <col min="275" max="297" width="3.7109375" style="12" customWidth="1"/>
    <col min="298" max="298" width="3.42578125" style="12" customWidth="1"/>
    <col min="299" max="315" width="3.7109375" style="12" customWidth="1"/>
    <col min="316" max="316" width="2.7109375" style="12" customWidth="1"/>
    <col min="317" max="514" width="3.7109375" style="12"/>
    <col min="515" max="515" width="1.7109375" style="12" customWidth="1"/>
    <col min="516" max="516" width="11.28515625" style="12" customWidth="1"/>
    <col min="517" max="517" width="10" style="12" customWidth="1"/>
    <col min="518" max="518" width="11.85546875" style="12" customWidth="1"/>
    <col min="519" max="519" width="13.7109375" style="12" customWidth="1"/>
    <col min="520" max="520" width="40.85546875" style="12" customWidth="1"/>
    <col min="521" max="521" width="13.7109375" style="12" customWidth="1"/>
    <col min="522" max="522" width="31.140625" style="12" customWidth="1"/>
    <col min="523" max="524" width="13.7109375" style="12" customWidth="1"/>
    <col min="525" max="525" width="18.28515625" style="12" customWidth="1"/>
    <col min="526" max="526" width="18.140625" style="12" customWidth="1"/>
    <col min="527" max="527" width="10.7109375" style="12" customWidth="1"/>
    <col min="528" max="528" width="9.7109375" style="12" customWidth="1"/>
    <col min="529" max="529" width="17.85546875" style="12" customWidth="1"/>
    <col min="530" max="530" width="1.7109375" style="12" customWidth="1"/>
    <col min="531" max="553" width="3.7109375" style="12" customWidth="1"/>
    <col min="554" max="554" width="3.42578125" style="12" customWidth="1"/>
    <col min="555" max="571" width="3.7109375" style="12" customWidth="1"/>
    <col min="572" max="572" width="2.7109375" style="12" customWidth="1"/>
    <col min="573" max="770" width="3.7109375" style="12"/>
    <col min="771" max="771" width="1.7109375" style="12" customWidth="1"/>
    <col min="772" max="772" width="11.28515625" style="12" customWidth="1"/>
    <col min="773" max="773" width="10" style="12" customWidth="1"/>
    <col min="774" max="774" width="11.85546875" style="12" customWidth="1"/>
    <col min="775" max="775" width="13.7109375" style="12" customWidth="1"/>
    <col min="776" max="776" width="40.85546875" style="12" customWidth="1"/>
    <col min="777" max="777" width="13.7109375" style="12" customWidth="1"/>
    <col min="778" max="778" width="31.140625" style="12" customWidth="1"/>
    <col min="779" max="780" width="13.7109375" style="12" customWidth="1"/>
    <col min="781" max="781" width="18.28515625" style="12" customWidth="1"/>
    <col min="782" max="782" width="18.140625" style="12" customWidth="1"/>
    <col min="783" max="783" width="10.7109375" style="12" customWidth="1"/>
    <col min="784" max="784" width="9.7109375" style="12" customWidth="1"/>
    <col min="785" max="785" width="17.85546875" style="12" customWidth="1"/>
    <col min="786" max="786" width="1.7109375" style="12" customWidth="1"/>
    <col min="787" max="809" width="3.7109375" style="12" customWidth="1"/>
    <col min="810" max="810" width="3.42578125" style="12" customWidth="1"/>
    <col min="811" max="827" width="3.7109375" style="12" customWidth="1"/>
    <col min="828" max="828" width="2.7109375" style="12" customWidth="1"/>
    <col min="829" max="1026" width="3.7109375" style="12"/>
    <col min="1027" max="1027" width="1.7109375" style="12" customWidth="1"/>
    <col min="1028" max="1028" width="11.28515625" style="12" customWidth="1"/>
    <col min="1029" max="1029" width="10" style="12" customWidth="1"/>
    <col min="1030" max="1030" width="11.85546875" style="12" customWidth="1"/>
    <col min="1031" max="1031" width="13.7109375" style="12" customWidth="1"/>
    <col min="1032" max="1032" width="40.85546875" style="12" customWidth="1"/>
    <col min="1033" max="1033" width="13.7109375" style="12" customWidth="1"/>
    <col min="1034" max="1034" width="31.140625" style="12" customWidth="1"/>
    <col min="1035" max="1036" width="13.7109375" style="12" customWidth="1"/>
    <col min="1037" max="1037" width="18.28515625" style="12" customWidth="1"/>
    <col min="1038" max="1038" width="18.140625" style="12" customWidth="1"/>
    <col min="1039" max="1039" width="10.7109375" style="12" customWidth="1"/>
    <col min="1040" max="1040" width="9.7109375" style="12" customWidth="1"/>
    <col min="1041" max="1041" width="17.85546875" style="12" customWidth="1"/>
    <col min="1042" max="1042" width="1.7109375" style="12" customWidth="1"/>
    <col min="1043" max="1065" width="3.7109375" style="12" customWidth="1"/>
    <col min="1066" max="1066" width="3.42578125" style="12" customWidth="1"/>
    <col min="1067" max="1083" width="3.7109375" style="12" customWidth="1"/>
    <col min="1084" max="1084" width="2.7109375" style="12" customWidth="1"/>
    <col min="1085" max="1282" width="3.7109375" style="12"/>
    <col min="1283" max="1283" width="1.7109375" style="12" customWidth="1"/>
    <col min="1284" max="1284" width="11.28515625" style="12" customWidth="1"/>
    <col min="1285" max="1285" width="10" style="12" customWidth="1"/>
    <col min="1286" max="1286" width="11.85546875" style="12" customWidth="1"/>
    <col min="1287" max="1287" width="13.7109375" style="12" customWidth="1"/>
    <col min="1288" max="1288" width="40.85546875" style="12" customWidth="1"/>
    <col min="1289" max="1289" width="13.7109375" style="12" customWidth="1"/>
    <col min="1290" max="1290" width="31.140625" style="12" customWidth="1"/>
    <col min="1291" max="1292" width="13.7109375" style="12" customWidth="1"/>
    <col min="1293" max="1293" width="18.28515625" style="12" customWidth="1"/>
    <col min="1294" max="1294" width="18.140625" style="12" customWidth="1"/>
    <col min="1295" max="1295" width="10.7109375" style="12" customWidth="1"/>
    <col min="1296" max="1296" width="9.7109375" style="12" customWidth="1"/>
    <col min="1297" max="1297" width="17.85546875" style="12" customWidth="1"/>
    <col min="1298" max="1298" width="1.7109375" style="12" customWidth="1"/>
    <col min="1299" max="1321" width="3.7109375" style="12" customWidth="1"/>
    <col min="1322" max="1322" width="3.42578125" style="12" customWidth="1"/>
    <col min="1323" max="1339" width="3.7109375" style="12" customWidth="1"/>
    <col min="1340" max="1340" width="2.7109375" style="12" customWidth="1"/>
    <col min="1341" max="1538" width="3.7109375" style="12"/>
    <col min="1539" max="1539" width="1.7109375" style="12" customWidth="1"/>
    <col min="1540" max="1540" width="11.28515625" style="12" customWidth="1"/>
    <col min="1541" max="1541" width="10" style="12" customWidth="1"/>
    <col min="1542" max="1542" width="11.85546875" style="12" customWidth="1"/>
    <col min="1543" max="1543" width="13.7109375" style="12" customWidth="1"/>
    <col min="1544" max="1544" width="40.85546875" style="12" customWidth="1"/>
    <col min="1545" max="1545" width="13.7109375" style="12" customWidth="1"/>
    <col min="1546" max="1546" width="31.140625" style="12" customWidth="1"/>
    <col min="1547" max="1548" width="13.7109375" style="12" customWidth="1"/>
    <col min="1549" max="1549" width="18.28515625" style="12" customWidth="1"/>
    <col min="1550" max="1550" width="18.140625" style="12" customWidth="1"/>
    <col min="1551" max="1551" width="10.7109375" style="12" customWidth="1"/>
    <col min="1552" max="1552" width="9.7109375" style="12" customWidth="1"/>
    <col min="1553" max="1553" width="17.85546875" style="12" customWidth="1"/>
    <col min="1554" max="1554" width="1.7109375" style="12" customWidth="1"/>
    <col min="1555" max="1577" width="3.7109375" style="12" customWidth="1"/>
    <col min="1578" max="1578" width="3.42578125" style="12" customWidth="1"/>
    <col min="1579" max="1595" width="3.7109375" style="12" customWidth="1"/>
    <col min="1596" max="1596" width="2.7109375" style="12" customWidth="1"/>
    <col min="1597" max="1794" width="3.7109375" style="12"/>
    <col min="1795" max="1795" width="1.7109375" style="12" customWidth="1"/>
    <col min="1796" max="1796" width="11.28515625" style="12" customWidth="1"/>
    <col min="1797" max="1797" width="10" style="12" customWidth="1"/>
    <col min="1798" max="1798" width="11.85546875" style="12" customWidth="1"/>
    <col min="1799" max="1799" width="13.7109375" style="12" customWidth="1"/>
    <col min="1800" max="1800" width="40.85546875" style="12" customWidth="1"/>
    <col min="1801" max="1801" width="13.7109375" style="12" customWidth="1"/>
    <col min="1802" max="1802" width="31.140625" style="12" customWidth="1"/>
    <col min="1803" max="1804" width="13.7109375" style="12" customWidth="1"/>
    <col min="1805" max="1805" width="18.28515625" style="12" customWidth="1"/>
    <col min="1806" max="1806" width="18.140625" style="12" customWidth="1"/>
    <col min="1807" max="1807" width="10.7109375" style="12" customWidth="1"/>
    <col min="1808" max="1808" width="9.7109375" style="12" customWidth="1"/>
    <col min="1809" max="1809" width="17.85546875" style="12" customWidth="1"/>
    <col min="1810" max="1810" width="1.7109375" style="12" customWidth="1"/>
    <col min="1811" max="1833" width="3.7109375" style="12" customWidth="1"/>
    <col min="1834" max="1834" width="3.42578125" style="12" customWidth="1"/>
    <col min="1835" max="1851" width="3.7109375" style="12" customWidth="1"/>
    <col min="1852" max="1852" width="2.7109375" style="12" customWidth="1"/>
    <col min="1853" max="2050" width="3.7109375" style="12"/>
    <col min="2051" max="2051" width="1.7109375" style="12" customWidth="1"/>
    <col min="2052" max="2052" width="11.28515625" style="12" customWidth="1"/>
    <col min="2053" max="2053" width="10" style="12" customWidth="1"/>
    <col min="2054" max="2054" width="11.85546875" style="12" customWidth="1"/>
    <col min="2055" max="2055" width="13.7109375" style="12" customWidth="1"/>
    <col min="2056" max="2056" width="40.85546875" style="12" customWidth="1"/>
    <col min="2057" max="2057" width="13.7109375" style="12" customWidth="1"/>
    <col min="2058" max="2058" width="31.140625" style="12" customWidth="1"/>
    <col min="2059" max="2060" width="13.7109375" style="12" customWidth="1"/>
    <col min="2061" max="2061" width="18.28515625" style="12" customWidth="1"/>
    <col min="2062" max="2062" width="18.140625" style="12" customWidth="1"/>
    <col min="2063" max="2063" width="10.7109375" style="12" customWidth="1"/>
    <col min="2064" max="2064" width="9.7109375" style="12" customWidth="1"/>
    <col min="2065" max="2065" width="17.85546875" style="12" customWidth="1"/>
    <col min="2066" max="2066" width="1.7109375" style="12" customWidth="1"/>
    <col min="2067" max="2089" width="3.7109375" style="12" customWidth="1"/>
    <col min="2090" max="2090" width="3.42578125" style="12" customWidth="1"/>
    <col min="2091" max="2107" width="3.7109375" style="12" customWidth="1"/>
    <col min="2108" max="2108" width="2.7109375" style="12" customWidth="1"/>
    <col min="2109" max="2306" width="3.7109375" style="12"/>
    <col min="2307" max="2307" width="1.7109375" style="12" customWidth="1"/>
    <col min="2308" max="2308" width="11.28515625" style="12" customWidth="1"/>
    <col min="2309" max="2309" width="10" style="12" customWidth="1"/>
    <col min="2310" max="2310" width="11.85546875" style="12" customWidth="1"/>
    <col min="2311" max="2311" width="13.7109375" style="12" customWidth="1"/>
    <col min="2312" max="2312" width="40.85546875" style="12" customWidth="1"/>
    <col min="2313" max="2313" width="13.7109375" style="12" customWidth="1"/>
    <col min="2314" max="2314" width="31.140625" style="12" customWidth="1"/>
    <col min="2315" max="2316" width="13.7109375" style="12" customWidth="1"/>
    <col min="2317" max="2317" width="18.28515625" style="12" customWidth="1"/>
    <col min="2318" max="2318" width="18.140625" style="12" customWidth="1"/>
    <col min="2319" max="2319" width="10.7109375" style="12" customWidth="1"/>
    <col min="2320" max="2320" width="9.7109375" style="12" customWidth="1"/>
    <col min="2321" max="2321" width="17.85546875" style="12" customWidth="1"/>
    <col min="2322" max="2322" width="1.7109375" style="12" customWidth="1"/>
    <col min="2323" max="2345" width="3.7109375" style="12" customWidth="1"/>
    <col min="2346" max="2346" width="3.42578125" style="12" customWidth="1"/>
    <col min="2347" max="2363" width="3.7109375" style="12" customWidth="1"/>
    <col min="2364" max="2364" width="2.7109375" style="12" customWidth="1"/>
    <col min="2365" max="2562" width="3.7109375" style="12"/>
    <col min="2563" max="2563" width="1.7109375" style="12" customWidth="1"/>
    <col min="2564" max="2564" width="11.28515625" style="12" customWidth="1"/>
    <col min="2565" max="2565" width="10" style="12" customWidth="1"/>
    <col min="2566" max="2566" width="11.85546875" style="12" customWidth="1"/>
    <col min="2567" max="2567" width="13.7109375" style="12" customWidth="1"/>
    <col min="2568" max="2568" width="40.85546875" style="12" customWidth="1"/>
    <col min="2569" max="2569" width="13.7109375" style="12" customWidth="1"/>
    <col min="2570" max="2570" width="31.140625" style="12" customWidth="1"/>
    <col min="2571" max="2572" width="13.7109375" style="12" customWidth="1"/>
    <col min="2573" max="2573" width="18.28515625" style="12" customWidth="1"/>
    <col min="2574" max="2574" width="18.140625" style="12" customWidth="1"/>
    <col min="2575" max="2575" width="10.7109375" style="12" customWidth="1"/>
    <col min="2576" max="2576" width="9.7109375" style="12" customWidth="1"/>
    <col min="2577" max="2577" width="17.85546875" style="12" customWidth="1"/>
    <col min="2578" max="2578" width="1.7109375" style="12" customWidth="1"/>
    <col min="2579" max="2601" width="3.7109375" style="12" customWidth="1"/>
    <col min="2602" max="2602" width="3.42578125" style="12" customWidth="1"/>
    <col min="2603" max="2619" width="3.7109375" style="12" customWidth="1"/>
    <col min="2620" max="2620" width="2.7109375" style="12" customWidth="1"/>
    <col min="2621" max="2818" width="3.7109375" style="12"/>
    <col min="2819" max="2819" width="1.7109375" style="12" customWidth="1"/>
    <col min="2820" max="2820" width="11.28515625" style="12" customWidth="1"/>
    <col min="2821" max="2821" width="10" style="12" customWidth="1"/>
    <col min="2822" max="2822" width="11.85546875" style="12" customWidth="1"/>
    <col min="2823" max="2823" width="13.7109375" style="12" customWidth="1"/>
    <col min="2824" max="2824" width="40.85546875" style="12" customWidth="1"/>
    <col min="2825" max="2825" width="13.7109375" style="12" customWidth="1"/>
    <col min="2826" max="2826" width="31.140625" style="12" customWidth="1"/>
    <col min="2827" max="2828" width="13.7109375" style="12" customWidth="1"/>
    <col min="2829" max="2829" width="18.28515625" style="12" customWidth="1"/>
    <col min="2830" max="2830" width="18.140625" style="12" customWidth="1"/>
    <col min="2831" max="2831" width="10.7109375" style="12" customWidth="1"/>
    <col min="2832" max="2832" width="9.7109375" style="12" customWidth="1"/>
    <col min="2833" max="2833" width="17.85546875" style="12" customWidth="1"/>
    <col min="2834" max="2834" width="1.7109375" style="12" customWidth="1"/>
    <col min="2835" max="2857" width="3.7109375" style="12" customWidth="1"/>
    <col min="2858" max="2858" width="3.42578125" style="12" customWidth="1"/>
    <col min="2859" max="2875" width="3.7109375" style="12" customWidth="1"/>
    <col min="2876" max="2876" width="2.7109375" style="12" customWidth="1"/>
    <col min="2877" max="3074" width="3.7109375" style="12"/>
    <col min="3075" max="3075" width="1.7109375" style="12" customWidth="1"/>
    <col min="3076" max="3076" width="11.28515625" style="12" customWidth="1"/>
    <col min="3077" max="3077" width="10" style="12" customWidth="1"/>
    <col min="3078" max="3078" width="11.85546875" style="12" customWidth="1"/>
    <col min="3079" max="3079" width="13.7109375" style="12" customWidth="1"/>
    <col min="3080" max="3080" width="40.85546875" style="12" customWidth="1"/>
    <col min="3081" max="3081" width="13.7109375" style="12" customWidth="1"/>
    <col min="3082" max="3082" width="31.140625" style="12" customWidth="1"/>
    <col min="3083" max="3084" width="13.7109375" style="12" customWidth="1"/>
    <col min="3085" max="3085" width="18.28515625" style="12" customWidth="1"/>
    <col min="3086" max="3086" width="18.140625" style="12" customWidth="1"/>
    <col min="3087" max="3087" width="10.7109375" style="12" customWidth="1"/>
    <col min="3088" max="3088" width="9.7109375" style="12" customWidth="1"/>
    <col min="3089" max="3089" width="17.85546875" style="12" customWidth="1"/>
    <col min="3090" max="3090" width="1.7109375" style="12" customWidth="1"/>
    <col min="3091" max="3113" width="3.7109375" style="12" customWidth="1"/>
    <col min="3114" max="3114" width="3.42578125" style="12" customWidth="1"/>
    <col min="3115" max="3131" width="3.7109375" style="12" customWidth="1"/>
    <col min="3132" max="3132" width="2.7109375" style="12" customWidth="1"/>
    <col min="3133" max="3330" width="3.7109375" style="12"/>
    <col min="3331" max="3331" width="1.7109375" style="12" customWidth="1"/>
    <col min="3332" max="3332" width="11.28515625" style="12" customWidth="1"/>
    <col min="3333" max="3333" width="10" style="12" customWidth="1"/>
    <col min="3334" max="3334" width="11.85546875" style="12" customWidth="1"/>
    <col min="3335" max="3335" width="13.7109375" style="12" customWidth="1"/>
    <col min="3336" max="3336" width="40.85546875" style="12" customWidth="1"/>
    <col min="3337" max="3337" width="13.7109375" style="12" customWidth="1"/>
    <col min="3338" max="3338" width="31.140625" style="12" customWidth="1"/>
    <col min="3339" max="3340" width="13.7109375" style="12" customWidth="1"/>
    <col min="3341" max="3341" width="18.28515625" style="12" customWidth="1"/>
    <col min="3342" max="3342" width="18.140625" style="12" customWidth="1"/>
    <col min="3343" max="3343" width="10.7109375" style="12" customWidth="1"/>
    <col min="3344" max="3344" width="9.7109375" style="12" customWidth="1"/>
    <col min="3345" max="3345" width="17.85546875" style="12" customWidth="1"/>
    <col min="3346" max="3346" width="1.7109375" style="12" customWidth="1"/>
    <col min="3347" max="3369" width="3.7109375" style="12" customWidth="1"/>
    <col min="3370" max="3370" width="3.42578125" style="12" customWidth="1"/>
    <col min="3371" max="3387" width="3.7109375" style="12" customWidth="1"/>
    <col min="3388" max="3388" width="2.7109375" style="12" customWidth="1"/>
    <col min="3389" max="3586" width="3.7109375" style="12"/>
    <col min="3587" max="3587" width="1.7109375" style="12" customWidth="1"/>
    <col min="3588" max="3588" width="11.28515625" style="12" customWidth="1"/>
    <col min="3589" max="3589" width="10" style="12" customWidth="1"/>
    <col min="3590" max="3590" width="11.85546875" style="12" customWidth="1"/>
    <col min="3591" max="3591" width="13.7109375" style="12" customWidth="1"/>
    <col min="3592" max="3592" width="40.85546875" style="12" customWidth="1"/>
    <col min="3593" max="3593" width="13.7109375" style="12" customWidth="1"/>
    <col min="3594" max="3594" width="31.140625" style="12" customWidth="1"/>
    <col min="3595" max="3596" width="13.7109375" style="12" customWidth="1"/>
    <col min="3597" max="3597" width="18.28515625" style="12" customWidth="1"/>
    <col min="3598" max="3598" width="18.140625" style="12" customWidth="1"/>
    <col min="3599" max="3599" width="10.7109375" style="12" customWidth="1"/>
    <col min="3600" max="3600" width="9.7109375" style="12" customWidth="1"/>
    <col min="3601" max="3601" width="17.85546875" style="12" customWidth="1"/>
    <col min="3602" max="3602" width="1.7109375" style="12" customWidth="1"/>
    <col min="3603" max="3625" width="3.7109375" style="12" customWidth="1"/>
    <col min="3626" max="3626" width="3.42578125" style="12" customWidth="1"/>
    <col min="3627" max="3643" width="3.7109375" style="12" customWidth="1"/>
    <col min="3644" max="3644" width="2.7109375" style="12" customWidth="1"/>
    <col min="3645" max="3842" width="3.7109375" style="12"/>
    <col min="3843" max="3843" width="1.7109375" style="12" customWidth="1"/>
    <col min="3844" max="3844" width="11.28515625" style="12" customWidth="1"/>
    <col min="3845" max="3845" width="10" style="12" customWidth="1"/>
    <col min="3846" max="3846" width="11.85546875" style="12" customWidth="1"/>
    <col min="3847" max="3847" width="13.7109375" style="12" customWidth="1"/>
    <col min="3848" max="3848" width="40.85546875" style="12" customWidth="1"/>
    <col min="3849" max="3849" width="13.7109375" style="12" customWidth="1"/>
    <col min="3850" max="3850" width="31.140625" style="12" customWidth="1"/>
    <col min="3851" max="3852" width="13.7109375" style="12" customWidth="1"/>
    <col min="3853" max="3853" width="18.28515625" style="12" customWidth="1"/>
    <col min="3854" max="3854" width="18.140625" style="12" customWidth="1"/>
    <col min="3855" max="3855" width="10.7109375" style="12" customWidth="1"/>
    <col min="3856" max="3856" width="9.7109375" style="12" customWidth="1"/>
    <col min="3857" max="3857" width="17.85546875" style="12" customWidth="1"/>
    <col min="3858" max="3858" width="1.7109375" style="12" customWidth="1"/>
    <col min="3859" max="3881" width="3.7109375" style="12" customWidth="1"/>
    <col min="3882" max="3882" width="3.42578125" style="12" customWidth="1"/>
    <col min="3883" max="3899" width="3.7109375" style="12" customWidth="1"/>
    <col min="3900" max="3900" width="2.7109375" style="12" customWidth="1"/>
    <col min="3901" max="4098" width="3.7109375" style="12"/>
    <col min="4099" max="4099" width="1.7109375" style="12" customWidth="1"/>
    <col min="4100" max="4100" width="11.28515625" style="12" customWidth="1"/>
    <col min="4101" max="4101" width="10" style="12" customWidth="1"/>
    <col min="4102" max="4102" width="11.85546875" style="12" customWidth="1"/>
    <col min="4103" max="4103" width="13.7109375" style="12" customWidth="1"/>
    <col min="4104" max="4104" width="40.85546875" style="12" customWidth="1"/>
    <col min="4105" max="4105" width="13.7109375" style="12" customWidth="1"/>
    <col min="4106" max="4106" width="31.140625" style="12" customWidth="1"/>
    <col min="4107" max="4108" width="13.7109375" style="12" customWidth="1"/>
    <col min="4109" max="4109" width="18.28515625" style="12" customWidth="1"/>
    <col min="4110" max="4110" width="18.140625" style="12" customWidth="1"/>
    <col min="4111" max="4111" width="10.7109375" style="12" customWidth="1"/>
    <col min="4112" max="4112" width="9.7109375" style="12" customWidth="1"/>
    <col min="4113" max="4113" width="17.85546875" style="12" customWidth="1"/>
    <col min="4114" max="4114" width="1.7109375" style="12" customWidth="1"/>
    <col min="4115" max="4137" width="3.7109375" style="12" customWidth="1"/>
    <col min="4138" max="4138" width="3.42578125" style="12" customWidth="1"/>
    <col min="4139" max="4155" width="3.7109375" style="12" customWidth="1"/>
    <col min="4156" max="4156" width="2.7109375" style="12" customWidth="1"/>
    <col min="4157" max="4354" width="3.7109375" style="12"/>
    <col min="4355" max="4355" width="1.7109375" style="12" customWidth="1"/>
    <col min="4356" max="4356" width="11.28515625" style="12" customWidth="1"/>
    <col min="4357" max="4357" width="10" style="12" customWidth="1"/>
    <col min="4358" max="4358" width="11.85546875" style="12" customWidth="1"/>
    <col min="4359" max="4359" width="13.7109375" style="12" customWidth="1"/>
    <col min="4360" max="4360" width="40.85546875" style="12" customWidth="1"/>
    <col min="4361" max="4361" width="13.7109375" style="12" customWidth="1"/>
    <col min="4362" max="4362" width="31.140625" style="12" customWidth="1"/>
    <col min="4363" max="4364" width="13.7109375" style="12" customWidth="1"/>
    <col min="4365" max="4365" width="18.28515625" style="12" customWidth="1"/>
    <col min="4366" max="4366" width="18.140625" style="12" customWidth="1"/>
    <col min="4367" max="4367" width="10.7109375" style="12" customWidth="1"/>
    <col min="4368" max="4368" width="9.7109375" style="12" customWidth="1"/>
    <col min="4369" max="4369" width="17.85546875" style="12" customWidth="1"/>
    <col min="4370" max="4370" width="1.7109375" style="12" customWidth="1"/>
    <col min="4371" max="4393" width="3.7109375" style="12" customWidth="1"/>
    <col min="4394" max="4394" width="3.42578125" style="12" customWidth="1"/>
    <col min="4395" max="4411" width="3.7109375" style="12" customWidth="1"/>
    <col min="4412" max="4412" width="2.7109375" style="12" customWidth="1"/>
    <col min="4413" max="4610" width="3.7109375" style="12"/>
    <col min="4611" max="4611" width="1.7109375" style="12" customWidth="1"/>
    <col min="4612" max="4612" width="11.28515625" style="12" customWidth="1"/>
    <col min="4613" max="4613" width="10" style="12" customWidth="1"/>
    <col min="4614" max="4614" width="11.85546875" style="12" customWidth="1"/>
    <col min="4615" max="4615" width="13.7109375" style="12" customWidth="1"/>
    <col min="4616" max="4616" width="40.85546875" style="12" customWidth="1"/>
    <col min="4617" max="4617" width="13.7109375" style="12" customWidth="1"/>
    <col min="4618" max="4618" width="31.140625" style="12" customWidth="1"/>
    <col min="4619" max="4620" width="13.7109375" style="12" customWidth="1"/>
    <col min="4621" max="4621" width="18.28515625" style="12" customWidth="1"/>
    <col min="4622" max="4622" width="18.140625" style="12" customWidth="1"/>
    <col min="4623" max="4623" width="10.7109375" style="12" customWidth="1"/>
    <col min="4624" max="4624" width="9.7109375" style="12" customWidth="1"/>
    <col min="4625" max="4625" width="17.85546875" style="12" customWidth="1"/>
    <col min="4626" max="4626" width="1.7109375" style="12" customWidth="1"/>
    <col min="4627" max="4649" width="3.7109375" style="12" customWidth="1"/>
    <col min="4650" max="4650" width="3.42578125" style="12" customWidth="1"/>
    <col min="4651" max="4667" width="3.7109375" style="12" customWidth="1"/>
    <col min="4668" max="4668" width="2.7109375" style="12" customWidth="1"/>
    <col min="4669" max="4866" width="3.7109375" style="12"/>
    <col min="4867" max="4867" width="1.7109375" style="12" customWidth="1"/>
    <col min="4868" max="4868" width="11.28515625" style="12" customWidth="1"/>
    <col min="4869" max="4869" width="10" style="12" customWidth="1"/>
    <col min="4870" max="4870" width="11.85546875" style="12" customWidth="1"/>
    <col min="4871" max="4871" width="13.7109375" style="12" customWidth="1"/>
    <col min="4872" max="4872" width="40.85546875" style="12" customWidth="1"/>
    <col min="4873" max="4873" width="13.7109375" style="12" customWidth="1"/>
    <col min="4874" max="4874" width="31.140625" style="12" customWidth="1"/>
    <col min="4875" max="4876" width="13.7109375" style="12" customWidth="1"/>
    <col min="4877" max="4877" width="18.28515625" style="12" customWidth="1"/>
    <col min="4878" max="4878" width="18.140625" style="12" customWidth="1"/>
    <col min="4879" max="4879" width="10.7109375" style="12" customWidth="1"/>
    <col min="4880" max="4880" width="9.7109375" style="12" customWidth="1"/>
    <col min="4881" max="4881" width="17.85546875" style="12" customWidth="1"/>
    <col min="4882" max="4882" width="1.7109375" style="12" customWidth="1"/>
    <col min="4883" max="4905" width="3.7109375" style="12" customWidth="1"/>
    <col min="4906" max="4906" width="3.42578125" style="12" customWidth="1"/>
    <col min="4907" max="4923" width="3.7109375" style="12" customWidth="1"/>
    <col min="4924" max="4924" width="2.7109375" style="12" customWidth="1"/>
    <col min="4925" max="5122" width="3.7109375" style="12"/>
    <col min="5123" max="5123" width="1.7109375" style="12" customWidth="1"/>
    <col min="5124" max="5124" width="11.28515625" style="12" customWidth="1"/>
    <col min="5125" max="5125" width="10" style="12" customWidth="1"/>
    <col min="5126" max="5126" width="11.85546875" style="12" customWidth="1"/>
    <col min="5127" max="5127" width="13.7109375" style="12" customWidth="1"/>
    <col min="5128" max="5128" width="40.85546875" style="12" customWidth="1"/>
    <col min="5129" max="5129" width="13.7109375" style="12" customWidth="1"/>
    <col min="5130" max="5130" width="31.140625" style="12" customWidth="1"/>
    <col min="5131" max="5132" width="13.7109375" style="12" customWidth="1"/>
    <col min="5133" max="5133" width="18.28515625" style="12" customWidth="1"/>
    <col min="5134" max="5134" width="18.140625" style="12" customWidth="1"/>
    <col min="5135" max="5135" width="10.7109375" style="12" customWidth="1"/>
    <col min="5136" max="5136" width="9.7109375" style="12" customWidth="1"/>
    <col min="5137" max="5137" width="17.85546875" style="12" customWidth="1"/>
    <col min="5138" max="5138" width="1.7109375" style="12" customWidth="1"/>
    <col min="5139" max="5161" width="3.7109375" style="12" customWidth="1"/>
    <col min="5162" max="5162" width="3.42578125" style="12" customWidth="1"/>
    <col min="5163" max="5179" width="3.7109375" style="12" customWidth="1"/>
    <col min="5180" max="5180" width="2.7109375" style="12" customWidth="1"/>
    <col min="5181" max="5378" width="3.7109375" style="12"/>
    <col min="5379" max="5379" width="1.7109375" style="12" customWidth="1"/>
    <col min="5380" max="5380" width="11.28515625" style="12" customWidth="1"/>
    <col min="5381" max="5381" width="10" style="12" customWidth="1"/>
    <col min="5382" max="5382" width="11.85546875" style="12" customWidth="1"/>
    <col min="5383" max="5383" width="13.7109375" style="12" customWidth="1"/>
    <col min="5384" max="5384" width="40.85546875" style="12" customWidth="1"/>
    <col min="5385" max="5385" width="13.7109375" style="12" customWidth="1"/>
    <col min="5386" max="5386" width="31.140625" style="12" customWidth="1"/>
    <col min="5387" max="5388" width="13.7109375" style="12" customWidth="1"/>
    <col min="5389" max="5389" width="18.28515625" style="12" customWidth="1"/>
    <col min="5390" max="5390" width="18.140625" style="12" customWidth="1"/>
    <col min="5391" max="5391" width="10.7109375" style="12" customWidth="1"/>
    <col min="5392" max="5392" width="9.7109375" style="12" customWidth="1"/>
    <col min="5393" max="5393" width="17.85546875" style="12" customWidth="1"/>
    <col min="5394" max="5394" width="1.7109375" style="12" customWidth="1"/>
    <col min="5395" max="5417" width="3.7109375" style="12" customWidth="1"/>
    <col min="5418" max="5418" width="3.42578125" style="12" customWidth="1"/>
    <col min="5419" max="5435" width="3.7109375" style="12" customWidth="1"/>
    <col min="5436" max="5436" width="2.7109375" style="12" customWidth="1"/>
    <col min="5437" max="5634" width="3.7109375" style="12"/>
    <col min="5635" max="5635" width="1.7109375" style="12" customWidth="1"/>
    <col min="5636" max="5636" width="11.28515625" style="12" customWidth="1"/>
    <col min="5637" max="5637" width="10" style="12" customWidth="1"/>
    <col min="5638" max="5638" width="11.85546875" style="12" customWidth="1"/>
    <col min="5639" max="5639" width="13.7109375" style="12" customWidth="1"/>
    <col min="5640" max="5640" width="40.85546875" style="12" customWidth="1"/>
    <col min="5641" max="5641" width="13.7109375" style="12" customWidth="1"/>
    <col min="5642" max="5642" width="31.140625" style="12" customWidth="1"/>
    <col min="5643" max="5644" width="13.7109375" style="12" customWidth="1"/>
    <col min="5645" max="5645" width="18.28515625" style="12" customWidth="1"/>
    <col min="5646" max="5646" width="18.140625" style="12" customWidth="1"/>
    <col min="5647" max="5647" width="10.7109375" style="12" customWidth="1"/>
    <col min="5648" max="5648" width="9.7109375" style="12" customWidth="1"/>
    <col min="5649" max="5649" width="17.85546875" style="12" customWidth="1"/>
    <col min="5650" max="5650" width="1.7109375" style="12" customWidth="1"/>
    <col min="5651" max="5673" width="3.7109375" style="12" customWidth="1"/>
    <col min="5674" max="5674" width="3.42578125" style="12" customWidth="1"/>
    <col min="5675" max="5691" width="3.7109375" style="12" customWidth="1"/>
    <col min="5692" max="5692" width="2.7109375" style="12" customWidth="1"/>
    <col min="5693" max="5890" width="3.7109375" style="12"/>
    <col min="5891" max="5891" width="1.7109375" style="12" customWidth="1"/>
    <col min="5892" max="5892" width="11.28515625" style="12" customWidth="1"/>
    <col min="5893" max="5893" width="10" style="12" customWidth="1"/>
    <col min="5894" max="5894" width="11.85546875" style="12" customWidth="1"/>
    <col min="5895" max="5895" width="13.7109375" style="12" customWidth="1"/>
    <col min="5896" max="5896" width="40.85546875" style="12" customWidth="1"/>
    <col min="5897" max="5897" width="13.7109375" style="12" customWidth="1"/>
    <col min="5898" max="5898" width="31.140625" style="12" customWidth="1"/>
    <col min="5899" max="5900" width="13.7109375" style="12" customWidth="1"/>
    <col min="5901" max="5901" width="18.28515625" style="12" customWidth="1"/>
    <col min="5902" max="5902" width="18.140625" style="12" customWidth="1"/>
    <col min="5903" max="5903" width="10.7109375" style="12" customWidth="1"/>
    <col min="5904" max="5904" width="9.7109375" style="12" customWidth="1"/>
    <col min="5905" max="5905" width="17.85546875" style="12" customWidth="1"/>
    <col min="5906" max="5906" width="1.7109375" style="12" customWidth="1"/>
    <col min="5907" max="5929" width="3.7109375" style="12" customWidth="1"/>
    <col min="5930" max="5930" width="3.42578125" style="12" customWidth="1"/>
    <col min="5931" max="5947" width="3.7109375" style="12" customWidth="1"/>
    <col min="5948" max="5948" width="2.7109375" style="12" customWidth="1"/>
    <col min="5949" max="6146" width="3.7109375" style="12"/>
    <col min="6147" max="6147" width="1.7109375" style="12" customWidth="1"/>
    <col min="6148" max="6148" width="11.28515625" style="12" customWidth="1"/>
    <col min="6149" max="6149" width="10" style="12" customWidth="1"/>
    <col min="6150" max="6150" width="11.85546875" style="12" customWidth="1"/>
    <col min="6151" max="6151" width="13.7109375" style="12" customWidth="1"/>
    <col min="6152" max="6152" width="40.85546875" style="12" customWidth="1"/>
    <col min="6153" max="6153" width="13.7109375" style="12" customWidth="1"/>
    <col min="6154" max="6154" width="31.140625" style="12" customWidth="1"/>
    <col min="6155" max="6156" width="13.7109375" style="12" customWidth="1"/>
    <col min="6157" max="6157" width="18.28515625" style="12" customWidth="1"/>
    <col min="6158" max="6158" width="18.140625" style="12" customWidth="1"/>
    <col min="6159" max="6159" width="10.7109375" style="12" customWidth="1"/>
    <col min="6160" max="6160" width="9.7109375" style="12" customWidth="1"/>
    <col min="6161" max="6161" width="17.85546875" style="12" customWidth="1"/>
    <col min="6162" max="6162" width="1.7109375" style="12" customWidth="1"/>
    <col min="6163" max="6185" width="3.7109375" style="12" customWidth="1"/>
    <col min="6186" max="6186" width="3.42578125" style="12" customWidth="1"/>
    <col min="6187" max="6203" width="3.7109375" style="12" customWidth="1"/>
    <col min="6204" max="6204" width="2.7109375" style="12" customWidth="1"/>
    <col min="6205" max="6402" width="3.7109375" style="12"/>
    <col min="6403" max="6403" width="1.7109375" style="12" customWidth="1"/>
    <col min="6404" max="6404" width="11.28515625" style="12" customWidth="1"/>
    <col min="6405" max="6405" width="10" style="12" customWidth="1"/>
    <col min="6406" max="6406" width="11.85546875" style="12" customWidth="1"/>
    <col min="6407" max="6407" width="13.7109375" style="12" customWidth="1"/>
    <col min="6408" max="6408" width="40.85546875" style="12" customWidth="1"/>
    <col min="6409" max="6409" width="13.7109375" style="12" customWidth="1"/>
    <col min="6410" max="6410" width="31.140625" style="12" customWidth="1"/>
    <col min="6411" max="6412" width="13.7109375" style="12" customWidth="1"/>
    <col min="6413" max="6413" width="18.28515625" style="12" customWidth="1"/>
    <col min="6414" max="6414" width="18.140625" style="12" customWidth="1"/>
    <col min="6415" max="6415" width="10.7109375" style="12" customWidth="1"/>
    <col min="6416" max="6416" width="9.7109375" style="12" customWidth="1"/>
    <col min="6417" max="6417" width="17.85546875" style="12" customWidth="1"/>
    <col min="6418" max="6418" width="1.7109375" style="12" customWidth="1"/>
    <col min="6419" max="6441" width="3.7109375" style="12" customWidth="1"/>
    <col min="6442" max="6442" width="3.42578125" style="12" customWidth="1"/>
    <col min="6443" max="6459" width="3.7109375" style="12" customWidth="1"/>
    <col min="6460" max="6460" width="2.7109375" style="12" customWidth="1"/>
    <col min="6461" max="6658" width="3.7109375" style="12"/>
    <col min="6659" max="6659" width="1.7109375" style="12" customWidth="1"/>
    <col min="6660" max="6660" width="11.28515625" style="12" customWidth="1"/>
    <col min="6661" max="6661" width="10" style="12" customWidth="1"/>
    <col min="6662" max="6662" width="11.85546875" style="12" customWidth="1"/>
    <col min="6663" max="6663" width="13.7109375" style="12" customWidth="1"/>
    <col min="6664" max="6664" width="40.85546875" style="12" customWidth="1"/>
    <col min="6665" max="6665" width="13.7109375" style="12" customWidth="1"/>
    <col min="6666" max="6666" width="31.140625" style="12" customWidth="1"/>
    <col min="6667" max="6668" width="13.7109375" style="12" customWidth="1"/>
    <col min="6669" max="6669" width="18.28515625" style="12" customWidth="1"/>
    <col min="6670" max="6670" width="18.140625" style="12" customWidth="1"/>
    <col min="6671" max="6671" width="10.7109375" style="12" customWidth="1"/>
    <col min="6672" max="6672" width="9.7109375" style="12" customWidth="1"/>
    <col min="6673" max="6673" width="17.85546875" style="12" customWidth="1"/>
    <col min="6674" max="6674" width="1.7109375" style="12" customWidth="1"/>
    <col min="6675" max="6697" width="3.7109375" style="12" customWidth="1"/>
    <col min="6698" max="6698" width="3.42578125" style="12" customWidth="1"/>
    <col min="6699" max="6715" width="3.7109375" style="12" customWidth="1"/>
    <col min="6716" max="6716" width="2.7109375" style="12" customWidth="1"/>
    <col min="6717" max="6914" width="3.7109375" style="12"/>
    <col min="6915" max="6915" width="1.7109375" style="12" customWidth="1"/>
    <col min="6916" max="6916" width="11.28515625" style="12" customWidth="1"/>
    <col min="6917" max="6917" width="10" style="12" customWidth="1"/>
    <col min="6918" max="6918" width="11.85546875" style="12" customWidth="1"/>
    <col min="6919" max="6919" width="13.7109375" style="12" customWidth="1"/>
    <col min="6920" max="6920" width="40.85546875" style="12" customWidth="1"/>
    <col min="6921" max="6921" width="13.7109375" style="12" customWidth="1"/>
    <col min="6922" max="6922" width="31.140625" style="12" customWidth="1"/>
    <col min="6923" max="6924" width="13.7109375" style="12" customWidth="1"/>
    <col min="6925" max="6925" width="18.28515625" style="12" customWidth="1"/>
    <col min="6926" max="6926" width="18.140625" style="12" customWidth="1"/>
    <col min="6927" max="6927" width="10.7109375" style="12" customWidth="1"/>
    <col min="6928" max="6928" width="9.7109375" style="12" customWidth="1"/>
    <col min="6929" max="6929" width="17.85546875" style="12" customWidth="1"/>
    <col min="6930" max="6930" width="1.7109375" style="12" customWidth="1"/>
    <col min="6931" max="6953" width="3.7109375" style="12" customWidth="1"/>
    <col min="6954" max="6954" width="3.42578125" style="12" customWidth="1"/>
    <col min="6955" max="6971" width="3.7109375" style="12" customWidth="1"/>
    <col min="6972" max="6972" width="2.7109375" style="12" customWidth="1"/>
    <col min="6973" max="7170" width="3.7109375" style="12"/>
    <col min="7171" max="7171" width="1.7109375" style="12" customWidth="1"/>
    <col min="7172" max="7172" width="11.28515625" style="12" customWidth="1"/>
    <col min="7173" max="7173" width="10" style="12" customWidth="1"/>
    <col min="7174" max="7174" width="11.85546875" style="12" customWidth="1"/>
    <col min="7175" max="7175" width="13.7109375" style="12" customWidth="1"/>
    <col min="7176" max="7176" width="40.85546875" style="12" customWidth="1"/>
    <col min="7177" max="7177" width="13.7109375" style="12" customWidth="1"/>
    <col min="7178" max="7178" width="31.140625" style="12" customWidth="1"/>
    <col min="7179" max="7180" width="13.7109375" style="12" customWidth="1"/>
    <col min="7181" max="7181" width="18.28515625" style="12" customWidth="1"/>
    <col min="7182" max="7182" width="18.140625" style="12" customWidth="1"/>
    <col min="7183" max="7183" width="10.7109375" style="12" customWidth="1"/>
    <col min="7184" max="7184" width="9.7109375" style="12" customWidth="1"/>
    <col min="7185" max="7185" width="17.85546875" style="12" customWidth="1"/>
    <col min="7186" max="7186" width="1.7109375" style="12" customWidth="1"/>
    <col min="7187" max="7209" width="3.7109375" style="12" customWidth="1"/>
    <col min="7210" max="7210" width="3.42578125" style="12" customWidth="1"/>
    <col min="7211" max="7227" width="3.7109375" style="12" customWidth="1"/>
    <col min="7228" max="7228" width="2.7109375" style="12" customWidth="1"/>
    <col min="7229" max="7426" width="3.7109375" style="12"/>
    <col min="7427" max="7427" width="1.7109375" style="12" customWidth="1"/>
    <col min="7428" max="7428" width="11.28515625" style="12" customWidth="1"/>
    <col min="7429" max="7429" width="10" style="12" customWidth="1"/>
    <col min="7430" max="7430" width="11.85546875" style="12" customWidth="1"/>
    <col min="7431" max="7431" width="13.7109375" style="12" customWidth="1"/>
    <col min="7432" max="7432" width="40.85546875" style="12" customWidth="1"/>
    <col min="7433" max="7433" width="13.7109375" style="12" customWidth="1"/>
    <col min="7434" max="7434" width="31.140625" style="12" customWidth="1"/>
    <col min="7435" max="7436" width="13.7109375" style="12" customWidth="1"/>
    <col min="7437" max="7437" width="18.28515625" style="12" customWidth="1"/>
    <col min="7438" max="7438" width="18.140625" style="12" customWidth="1"/>
    <col min="7439" max="7439" width="10.7109375" style="12" customWidth="1"/>
    <col min="7440" max="7440" width="9.7109375" style="12" customWidth="1"/>
    <col min="7441" max="7441" width="17.85546875" style="12" customWidth="1"/>
    <col min="7442" max="7442" width="1.7109375" style="12" customWidth="1"/>
    <col min="7443" max="7465" width="3.7109375" style="12" customWidth="1"/>
    <col min="7466" max="7466" width="3.42578125" style="12" customWidth="1"/>
    <col min="7467" max="7483" width="3.7109375" style="12" customWidth="1"/>
    <col min="7484" max="7484" width="2.7109375" style="12" customWidth="1"/>
    <col min="7485" max="7682" width="3.7109375" style="12"/>
    <col min="7683" max="7683" width="1.7109375" style="12" customWidth="1"/>
    <col min="7684" max="7684" width="11.28515625" style="12" customWidth="1"/>
    <col min="7685" max="7685" width="10" style="12" customWidth="1"/>
    <col min="7686" max="7686" width="11.85546875" style="12" customWidth="1"/>
    <col min="7687" max="7687" width="13.7109375" style="12" customWidth="1"/>
    <col min="7688" max="7688" width="40.85546875" style="12" customWidth="1"/>
    <col min="7689" max="7689" width="13.7109375" style="12" customWidth="1"/>
    <col min="7690" max="7690" width="31.140625" style="12" customWidth="1"/>
    <col min="7691" max="7692" width="13.7109375" style="12" customWidth="1"/>
    <col min="7693" max="7693" width="18.28515625" style="12" customWidth="1"/>
    <col min="7694" max="7694" width="18.140625" style="12" customWidth="1"/>
    <col min="7695" max="7695" width="10.7109375" style="12" customWidth="1"/>
    <col min="7696" max="7696" width="9.7109375" style="12" customWidth="1"/>
    <col min="7697" max="7697" width="17.85546875" style="12" customWidth="1"/>
    <col min="7698" max="7698" width="1.7109375" style="12" customWidth="1"/>
    <col min="7699" max="7721" width="3.7109375" style="12" customWidth="1"/>
    <col min="7722" max="7722" width="3.42578125" style="12" customWidth="1"/>
    <col min="7723" max="7739" width="3.7109375" style="12" customWidth="1"/>
    <col min="7740" max="7740" width="2.7109375" style="12" customWidth="1"/>
    <col min="7741" max="7938" width="3.7109375" style="12"/>
    <col min="7939" max="7939" width="1.7109375" style="12" customWidth="1"/>
    <col min="7940" max="7940" width="11.28515625" style="12" customWidth="1"/>
    <col min="7941" max="7941" width="10" style="12" customWidth="1"/>
    <col min="7942" max="7942" width="11.85546875" style="12" customWidth="1"/>
    <col min="7943" max="7943" width="13.7109375" style="12" customWidth="1"/>
    <col min="7944" max="7944" width="40.85546875" style="12" customWidth="1"/>
    <col min="7945" max="7945" width="13.7109375" style="12" customWidth="1"/>
    <col min="7946" max="7946" width="31.140625" style="12" customWidth="1"/>
    <col min="7947" max="7948" width="13.7109375" style="12" customWidth="1"/>
    <col min="7949" max="7949" width="18.28515625" style="12" customWidth="1"/>
    <col min="7950" max="7950" width="18.140625" style="12" customWidth="1"/>
    <col min="7951" max="7951" width="10.7109375" style="12" customWidth="1"/>
    <col min="7952" max="7952" width="9.7109375" style="12" customWidth="1"/>
    <col min="7953" max="7953" width="17.85546875" style="12" customWidth="1"/>
    <col min="7954" max="7954" width="1.7109375" style="12" customWidth="1"/>
    <col min="7955" max="7977" width="3.7109375" style="12" customWidth="1"/>
    <col min="7978" max="7978" width="3.42578125" style="12" customWidth="1"/>
    <col min="7979" max="7995" width="3.7109375" style="12" customWidth="1"/>
    <col min="7996" max="7996" width="2.7109375" style="12" customWidth="1"/>
    <col min="7997" max="8194" width="3.7109375" style="12"/>
    <col min="8195" max="8195" width="1.7109375" style="12" customWidth="1"/>
    <col min="8196" max="8196" width="11.28515625" style="12" customWidth="1"/>
    <col min="8197" max="8197" width="10" style="12" customWidth="1"/>
    <col min="8198" max="8198" width="11.85546875" style="12" customWidth="1"/>
    <col min="8199" max="8199" width="13.7109375" style="12" customWidth="1"/>
    <col min="8200" max="8200" width="40.85546875" style="12" customWidth="1"/>
    <col min="8201" max="8201" width="13.7109375" style="12" customWidth="1"/>
    <col min="8202" max="8202" width="31.140625" style="12" customWidth="1"/>
    <col min="8203" max="8204" width="13.7109375" style="12" customWidth="1"/>
    <col min="8205" max="8205" width="18.28515625" style="12" customWidth="1"/>
    <col min="8206" max="8206" width="18.140625" style="12" customWidth="1"/>
    <col min="8207" max="8207" width="10.7109375" style="12" customWidth="1"/>
    <col min="8208" max="8208" width="9.7109375" style="12" customWidth="1"/>
    <col min="8209" max="8209" width="17.85546875" style="12" customWidth="1"/>
    <col min="8210" max="8210" width="1.7109375" style="12" customWidth="1"/>
    <col min="8211" max="8233" width="3.7109375" style="12" customWidth="1"/>
    <col min="8234" max="8234" width="3.42578125" style="12" customWidth="1"/>
    <col min="8235" max="8251" width="3.7109375" style="12" customWidth="1"/>
    <col min="8252" max="8252" width="2.7109375" style="12" customWidth="1"/>
    <col min="8253" max="8450" width="3.7109375" style="12"/>
    <col min="8451" max="8451" width="1.7109375" style="12" customWidth="1"/>
    <col min="8452" max="8452" width="11.28515625" style="12" customWidth="1"/>
    <col min="8453" max="8453" width="10" style="12" customWidth="1"/>
    <col min="8454" max="8454" width="11.85546875" style="12" customWidth="1"/>
    <col min="8455" max="8455" width="13.7109375" style="12" customWidth="1"/>
    <col min="8456" max="8456" width="40.85546875" style="12" customWidth="1"/>
    <col min="8457" max="8457" width="13.7109375" style="12" customWidth="1"/>
    <col min="8458" max="8458" width="31.140625" style="12" customWidth="1"/>
    <col min="8459" max="8460" width="13.7109375" style="12" customWidth="1"/>
    <col min="8461" max="8461" width="18.28515625" style="12" customWidth="1"/>
    <col min="8462" max="8462" width="18.140625" style="12" customWidth="1"/>
    <col min="8463" max="8463" width="10.7109375" style="12" customWidth="1"/>
    <col min="8464" max="8464" width="9.7109375" style="12" customWidth="1"/>
    <col min="8465" max="8465" width="17.85546875" style="12" customWidth="1"/>
    <col min="8466" max="8466" width="1.7109375" style="12" customWidth="1"/>
    <col min="8467" max="8489" width="3.7109375" style="12" customWidth="1"/>
    <col min="8490" max="8490" width="3.42578125" style="12" customWidth="1"/>
    <col min="8491" max="8507" width="3.7109375" style="12" customWidth="1"/>
    <col min="8508" max="8508" width="2.7109375" style="12" customWidth="1"/>
    <col min="8509" max="8706" width="3.7109375" style="12"/>
    <col min="8707" max="8707" width="1.7109375" style="12" customWidth="1"/>
    <col min="8708" max="8708" width="11.28515625" style="12" customWidth="1"/>
    <col min="8709" max="8709" width="10" style="12" customWidth="1"/>
    <col min="8710" max="8710" width="11.85546875" style="12" customWidth="1"/>
    <col min="8711" max="8711" width="13.7109375" style="12" customWidth="1"/>
    <col min="8712" max="8712" width="40.85546875" style="12" customWidth="1"/>
    <col min="8713" max="8713" width="13.7109375" style="12" customWidth="1"/>
    <col min="8714" max="8714" width="31.140625" style="12" customWidth="1"/>
    <col min="8715" max="8716" width="13.7109375" style="12" customWidth="1"/>
    <col min="8717" max="8717" width="18.28515625" style="12" customWidth="1"/>
    <col min="8718" max="8718" width="18.140625" style="12" customWidth="1"/>
    <col min="8719" max="8719" width="10.7109375" style="12" customWidth="1"/>
    <col min="8720" max="8720" width="9.7109375" style="12" customWidth="1"/>
    <col min="8721" max="8721" width="17.85546875" style="12" customWidth="1"/>
    <col min="8722" max="8722" width="1.7109375" style="12" customWidth="1"/>
    <col min="8723" max="8745" width="3.7109375" style="12" customWidth="1"/>
    <col min="8746" max="8746" width="3.42578125" style="12" customWidth="1"/>
    <col min="8747" max="8763" width="3.7109375" style="12" customWidth="1"/>
    <col min="8764" max="8764" width="2.7109375" style="12" customWidth="1"/>
    <col min="8765" max="8962" width="3.7109375" style="12"/>
    <col min="8963" max="8963" width="1.7109375" style="12" customWidth="1"/>
    <col min="8964" max="8964" width="11.28515625" style="12" customWidth="1"/>
    <col min="8965" max="8965" width="10" style="12" customWidth="1"/>
    <col min="8966" max="8966" width="11.85546875" style="12" customWidth="1"/>
    <col min="8967" max="8967" width="13.7109375" style="12" customWidth="1"/>
    <col min="8968" max="8968" width="40.85546875" style="12" customWidth="1"/>
    <col min="8969" max="8969" width="13.7109375" style="12" customWidth="1"/>
    <col min="8970" max="8970" width="31.140625" style="12" customWidth="1"/>
    <col min="8971" max="8972" width="13.7109375" style="12" customWidth="1"/>
    <col min="8973" max="8973" width="18.28515625" style="12" customWidth="1"/>
    <col min="8974" max="8974" width="18.140625" style="12" customWidth="1"/>
    <col min="8975" max="8975" width="10.7109375" style="12" customWidth="1"/>
    <col min="8976" max="8976" width="9.7109375" style="12" customWidth="1"/>
    <col min="8977" max="8977" width="17.85546875" style="12" customWidth="1"/>
    <col min="8978" max="8978" width="1.7109375" style="12" customWidth="1"/>
    <col min="8979" max="9001" width="3.7109375" style="12" customWidth="1"/>
    <col min="9002" max="9002" width="3.42578125" style="12" customWidth="1"/>
    <col min="9003" max="9019" width="3.7109375" style="12" customWidth="1"/>
    <col min="9020" max="9020" width="2.7109375" style="12" customWidth="1"/>
    <col min="9021" max="9218" width="3.7109375" style="12"/>
    <col min="9219" max="9219" width="1.7109375" style="12" customWidth="1"/>
    <col min="9220" max="9220" width="11.28515625" style="12" customWidth="1"/>
    <col min="9221" max="9221" width="10" style="12" customWidth="1"/>
    <col min="9222" max="9222" width="11.85546875" style="12" customWidth="1"/>
    <col min="9223" max="9223" width="13.7109375" style="12" customWidth="1"/>
    <col min="9224" max="9224" width="40.85546875" style="12" customWidth="1"/>
    <col min="9225" max="9225" width="13.7109375" style="12" customWidth="1"/>
    <col min="9226" max="9226" width="31.140625" style="12" customWidth="1"/>
    <col min="9227" max="9228" width="13.7109375" style="12" customWidth="1"/>
    <col min="9229" max="9229" width="18.28515625" style="12" customWidth="1"/>
    <col min="9230" max="9230" width="18.140625" style="12" customWidth="1"/>
    <col min="9231" max="9231" width="10.7109375" style="12" customWidth="1"/>
    <col min="9232" max="9232" width="9.7109375" style="12" customWidth="1"/>
    <col min="9233" max="9233" width="17.85546875" style="12" customWidth="1"/>
    <col min="9234" max="9234" width="1.7109375" style="12" customWidth="1"/>
    <col min="9235" max="9257" width="3.7109375" style="12" customWidth="1"/>
    <col min="9258" max="9258" width="3.42578125" style="12" customWidth="1"/>
    <col min="9259" max="9275" width="3.7109375" style="12" customWidth="1"/>
    <col min="9276" max="9276" width="2.7109375" style="12" customWidth="1"/>
    <col min="9277" max="9474" width="3.7109375" style="12"/>
    <col min="9475" max="9475" width="1.7109375" style="12" customWidth="1"/>
    <col min="9476" max="9476" width="11.28515625" style="12" customWidth="1"/>
    <col min="9477" max="9477" width="10" style="12" customWidth="1"/>
    <col min="9478" max="9478" width="11.85546875" style="12" customWidth="1"/>
    <col min="9479" max="9479" width="13.7109375" style="12" customWidth="1"/>
    <col min="9480" max="9480" width="40.85546875" style="12" customWidth="1"/>
    <col min="9481" max="9481" width="13.7109375" style="12" customWidth="1"/>
    <col min="9482" max="9482" width="31.140625" style="12" customWidth="1"/>
    <col min="9483" max="9484" width="13.7109375" style="12" customWidth="1"/>
    <col min="9485" max="9485" width="18.28515625" style="12" customWidth="1"/>
    <col min="9486" max="9486" width="18.140625" style="12" customWidth="1"/>
    <col min="9487" max="9487" width="10.7109375" style="12" customWidth="1"/>
    <col min="9488" max="9488" width="9.7109375" style="12" customWidth="1"/>
    <col min="9489" max="9489" width="17.85546875" style="12" customWidth="1"/>
    <col min="9490" max="9490" width="1.7109375" style="12" customWidth="1"/>
    <col min="9491" max="9513" width="3.7109375" style="12" customWidth="1"/>
    <col min="9514" max="9514" width="3.42578125" style="12" customWidth="1"/>
    <col min="9515" max="9531" width="3.7109375" style="12" customWidth="1"/>
    <col min="9532" max="9532" width="2.7109375" style="12" customWidth="1"/>
    <col min="9533" max="9730" width="3.7109375" style="12"/>
    <col min="9731" max="9731" width="1.7109375" style="12" customWidth="1"/>
    <col min="9732" max="9732" width="11.28515625" style="12" customWidth="1"/>
    <col min="9733" max="9733" width="10" style="12" customWidth="1"/>
    <col min="9734" max="9734" width="11.85546875" style="12" customWidth="1"/>
    <col min="9735" max="9735" width="13.7109375" style="12" customWidth="1"/>
    <col min="9736" max="9736" width="40.85546875" style="12" customWidth="1"/>
    <col min="9737" max="9737" width="13.7109375" style="12" customWidth="1"/>
    <col min="9738" max="9738" width="31.140625" style="12" customWidth="1"/>
    <col min="9739" max="9740" width="13.7109375" style="12" customWidth="1"/>
    <col min="9741" max="9741" width="18.28515625" style="12" customWidth="1"/>
    <col min="9742" max="9742" width="18.140625" style="12" customWidth="1"/>
    <col min="9743" max="9743" width="10.7109375" style="12" customWidth="1"/>
    <col min="9744" max="9744" width="9.7109375" style="12" customWidth="1"/>
    <col min="9745" max="9745" width="17.85546875" style="12" customWidth="1"/>
    <col min="9746" max="9746" width="1.7109375" style="12" customWidth="1"/>
    <col min="9747" max="9769" width="3.7109375" style="12" customWidth="1"/>
    <col min="9770" max="9770" width="3.42578125" style="12" customWidth="1"/>
    <col min="9771" max="9787" width="3.7109375" style="12" customWidth="1"/>
    <col min="9788" max="9788" width="2.7109375" style="12" customWidth="1"/>
    <col min="9789" max="9986" width="3.7109375" style="12"/>
    <col min="9987" max="9987" width="1.7109375" style="12" customWidth="1"/>
    <col min="9988" max="9988" width="11.28515625" style="12" customWidth="1"/>
    <col min="9989" max="9989" width="10" style="12" customWidth="1"/>
    <col min="9990" max="9990" width="11.85546875" style="12" customWidth="1"/>
    <col min="9991" max="9991" width="13.7109375" style="12" customWidth="1"/>
    <col min="9992" max="9992" width="40.85546875" style="12" customWidth="1"/>
    <col min="9993" max="9993" width="13.7109375" style="12" customWidth="1"/>
    <col min="9994" max="9994" width="31.140625" style="12" customWidth="1"/>
    <col min="9995" max="9996" width="13.7109375" style="12" customWidth="1"/>
    <col min="9997" max="9997" width="18.28515625" style="12" customWidth="1"/>
    <col min="9998" max="9998" width="18.140625" style="12" customWidth="1"/>
    <col min="9999" max="9999" width="10.7109375" style="12" customWidth="1"/>
    <col min="10000" max="10000" width="9.7109375" style="12" customWidth="1"/>
    <col min="10001" max="10001" width="17.85546875" style="12" customWidth="1"/>
    <col min="10002" max="10002" width="1.7109375" style="12" customWidth="1"/>
    <col min="10003" max="10025" width="3.7109375" style="12" customWidth="1"/>
    <col min="10026" max="10026" width="3.42578125" style="12" customWidth="1"/>
    <col min="10027" max="10043" width="3.7109375" style="12" customWidth="1"/>
    <col min="10044" max="10044" width="2.7109375" style="12" customWidth="1"/>
    <col min="10045" max="10242" width="3.7109375" style="12"/>
    <col min="10243" max="10243" width="1.7109375" style="12" customWidth="1"/>
    <col min="10244" max="10244" width="11.28515625" style="12" customWidth="1"/>
    <col min="10245" max="10245" width="10" style="12" customWidth="1"/>
    <col min="10246" max="10246" width="11.85546875" style="12" customWidth="1"/>
    <col min="10247" max="10247" width="13.7109375" style="12" customWidth="1"/>
    <col min="10248" max="10248" width="40.85546875" style="12" customWidth="1"/>
    <col min="10249" max="10249" width="13.7109375" style="12" customWidth="1"/>
    <col min="10250" max="10250" width="31.140625" style="12" customWidth="1"/>
    <col min="10251" max="10252" width="13.7109375" style="12" customWidth="1"/>
    <col min="10253" max="10253" width="18.28515625" style="12" customWidth="1"/>
    <col min="10254" max="10254" width="18.140625" style="12" customWidth="1"/>
    <col min="10255" max="10255" width="10.7109375" style="12" customWidth="1"/>
    <col min="10256" max="10256" width="9.7109375" style="12" customWidth="1"/>
    <col min="10257" max="10257" width="17.85546875" style="12" customWidth="1"/>
    <col min="10258" max="10258" width="1.7109375" style="12" customWidth="1"/>
    <col min="10259" max="10281" width="3.7109375" style="12" customWidth="1"/>
    <col min="10282" max="10282" width="3.42578125" style="12" customWidth="1"/>
    <col min="10283" max="10299" width="3.7109375" style="12" customWidth="1"/>
    <col min="10300" max="10300" width="2.7109375" style="12" customWidth="1"/>
    <col min="10301" max="10498" width="3.7109375" style="12"/>
    <col min="10499" max="10499" width="1.7109375" style="12" customWidth="1"/>
    <col min="10500" max="10500" width="11.28515625" style="12" customWidth="1"/>
    <col min="10501" max="10501" width="10" style="12" customWidth="1"/>
    <col min="10502" max="10502" width="11.85546875" style="12" customWidth="1"/>
    <col min="10503" max="10503" width="13.7109375" style="12" customWidth="1"/>
    <col min="10504" max="10504" width="40.85546875" style="12" customWidth="1"/>
    <col min="10505" max="10505" width="13.7109375" style="12" customWidth="1"/>
    <col min="10506" max="10506" width="31.140625" style="12" customWidth="1"/>
    <col min="10507" max="10508" width="13.7109375" style="12" customWidth="1"/>
    <col min="10509" max="10509" width="18.28515625" style="12" customWidth="1"/>
    <col min="10510" max="10510" width="18.140625" style="12" customWidth="1"/>
    <col min="10511" max="10511" width="10.7109375" style="12" customWidth="1"/>
    <col min="10512" max="10512" width="9.7109375" style="12" customWidth="1"/>
    <col min="10513" max="10513" width="17.85546875" style="12" customWidth="1"/>
    <col min="10514" max="10514" width="1.7109375" style="12" customWidth="1"/>
    <col min="10515" max="10537" width="3.7109375" style="12" customWidth="1"/>
    <col min="10538" max="10538" width="3.42578125" style="12" customWidth="1"/>
    <col min="10539" max="10555" width="3.7109375" style="12" customWidth="1"/>
    <col min="10556" max="10556" width="2.7109375" style="12" customWidth="1"/>
    <col min="10557" max="10754" width="3.7109375" style="12"/>
    <col min="10755" max="10755" width="1.7109375" style="12" customWidth="1"/>
    <col min="10756" max="10756" width="11.28515625" style="12" customWidth="1"/>
    <col min="10757" max="10757" width="10" style="12" customWidth="1"/>
    <col min="10758" max="10758" width="11.85546875" style="12" customWidth="1"/>
    <col min="10759" max="10759" width="13.7109375" style="12" customWidth="1"/>
    <col min="10760" max="10760" width="40.85546875" style="12" customWidth="1"/>
    <col min="10761" max="10761" width="13.7109375" style="12" customWidth="1"/>
    <col min="10762" max="10762" width="31.140625" style="12" customWidth="1"/>
    <col min="10763" max="10764" width="13.7109375" style="12" customWidth="1"/>
    <col min="10765" max="10765" width="18.28515625" style="12" customWidth="1"/>
    <col min="10766" max="10766" width="18.140625" style="12" customWidth="1"/>
    <col min="10767" max="10767" width="10.7109375" style="12" customWidth="1"/>
    <col min="10768" max="10768" width="9.7109375" style="12" customWidth="1"/>
    <col min="10769" max="10769" width="17.85546875" style="12" customWidth="1"/>
    <col min="10770" max="10770" width="1.7109375" style="12" customWidth="1"/>
    <col min="10771" max="10793" width="3.7109375" style="12" customWidth="1"/>
    <col min="10794" max="10794" width="3.42578125" style="12" customWidth="1"/>
    <col min="10795" max="10811" width="3.7109375" style="12" customWidth="1"/>
    <col min="10812" max="10812" width="2.7109375" style="12" customWidth="1"/>
    <col min="10813" max="11010" width="3.7109375" style="12"/>
    <col min="11011" max="11011" width="1.7109375" style="12" customWidth="1"/>
    <col min="11012" max="11012" width="11.28515625" style="12" customWidth="1"/>
    <col min="11013" max="11013" width="10" style="12" customWidth="1"/>
    <col min="11014" max="11014" width="11.85546875" style="12" customWidth="1"/>
    <col min="11015" max="11015" width="13.7109375" style="12" customWidth="1"/>
    <col min="11016" max="11016" width="40.85546875" style="12" customWidth="1"/>
    <col min="11017" max="11017" width="13.7109375" style="12" customWidth="1"/>
    <col min="11018" max="11018" width="31.140625" style="12" customWidth="1"/>
    <col min="11019" max="11020" width="13.7109375" style="12" customWidth="1"/>
    <col min="11021" max="11021" width="18.28515625" style="12" customWidth="1"/>
    <col min="11022" max="11022" width="18.140625" style="12" customWidth="1"/>
    <col min="11023" max="11023" width="10.7109375" style="12" customWidth="1"/>
    <col min="11024" max="11024" width="9.7109375" style="12" customWidth="1"/>
    <col min="11025" max="11025" width="17.85546875" style="12" customWidth="1"/>
    <col min="11026" max="11026" width="1.7109375" style="12" customWidth="1"/>
    <col min="11027" max="11049" width="3.7109375" style="12" customWidth="1"/>
    <col min="11050" max="11050" width="3.42578125" style="12" customWidth="1"/>
    <col min="11051" max="11067" width="3.7109375" style="12" customWidth="1"/>
    <col min="11068" max="11068" width="2.7109375" style="12" customWidth="1"/>
    <col min="11069" max="11266" width="3.7109375" style="12"/>
    <col min="11267" max="11267" width="1.7109375" style="12" customWidth="1"/>
    <col min="11268" max="11268" width="11.28515625" style="12" customWidth="1"/>
    <col min="11269" max="11269" width="10" style="12" customWidth="1"/>
    <col min="11270" max="11270" width="11.85546875" style="12" customWidth="1"/>
    <col min="11271" max="11271" width="13.7109375" style="12" customWidth="1"/>
    <col min="11272" max="11272" width="40.85546875" style="12" customWidth="1"/>
    <col min="11273" max="11273" width="13.7109375" style="12" customWidth="1"/>
    <col min="11274" max="11274" width="31.140625" style="12" customWidth="1"/>
    <col min="11275" max="11276" width="13.7109375" style="12" customWidth="1"/>
    <col min="11277" max="11277" width="18.28515625" style="12" customWidth="1"/>
    <col min="11278" max="11278" width="18.140625" style="12" customWidth="1"/>
    <col min="11279" max="11279" width="10.7109375" style="12" customWidth="1"/>
    <col min="11280" max="11280" width="9.7109375" style="12" customWidth="1"/>
    <col min="11281" max="11281" width="17.85546875" style="12" customWidth="1"/>
    <col min="11282" max="11282" width="1.7109375" style="12" customWidth="1"/>
    <col min="11283" max="11305" width="3.7109375" style="12" customWidth="1"/>
    <col min="11306" max="11306" width="3.42578125" style="12" customWidth="1"/>
    <col min="11307" max="11323" width="3.7109375" style="12" customWidth="1"/>
    <col min="11324" max="11324" width="2.7109375" style="12" customWidth="1"/>
    <col min="11325" max="11522" width="3.7109375" style="12"/>
    <col min="11523" max="11523" width="1.7109375" style="12" customWidth="1"/>
    <col min="11524" max="11524" width="11.28515625" style="12" customWidth="1"/>
    <col min="11525" max="11525" width="10" style="12" customWidth="1"/>
    <col min="11526" max="11526" width="11.85546875" style="12" customWidth="1"/>
    <col min="11527" max="11527" width="13.7109375" style="12" customWidth="1"/>
    <col min="11528" max="11528" width="40.85546875" style="12" customWidth="1"/>
    <col min="11529" max="11529" width="13.7109375" style="12" customWidth="1"/>
    <col min="11530" max="11530" width="31.140625" style="12" customWidth="1"/>
    <col min="11531" max="11532" width="13.7109375" style="12" customWidth="1"/>
    <col min="11533" max="11533" width="18.28515625" style="12" customWidth="1"/>
    <col min="11534" max="11534" width="18.140625" style="12" customWidth="1"/>
    <col min="11535" max="11535" width="10.7109375" style="12" customWidth="1"/>
    <col min="11536" max="11536" width="9.7109375" style="12" customWidth="1"/>
    <col min="11537" max="11537" width="17.85546875" style="12" customWidth="1"/>
    <col min="11538" max="11538" width="1.7109375" style="12" customWidth="1"/>
    <col min="11539" max="11561" width="3.7109375" style="12" customWidth="1"/>
    <col min="11562" max="11562" width="3.42578125" style="12" customWidth="1"/>
    <col min="11563" max="11579" width="3.7109375" style="12" customWidth="1"/>
    <col min="11580" max="11580" width="2.7109375" style="12" customWidth="1"/>
    <col min="11581" max="11778" width="3.7109375" style="12"/>
    <col min="11779" max="11779" width="1.7109375" style="12" customWidth="1"/>
    <col min="11780" max="11780" width="11.28515625" style="12" customWidth="1"/>
    <col min="11781" max="11781" width="10" style="12" customWidth="1"/>
    <col min="11782" max="11782" width="11.85546875" style="12" customWidth="1"/>
    <col min="11783" max="11783" width="13.7109375" style="12" customWidth="1"/>
    <col min="11784" max="11784" width="40.85546875" style="12" customWidth="1"/>
    <col min="11785" max="11785" width="13.7109375" style="12" customWidth="1"/>
    <col min="11786" max="11786" width="31.140625" style="12" customWidth="1"/>
    <col min="11787" max="11788" width="13.7109375" style="12" customWidth="1"/>
    <col min="11789" max="11789" width="18.28515625" style="12" customWidth="1"/>
    <col min="11790" max="11790" width="18.140625" style="12" customWidth="1"/>
    <col min="11791" max="11791" width="10.7109375" style="12" customWidth="1"/>
    <col min="11792" max="11792" width="9.7109375" style="12" customWidth="1"/>
    <col min="11793" max="11793" width="17.85546875" style="12" customWidth="1"/>
    <col min="11794" max="11794" width="1.7109375" style="12" customWidth="1"/>
    <col min="11795" max="11817" width="3.7109375" style="12" customWidth="1"/>
    <col min="11818" max="11818" width="3.42578125" style="12" customWidth="1"/>
    <col min="11819" max="11835" width="3.7109375" style="12" customWidth="1"/>
    <col min="11836" max="11836" width="2.7109375" style="12" customWidth="1"/>
    <col min="11837" max="12034" width="3.7109375" style="12"/>
    <col min="12035" max="12035" width="1.7109375" style="12" customWidth="1"/>
    <col min="12036" max="12036" width="11.28515625" style="12" customWidth="1"/>
    <col min="12037" max="12037" width="10" style="12" customWidth="1"/>
    <col min="12038" max="12038" width="11.85546875" style="12" customWidth="1"/>
    <col min="12039" max="12039" width="13.7109375" style="12" customWidth="1"/>
    <col min="12040" max="12040" width="40.85546875" style="12" customWidth="1"/>
    <col min="12041" max="12041" width="13.7109375" style="12" customWidth="1"/>
    <col min="12042" max="12042" width="31.140625" style="12" customWidth="1"/>
    <col min="12043" max="12044" width="13.7109375" style="12" customWidth="1"/>
    <col min="12045" max="12045" width="18.28515625" style="12" customWidth="1"/>
    <col min="12046" max="12046" width="18.140625" style="12" customWidth="1"/>
    <col min="12047" max="12047" width="10.7109375" style="12" customWidth="1"/>
    <col min="12048" max="12048" width="9.7109375" style="12" customWidth="1"/>
    <col min="12049" max="12049" width="17.85546875" style="12" customWidth="1"/>
    <col min="12050" max="12050" width="1.7109375" style="12" customWidth="1"/>
    <col min="12051" max="12073" width="3.7109375" style="12" customWidth="1"/>
    <col min="12074" max="12074" width="3.42578125" style="12" customWidth="1"/>
    <col min="12075" max="12091" width="3.7109375" style="12" customWidth="1"/>
    <col min="12092" max="12092" width="2.7109375" style="12" customWidth="1"/>
    <col min="12093" max="12290" width="3.7109375" style="12"/>
    <col min="12291" max="12291" width="1.7109375" style="12" customWidth="1"/>
    <col min="12292" max="12292" width="11.28515625" style="12" customWidth="1"/>
    <col min="12293" max="12293" width="10" style="12" customWidth="1"/>
    <col min="12294" max="12294" width="11.85546875" style="12" customWidth="1"/>
    <col min="12295" max="12295" width="13.7109375" style="12" customWidth="1"/>
    <col min="12296" max="12296" width="40.85546875" style="12" customWidth="1"/>
    <col min="12297" max="12297" width="13.7109375" style="12" customWidth="1"/>
    <col min="12298" max="12298" width="31.140625" style="12" customWidth="1"/>
    <col min="12299" max="12300" width="13.7109375" style="12" customWidth="1"/>
    <col min="12301" max="12301" width="18.28515625" style="12" customWidth="1"/>
    <col min="12302" max="12302" width="18.140625" style="12" customWidth="1"/>
    <col min="12303" max="12303" width="10.7109375" style="12" customWidth="1"/>
    <col min="12304" max="12304" width="9.7109375" style="12" customWidth="1"/>
    <col min="12305" max="12305" width="17.85546875" style="12" customWidth="1"/>
    <col min="12306" max="12306" width="1.7109375" style="12" customWidth="1"/>
    <col min="12307" max="12329" width="3.7109375" style="12" customWidth="1"/>
    <col min="12330" max="12330" width="3.42578125" style="12" customWidth="1"/>
    <col min="12331" max="12347" width="3.7109375" style="12" customWidth="1"/>
    <col min="12348" max="12348" width="2.7109375" style="12" customWidth="1"/>
    <col min="12349" max="12546" width="3.7109375" style="12"/>
    <col min="12547" max="12547" width="1.7109375" style="12" customWidth="1"/>
    <col min="12548" max="12548" width="11.28515625" style="12" customWidth="1"/>
    <col min="12549" max="12549" width="10" style="12" customWidth="1"/>
    <col min="12550" max="12550" width="11.85546875" style="12" customWidth="1"/>
    <col min="12551" max="12551" width="13.7109375" style="12" customWidth="1"/>
    <col min="12552" max="12552" width="40.85546875" style="12" customWidth="1"/>
    <col min="12553" max="12553" width="13.7109375" style="12" customWidth="1"/>
    <col min="12554" max="12554" width="31.140625" style="12" customWidth="1"/>
    <col min="12555" max="12556" width="13.7109375" style="12" customWidth="1"/>
    <col min="12557" max="12557" width="18.28515625" style="12" customWidth="1"/>
    <col min="12558" max="12558" width="18.140625" style="12" customWidth="1"/>
    <col min="12559" max="12559" width="10.7109375" style="12" customWidth="1"/>
    <col min="12560" max="12560" width="9.7109375" style="12" customWidth="1"/>
    <col min="12561" max="12561" width="17.85546875" style="12" customWidth="1"/>
    <col min="12562" max="12562" width="1.7109375" style="12" customWidth="1"/>
    <col min="12563" max="12585" width="3.7109375" style="12" customWidth="1"/>
    <col min="12586" max="12586" width="3.42578125" style="12" customWidth="1"/>
    <col min="12587" max="12603" width="3.7109375" style="12" customWidth="1"/>
    <col min="12604" max="12604" width="2.7109375" style="12" customWidth="1"/>
    <col min="12605" max="12802" width="3.7109375" style="12"/>
    <col min="12803" max="12803" width="1.7109375" style="12" customWidth="1"/>
    <col min="12804" max="12804" width="11.28515625" style="12" customWidth="1"/>
    <col min="12805" max="12805" width="10" style="12" customWidth="1"/>
    <col min="12806" max="12806" width="11.85546875" style="12" customWidth="1"/>
    <col min="12807" max="12807" width="13.7109375" style="12" customWidth="1"/>
    <col min="12808" max="12808" width="40.85546875" style="12" customWidth="1"/>
    <col min="12809" max="12809" width="13.7109375" style="12" customWidth="1"/>
    <col min="12810" max="12810" width="31.140625" style="12" customWidth="1"/>
    <col min="12811" max="12812" width="13.7109375" style="12" customWidth="1"/>
    <col min="12813" max="12813" width="18.28515625" style="12" customWidth="1"/>
    <col min="12814" max="12814" width="18.140625" style="12" customWidth="1"/>
    <col min="12815" max="12815" width="10.7109375" style="12" customWidth="1"/>
    <col min="12816" max="12816" width="9.7109375" style="12" customWidth="1"/>
    <col min="12817" max="12817" width="17.85546875" style="12" customWidth="1"/>
    <col min="12818" max="12818" width="1.7109375" style="12" customWidth="1"/>
    <col min="12819" max="12841" width="3.7109375" style="12" customWidth="1"/>
    <col min="12842" max="12842" width="3.42578125" style="12" customWidth="1"/>
    <col min="12843" max="12859" width="3.7109375" style="12" customWidth="1"/>
    <col min="12860" max="12860" width="2.7109375" style="12" customWidth="1"/>
    <col min="12861" max="13058" width="3.7109375" style="12"/>
    <col min="13059" max="13059" width="1.7109375" style="12" customWidth="1"/>
    <col min="13060" max="13060" width="11.28515625" style="12" customWidth="1"/>
    <col min="13061" max="13061" width="10" style="12" customWidth="1"/>
    <col min="13062" max="13062" width="11.85546875" style="12" customWidth="1"/>
    <col min="13063" max="13063" width="13.7109375" style="12" customWidth="1"/>
    <col min="13064" max="13064" width="40.85546875" style="12" customWidth="1"/>
    <col min="13065" max="13065" width="13.7109375" style="12" customWidth="1"/>
    <col min="13066" max="13066" width="31.140625" style="12" customWidth="1"/>
    <col min="13067" max="13068" width="13.7109375" style="12" customWidth="1"/>
    <col min="13069" max="13069" width="18.28515625" style="12" customWidth="1"/>
    <col min="13070" max="13070" width="18.140625" style="12" customWidth="1"/>
    <col min="13071" max="13071" width="10.7109375" style="12" customWidth="1"/>
    <col min="13072" max="13072" width="9.7109375" style="12" customWidth="1"/>
    <col min="13073" max="13073" width="17.85546875" style="12" customWidth="1"/>
    <col min="13074" max="13074" width="1.7109375" style="12" customWidth="1"/>
    <col min="13075" max="13097" width="3.7109375" style="12" customWidth="1"/>
    <col min="13098" max="13098" width="3.42578125" style="12" customWidth="1"/>
    <col min="13099" max="13115" width="3.7109375" style="12" customWidth="1"/>
    <col min="13116" max="13116" width="2.7109375" style="12" customWidth="1"/>
    <col min="13117" max="13314" width="3.7109375" style="12"/>
    <col min="13315" max="13315" width="1.7109375" style="12" customWidth="1"/>
    <col min="13316" max="13316" width="11.28515625" style="12" customWidth="1"/>
    <col min="13317" max="13317" width="10" style="12" customWidth="1"/>
    <col min="13318" max="13318" width="11.85546875" style="12" customWidth="1"/>
    <col min="13319" max="13319" width="13.7109375" style="12" customWidth="1"/>
    <col min="13320" max="13320" width="40.85546875" style="12" customWidth="1"/>
    <col min="13321" max="13321" width="13.7109375" style="12" customWidth="1"/>
    <col min="13322" max="13322" width="31.140625" style="12" customWidth="1"/>
    <col min="13323" max="13324" width="13.7109375" style="12" customWidth="1"/>
    <col min="13325" max="13325" width="18.28515625" style="12" customWidth="1"/>
    <col min="13326" max="13326" width="18.140625" style="12" customWidth="1"/>
    <col min="13327" max="13327" width="10.7109375" style="12" customWidth="1"/>
    <col min="13328" max="13328" width="9.7109375" style="12" customWidth="1"/>
    <col min="13329" max="13329" width="17.85546875" style="12" customWidth="1"/>
    <col min="13330" max="13330" width="1.7109375" style="12" customWidth="1"/>
    <col min="13331" max="13353" width="3.7109375" style="12" customWidth="1"/>
    <col min="13354" max="13354" width="3.42578125" style="12" customWidth="1"/>
    <col min="13355" max="13371" width="3.7109375" style="12" customWidth="1"/>
    <col min="13372" max="13372" width="2.7109375" style="12" customWidth="1"/>
    <col min="13373" max="13570" width="3.7109375" style="12"/>
    <col min="13571" max="13571" width="1.7109375" style="12" customWidth="1"/>
    <col min="13572" max="13572" width="11.28515625" style="12" customWidth="1"/>
    <col min="13573" max="13573" width="10" style="12" customWidth="1"/>
    <col min="13574" max="13574" width="11.85546875" style="12" customWidth="1"/>
    <col min="13575" max="13575" width="13.7109375" style="12" customWidth="1"/>
    <col min="13576" max="13576" width="40.85546875" style="12" customWidth="1"/>
    <col min="13577" max="13577" width="13.7109375" style="12" customWidth="1"/>
    <col min="13578" max="13578" width="31.140625" style="12" customWidth="1"/>
    <col min="13579" max="13580" width="13.7109375" style="12" customWidth="1"/>
    <col min="13581" max="13581" width="18.28515625" style="12" customWidth="1"/>
    <col min="13582" max="13582" width="18.140625" style="12" customWidth="1"/>
    <col min="13583" max="13583" width="10.7109375" style="12" customWidth="1"/>
    <col min="13584" max="13584" width="9.7109375" style="12" customWidth="1"/>
    <col min="13585" max="13585" width="17.85546875" style="12" customWidth="1"/>
    <col min="13586" max="13586" width="1.7109375" style="12" customWidth="1"/>
    <col min="13587" max="13609" width="3.7109375" style="12" customWidth="1"/>
    <col min="13610" max="13610" width="3.42578125" style="12" customWidth="1"/>
    <col min="13611" max="13627" width="3.7109375" style="12" customWidth="1"/>
    <col min="13628" max="13628" width="2.7109375" style="12" customWidth="1"/>
    <col min="13629" max="13826" width="3.7109375" style="12"/>
    <col min="13827" max="13827" width="1.7109375" style="12" customWidth="1"/>
    <col min="13828" max="13828" width="11.28515625" style="12" customWidth="1"/>
    <col min="13829" max="13829" width="10" style="12" customWidth="1"/>
    <col min="13830" max="13830" width="11.85546875" style="12" customWidth="1"/>
    <col min="13831" max="13831" width="13.7109375" style="12" customWidth="1"/>
    <col min="13832" max="13832" width="40.85546875" style="12" customWidth="1"/>
    <col min="13833" max="13833" width="13.7109375" style="12" customWidth="1"/>
    <col min="13834" max="13834" width="31.140625" style="12" customWidth="1"/>
    <col min="13835" max="13836" width="13.7109375" style="12" customWidth="1"/>
    <col min="13837" max="13837" width="18.28515625" style="12" customWidth="1"/>
    <col min="13838" max="13838" width="18.140625" style="12" customWidth="1"/>
    <col min="13839" max="13839" width="10.7109375" style="12" customWidth="1"/>
    <col min="13840" max="13840" width="9.7109375" style="12" customWidth="1"/>
    <col min="13841" max="13841" width="17.85546875" style="12" customWidth="1"/>
    <col min="13842" max="13842" width="1.7109375" style="12" customWidth="1"/>
    <col min="13843" max="13865" width="3.7109375" style="12" customWidth="1"/>
    <col min="13866" max="13866" width="3.42578125" style="12" customWidth="1"/>
    <col min="13867" max="13883" width="3.7109375" style="12" customWidth="1"/>
    <col min="13884" max="13884" width="2.7109375" style="12" customWidth="1"/>
    <col min="13885" max="14082" width="3.7109375" style="12"/>
    <col min="14083" max="14083" width="1.7109375" style="12" customWidth="1"/>
    <col min="14084" max="14084" width="11.28515625" style="12" customWidth="1"/>
    <col min="14085" max="14085" width="10" style="12" customWidth="1"/>
    <col min="14086" max="14086" width="11.85546875" style="12" customWidth="1"/>
    <col min="14087" max="14087" width="13.7109375" style="12" customWidth="1"/>
    <col min="14088" max="14088" width="40.85546875" style="12" customWidth="1"/>
    <col min="14089" max="14089" width="13.7109375" style="12" customWidth="1"/>
    <col min="14090" max="14090" width="31.140625" style="12" customWidth="1"/>
    <col min="14091" max="14092" width="13.7109375" style="12" customWidth="1"/>
    <col min="14093" max="14093" width="18.28515625" style="12" customWidth="1"/>
    <col min="14094" max="14094" width="18.140625" style="12" customWidth="1"/>
    <col min="14095" max="14095" width="10.7109375" style="12" customWidth="1"/>
    <col min="14096" max="14096" width="9.7109375" style="12" customWidth="1"/>
    <col min="14097" max="14097" width="17.85546875" style="12" customWidth="1"/>
    <col min="14098" max="14098" width="1.7109375" style="12" customWidth="1"/>
    <col min="14099" max="14121" width="3.7109375" style="12" customWidth="1"/>
    <col min="14122" max="14122" width="3.42578125" style="12" customWidth="1"/>
    <col min="14123" max="14139" width="3.7109375" style="12" customWidth="1"/>
    <col min="14140" max="14140" width="2.7109375" style="12" customWidth="1"/>
    <col min="14141" max="14338" width="3.7109375" style="12"/>
    <col min="14339" max="14339" width="1.7109375" style="12" customWidth="1"/>
    <col min="14340" max="14340" width="11.28515625" style="12" customWidth="1"/>
    <col min="14341" max="14341" width="10" style="12" customWidth="1"/>
    <col min="14342" max="14342" width="11.85546875" style="12" customWidth="1"/>
    <col min="14343" max="14343" width="13.7109375" style="12" customWidth="1"/>
    <col min="14344" max="14344" width="40.85546875" style="12" customWidth="1"/>
    <col min="14345" max="14345" width="13.7109375" style="12" customWidth="1"/>
    <col min="14346" max="14346" width="31.140625" style="12" customWidth="1"/>
    <col min="14347" max="14348" width="13.7109375" style="12" customWidth="1"/>
    <col min="14349" max="14349" width="18.28515625" style="12" customWidth="1"/>
    <col min="14350" max="14350" width="18.140625" style="12" customWidth="1"/>
    <col min="14351" max="14351" width="10.7109375" style="12" customWidth="1"/>
    <col min="14352" max="14352" width="9.7109375" style="12" customWidth="1"/>
    <col min="14353" max="14353" width="17.85546875" style="12" customWidth="1"/>
    <col min="14354" max="14354" width="1.7109375" style="12" customWidth="1"/>
    <col min="14355" max="14377" width="3.7109375" style="12" customWidth="1"/>
    <col min="14378" max="14378" width="3.42578125" style="12" customWidth="1"/>
    <col min="14379" max="14395" width="3.7109375" style="12" customWidth="1"/>
    <col min="14396" max="14396" width="2.7109375" style="12" customWidth="1"/>
    <col min="14397" max="14594" width="3.7109375" style="12"/>
    <col min="14595" max="14595" width="1.7109375" style="12" customWidth="1"/>
    <col min="14596" max="14596" width="11.28515625" style="12" customWidth="1"/>
    <col min="14597" max="14597" width="10" style="12" customWidth="1"/>
    <col min="14598" max="14598" width="11.85546875" style="12" customWidth="1"/>
    <col min="14599" max="14599" width="13.7109375" style="12" customWidth="1"/>
    <col min="14600" max="14600" width="40.85546875" style="12" customWidth="1"/>
    <col min="14601" max="14601" width="13.7109375" style="12" customWidth="1"/>
    <col min="14602" max="14602" width="31.140625" style="12" customWidth="1"/>
    <col min="14603" max="14604" width="13.7109375" style="12" customWidth="1"/>
    <col min="14605" max="14605" width="18.28515625" style="12" customWidth="1"/>
    <col min="14606" max="14606" width="18.140625" style="12" customWidth="1"/>
    <col min="14607" max="14607" width="10.7109375" style="12" customWidth="1"/>
    <col min="14608" max="14608" width="9.7109375" style="12" customWidth="1"/>
    <col min="14609" max="14609" width="17.85546875" style="12" customWidth="1"/>
    <col min="14610" max="14610" width="1.7109375" style="12" customWidth="1"/>
    <col min="14611" max="14633" width="3.7109375" style="12" customWidth="1"/>
    <col min="14634" max="14634" width="3.42578125" style="12" customWidth="1"/>
    <col min="14635" max="14651" width="3.7109375" style="12" customWidth="1"/>
    <col min="14652" max="14652" width="2.7109375" style="12" customWidth="1"/>
    <col min="14653" max="14850" width="3.7109375" style="12"/>
    <col min="14851" max="14851" width="1.7109375" style="12" customWidth="1"/>
    <col min="14852" max="14852" width="11.28515625" style="12" customWidth="1"/>
    <col min="14853" max="14853" width="10" style="12" customWidth="1"/>
    <col min="14854" max="14854" width="11.85546875" style="12" customWidth="1"/>
    <col min="14855" max="14855" width="13.7109375" style="12" customWidth="1"/>
    <col min="14856" max="14856" width="40.85546875" style="12" customWidth="1"/>
    <col min="14857" max="14857" width="13.7109375" style="12" customWidth="1"/>
    <col min="14858" max="14858" width="31.140625" style="12" customWidth="1"/>
    <col min="14859" max="14860" width="13.7109375" style="12" customWidth="1"/>
    <col min="14861" max="14861" width="18.28515625" style="12" customWidth="1"/>
    <col min="14862" max="14862" width="18.140625" style="12" customWidth="1"/>
    <col min="14863" max="14863" width="10.7109375" style="12" customWidth="1"/>
    <col min="14864" max="14864" width="9.7109375" style="12" customWidth="1"/>
    <col min="14865" max="14865" width="17.85546875" style="12" customWidth="1"/>
    <col min="14866" max="14866" width="1.7109375" style="12" customWidth="1"/>
    <col min="14867" max="14889" width="3.7109375" style="12" customWidth="1"/>
    <col min="14890" max="14890" width="3.42578125" style="12" customWidth="1"/>
    <col min="14891" max="14907" width="3.7109375" style="12" customWidth="1"/>
    <col min="14908" max="14908" width="2.7109375" style="12" customWidth="1"/>
    <col min="14909" max="15106" width="3.7109375" style="12"/>
    <col min="15107" max="15107" width="1.7109375" style="12" customWidth="1"/>
    <col min="15108" max="15108" width="11.28515625" style="12" customWidth="1"/>
    <col min="15109" max="15109" width="10" style="12" customWidth="1"/>
    <col min="15110" max="15110" width="11.85546875" style="12" customWidth="1"/>
    <col min="15111" max="15111" width="13.7109375" style="12" customWidth="1"/>
    <col min="15112" max="15112" width="40.85546875" style="12" customWidth="1"/>
    <col min="15113" max="15113" width="13.7109375" style="12" customWidth="1"/>
    <col min="15114" max="15114" width="31.140625" style="12" customWidth="1"/>
    <col min="15115" max="15116" width="13.7109375" style="12" customWidth="1"/>
    <col min="15117" max="15117" width="18.28515625" style="12" customWidth="1"/>
    <col min="15118" max="15118" width="18.140625" style="12" customWidth="1"/>
    <col min="15119" max="15119" width="10.7109375" style="12" customWidth="1"/>
    <col min="15120" max="15120" width="9.7109375" style="12" customWidth="1"/>
    <col min="15121" max="15121" width="17.85546875" style="12" customWidth="1"/>
    <col min="15122" max="15122" width="1.7109375" style="12" customWidth="1"/>
    <col min="15123" max="15145" width="3.7109375" style="12" customWidth="1"/>
    <col min="15146" max="15146" width="3.42578125" style="12" customWidth="1"/>
    <col min="15147" max="15163" width="3.7109375" style="12" customWidth="1"/>
    <col min="15164" max="15164" width="2.7109375" style="12" customWidth="1"/>
    <col min="15165" max="15362" width="3.7109375" style="12"/>
    <col min="15363" max="15363" width="1.7109375" style="12" customWidth="1"/>
    <col min="15364" max="15364" width="11.28515625" style="12" customWidth="1"/>
    <col min="15365" max="15365" width="10" style="12" customWidth="1"/>
    <col min="15366" max="15366" width="11.85546875" style="12" customWidth="1"/>
    <col min="15367" max="15367" width="13.7109375" style="12" customWidth="1"/>
    <col min="15368" max="15368" width="40.85546875" style="12" customWidth="1"/>
    <col min="15369" max="15369" width="13.7109375" style="12" customWidth="1"/>
    <col min="15370" max="15370" width="31.140625" style="12" customWidth="1"/>
    <col min="15371" max="15372" width="13.7109375" style="12" customWidth="1"/>
    <col min="15373" max="15373" width="18.28515625" style="12" customWidth="1"/>
    <col min="15374" max="15374" width="18.140625" style="12" customWidth="1"/>
    <col min="15375" max="15375" width="10.7109375" style="12" customWidth="1"/>
    <col min="15376" max="15376" width="9.7109375" style="12" customWidth="1"/>
    <col min="15377" max="15377" width="17.85546875" style="12" customWidth="1"/>
    <col min="15378" max="15378" width="1.7109375" style="12" customWidth="1"/>
    <col min="15379" max="15401" width="3.7109375" style="12" customWidth="1"/>
    <col min="15402" max="15402" width="3.42578125" style="12" customWidth="1"/>
    <col min="15403" max="15419" width="3.7109375" style="12" customWidth="1"/>
    <col min="15420" max="15420" width="2.7109375" style="12" customWidth="1"/>
    <col min="15421" max="15618" width="3.7109375" style="12"/>
    <col min="15619" max="15619" width="1.7109375" style="12" customWidth="1"/>
    <col min="15620" max="15620" width="11.28515625" style="12" customWidth="1"/>
    <col min="15621" max="15621" width="10" style="12" customWidth="1"/>
    <col min="15622" max="15622" width="11.85546875" style="12" customWidth="1"/>
    <col min="15623" max="15623" width="13.7109375" style="12" customWidth="1"/>
    <col min="15624" max="15624" width="40.85546875" style="12" customWidth="1"/>
    <col min="15625" max="15625" width="13.7109375" style="12" customWidth="1"/>
    <col min="15626" max="15626" width="31.140625" style="12" customWidth="1"/>
    <col min="15627" max="15628" width="13.7109375" style="12" customWidth="1"/>
    <col min="15629" max="15629" width="18.28515625" style="12" customWidth="1"/>
    <col min="15630" max="15630" width="18.140625" style="12" customWidth="1"/>
    <col min="15631" max="15631" width="10.7109375" style="12" customWidth="1"/>
    <col min="15632" max="15632" width="9.7109375" style="12" customWidth="1"/>
    <col min="15633" max="15633" width="17.85546875" style="12" customWidth="1"/>
    <col min="15634" max="15634" width="1.7109375" style="12" customWidth="1"/>
    <col min="15635" max="15657" width="3.7109375" style="12" customWidth="1"/>
    <col min="15658" max="15658" width="3.42578125" style="12" customWidth="1"/>
    <col min="15659" max="15675" width="3.7109375" style="12" customWidth="1"/>
    <col min="15676" max="15676" width="2.7109375" style="12" customWidth="1"/>
    <col min="15677" max="15874" width="3.7109375" style="12"/>
    <col min="15875" max="15875" width="1.7109375" style="12" customWidth="1"/>
    <col min="15876" max="15876" width="11.28515625" style="12" customWidth="1"/>
    <col min="15877" max="15877" width="10" style="12" customWidth="1"/>
    <col min="15878" max="15878" width="11.85546875" style="12" customWidth="1"/>
    <col min="15879" max="15879" width="13.7109375" style="12" customWidth="1"/>
    <col min="15880" max="15880" width="40.85546875" style="12" customWidth="1"/>
    <col min="15881" max="15881" width="13.7109375" style="12" customWidth="1"/>
    <col min="15882" max="15882" width="31.140625" style="12" customWidth="1"/>
    <col min="15883" max="15884" width="13.7109375" style="12" customWidth="1"/>
    <col min="15885" max="15885" width="18.28515625" style="12" customWidth="1"/>
    <col min="15886" max="15886" width="18.140625" style="12" customWidth="1"/>
    <col min="15887" max="15887" width="10.7109375" style="12" customWidth="1"/>
    <col min="15888" max="15888" width="9.7109375" style="12" customWidth="1"/>
    <col min="15889" max="15889" width="17.85546875" style="12" customWidth="1"/>
    <col min="15890" max="15890" width="1.7109375" style="12" customWidth="1"/>
    <col min="15891" max="15913" width="3.7109375" style="12" customWidth="1"/>
    <col min="15914" max="15914" width="3.42578125" style="12" customWidth="1"/>
    <col min="15915" max="15931" width="3.7109375" style="12" customWidth="1"/>
    <col min="15932" max="15932" width="2.7109375" style="12" customWidth="1"/>
    <col min="15933" max="16130" width="3.7109375" style="12"/>
    <col min="16131" max="16131" width="1.7109375" style="12" customWidth="1"/>
    <col min="16132" max="16132" width="11.28515625" style="12" customWidth="1"/>
    <col min="16133" max="16133" width="10" style="12" customWidth="1"/>
    <col min="16134" max="16134" width="11.85546875" style="12" customWidth="1"/>
    <col min="16135" max="16135" width="13.7109375" style="12" customWidth="1"/>
    <col min="16136" max="16136" width="40.85546875" style="12" customWidth="1"/>
    <col min="16137" max="16137" width="13.7109375" style="12" customWidth="1"/>
    <col min="16138" max="16138" width="31.140625" style="12" customWidth="1"/>
    <col min="16139" max="16140" width="13.7109375" style="12" customWidth="1"/>
    <col min="16141" max="16141" width="18.28515625" style="12" customWidth="1"/>
    <col min="16142" max="16142" width="18.140625" style="12" customWidth="1"/>
    <col min="16143" max="16143" width="10.7109375" style="12" customWidth="1"/>
    <col min="16144" max="16144" width="9.7109375" style="12" customWidth="1"/>
    <col min="16145" max="16145" width="17.85546875" style="12" customWidth="1"/>
    <col min="16146" max="16146" width="1.7109375" style="12" customWidth="1"/>
    <col min="16147" max="16169" width="3.7109375" style="12" customWidth="1"/>
    <col min="16170" max="16170" width="3.42578125" style="12" customWidth="1"/>
    <col min="16171" max="16187" width="3.7109375" style="12" customWidth="1"/>
    <col min="16188" max="16188" width="2.7109375" style="12" customWidth="1"/>
    <col min="16189" max="16384" width="3.7109375" style="12"/>
  </cols>
  <sheetData>
    <row r="1" spans="1:26" ht="11.25" customHeight="1">
      <c r="A1" s="13"/>
      <c r="B1" s="14"/>
      <c r="C1" s="14"/>
      <c r="D1" s="13"/>
      <c r="E1" s="15"/>
      <c r="F1" s="15"/>
      <c r="G1" s="15"/>
      <c r="H1" s="16"/>
      <c r="I1" s="103"/>
      <c r="J1" s="103"/>
      <c r="K1" s="15"/>
      <c r="L1" s="15"/>
      <c r="M1" s="16"/>
      <c r="N1" s="104"/>
      <c r="O1" s="105"/>
      <c r="R1" s="217" t="s">
        <v>78</v>
      </c>
    </row>
    <row r="2" spans="1:26" ht="17.25" customHeight="1">
      <c r="A2" s="13"/>
      <c r="B2" s="17" t="s">
        <v>79</v>
      </c>
      <c r="C2" s="961" t="s">
        <v>80</v>
      </c>
      <c r="D2" s="18" t="s">
        <v>81</v>
      </c>
      <c r="E2" s="969">
        <v>45222</v>
      </c>
      <c r="G2" s="19"/>
      <c r="H2" s="16"/>
      <c r="I2" s="103"/>
      <c r="J2" s="103"/>
      <c r="K2" s="15"/>
      <c r="L2" s="15"/>
      <c r="M2" s="16"/>
      <c r="N2" s="104"/>
      <c r="O2" s="105"/>
      <c r="P2" s="104"/>
      <c r="Q2" s="218"/>
      <c r="R2" s="15"/>
    </row>
    <row r="3" spans="1:26">
      <c r="A3" s="13"/>
      <c r="B3" s="20" t="s">
        <v>82</v>
      </c>
      <c r="C3" s="962"/>
      <c r="D3" s="21" t="s">
        <v>83</v>
      </c>
      <c r="E3" s="970"/>
      <c r="G3" s="15"/>
      <c r="H3" s="16"/>
      <c r="I3" s="103"/>
      <c r="J3" s="103"/>
      <c r="K3" s="15"/>
      <c r="L3" s="15"/>
      <c r="M3" s="16"/>
      <c r="N3" s="104"/>
      <c r="O3" s="105"/>
      <c r="P3" s="104"/>
      <c r="Q3" s="218"/>
      <c r="R3" s="15"/>
    </row>
    <row r="4" spans="1:26" ht="6" customHeight="1">
      <c r="A4" s="13"/>
      <c r="B4" s="14"/>
      <c r="C4" s="14"/>
      <c r="D4" s="13"/>
      <c r="E4" s="15" t="s">
        <v>23</v>
      </c>
      <c r="F4" s="15"/>
      <c r="G4" s="15"/>
      <c r="H4" s="16"/>
      <c r="I4" s="103"/>
      <c r="J4" s="103"/>
      <c r="K4" s="15"/>
      <c r="L4" s="15"/>
      <c r="M4" s="16"/>
      <c r="N4" s="104"/>
      <c r="O4" s="105"/>
      <c r="P4" s="104"/>
      <c r="Q4" s="218"/>
      <c r="R4" s="15"/>
    </row>
    <row r="5" spans="1:26" ht="18" customHeight="1">
      <c r="A5" s="22"/>
      <c r="B5" s="23" t="s">
        <v>84</v>
      </c>
      <c r="C5" s="23"/>
      <c r="D5" s="24"/>
      <c r="E5" s="25"/>
      <c r="F5" s="25"/>
      <c r="G5" s="25"/>
      <c r="H5" s="26"/>
      <c r="I5" s="106"/>
      <c r="J5" s="106"/>
      <c r="K5" s="25"/>
      <c r="L5" s="25"/>
      <c r="M5" s="26"/>
      <c r="N5" s="107"/>
      <c r="O5" s="108"/>
      <c r="P5" s="107"/>
      <c r="Q5" s="219"/>
      <c r="R5" s="220" t="s">
        <v>85</v>
      </c>
      <c r="S5" s="25"/>
    </row>
    <row r="6" spans="1:26" ht="18" customHeight="1">
      <c r="A6" s="22"/>
      <c r="B6" s="23" t="s">
        <v>86</v>
      </c>
      <c r="C6" s="23"/>
      <c r="D6" s="24"/>
      <c r="E6" s="25"/>
      <c r="F6" s="25"/>
      <c r="G6" s="25"/>
      <c r="H6" s="26"/>
      <c r="I6" s="106"/>
      <c r="J6" s="106"/>
      <c r="K6" s="25"/>
      <c r="L6" s="25"/>
      <c r="M6" s="26"/>
      <c r="N6" s="107"/>
      <c r="O6" s="108"/>
      <c r="P6" s="107"/>
      <c r="Q6" s="219"/>
      <c r="R6" s="221" t="s">
        <v>87</v>
      </c>
      <c r="S6" s="25"/>
    </row>
    <row r="7" spans="1:26" ht="15" customHeight="1">
      <c r="A7" s="22"/>
      <c r="B7" s="27"/>
      <c r="C7" s="23" t="s">
        <v>88</v>
      </c>
      <c r="D7" s="27"/>
      <c r="E7" s="25"/>
      <c r="F7" s="25"/>
      <c r="G7" s="25"/>
      <c r="H7" s="26"/>
      <c r="I7" s="106"/>
      <c r="J7" s="106"/>
      <c r="K7" s="25"/>
      <c r="L7" s="25"/>
      <c r="M7" s="26"/>
      <c r="N7" s="107"/>
      <c r="O7" s="108"/>
      <c r="P7" s="107"/>
      <c r="Q7" s="219"/>
      <c r="R7" s="25"/>
      <c r="S7" s="25"/>
    </row>
    <row r="8" spans="1:26" ht="18.75" customHeight="1">
      <c r="A8" s="22"/>
      <c r="B8" s="28"/>
      <c r="C8" s="23" t="s">
        <v>89</v>
      </c>
      <c r="D8" s="24"/>
      <c r="E8" s="25"/>
      <c r="F8" s="25"/>
      <c r="G8" s="25"/>
      <c r="H8" s="26"/>
      <c r="I8" s="106"/>
      <c r="J8" s="106"/>
      <c r="K8" s="25"/>
      <c r="L8" s="25"/>
      <c r="M8" s="26"/>
      <c r="N8" s="107"/>
      <c r="O8" s="108"/>
      <c r="P8" s="107"/>
      <c r="Q8" s="219"/>
      <c r="R8" s="25"/>
      <c r="S8" s="25"/>
    </row>
    <row r="9" spans="1:26" ht="30" customHeight="1">
      <c r="A9" s="22"/>
      <c r="B9" s="27"/>
      <c r="C9" s="27"/>
      <c r="D9" s="28"/>
      <c r="E9" s="935" t="s">
        <v>90</v>
      </c>
      <c r="F9" s="936"/>
      <c r="G9" s="936"/>
      <c r="H9" s="936"/>
      <c r="I9" s="937" t="s">
        <v>91</v>
      </c>
      <c r="J9" s="938"/>
      <c r="K9" s="938"/>
      <c r="L9" s="938"/>
      <c r="M9" s="939" t="s">
        <v>92</v>
      </c>
      <c r="N9" s="940"/>
      <c r="O9" s="940"/>
      <c r="P9" s="940"/>
      <c r="Q9" s="941"/>
      <c r="R9" s="222"/>
      <c r="S9" s="25"/>
    </row>
    <row r="10" spans="1:26" ht="54.75" customHeight="1">
      <c r="A10" s="22"/>
      <c r="B10" s="29" t="s">
        <v>93</v>
      </c>
      <c r="C10" s="30" t="s">
        <v>94</v>
      </c>
      <c r="D10" s="30" t="s">
        <v>95</v>
      </c>
      <c r="E10" s="31" t="s">
        <v>96</v>
      </c>
      <c r="F10" s="32" t="s">
        <v>97</v>
      </c>
      <c r="G10" s="31" t="s">
        <v>98</v>
      </c>
      <c r="H10" s="33" t="s">
        <v>99</v>
      </c>
      <c r="I10" s="109" t="s">
        <v>100</v>
      </c>
      <c r="J10" s="32" t="s">
        <v>97</v>
      </c>
      <c r="K10" s="110" t="s">
        <v>99</v>
      </c>
      <c r="L10" s="33" t="s">
        <v>101</v>
      </c>
      <c r="M10" s="111" t="s">
        <v>100</v>
      </c>
      <c r="N10" s="942" t="s">
        <v>102</v>
      </c>
      <c r="O10" s="943"/>
      <c r="P10" s="944" t="s">
        <v>103</v>
      </c>
      <c r="Q10" s="945"/>
      <c r="R10" s="223" t="s">
        <v>104</v>
      </c>
      <c r="S10" s="25"/>
    </row>
    <row r="11" spans="1:26" ht="38.25">
      <c r="A11" s="22"/>
      <c r="B11" s="34" t="s">
        <v>105</v>
      </c>
      <c r="C11" s="35" t="s">
        <v>106</v>
      </c>
      <c r="D11" s="36" t="s">
        <v>107</v>
      </c>
      <c r="E11" s="37" t="s">
        <v>108</v>
      </c>
      <c r="F11" s="37" t="s">
        <v>109</v>
      </c>
      <c r="G11" s="37" t="s">
        <v>110</v>
      </c>
      <c r="H11" s="38" t="s">
        <v>111</v>
      </c>
      <c r="I11" s="112" t="s">
        <v>112</v>
      </c>
      <c r="J11" s="37" t="s">
        <v>113</v>
      </c>
      <c r="K11" s="113" t="s">
        <v>111</v>
      </c>
      <c r="L11" s="38" t="s">
        <v>114</v>
      </c>
      <c r="M11" s="114" t="s">
        <v>112</v>
      </c>
      <c r="N11" s="115" t="s">
        <v>115</v>
      </c>
      <c r="O11" s="116" t="s">
        <v>116</v>
      </c>
      <c r="P11" s="115" t="s">
        <v>115</v>
      </c>
      <c r="Q11" s="224" t="s">
        <v>117</v>
      </c>
      <c r="R11" s="225" t="s">
        <v>118</v>
      </c>
      <c r="S11" s="25"/>
    </row>
    <row r="12" spans="1:26" ht="23.25" customHeight="1">
      <c r="A12" s="22"/>
      <c r="B12" s="39"/>
      <c r="C12" s="39"/>
      <c r="D12" s="963">
        <f>4826.8+1.2</f>
        <v>4828</v>
      </c>
      <c r="E12" s="971" t="s">
        <v>277</v>
      </c>
      <c r="F12" s="40"/>
      <c r="G12" s="41"/>
      <c r="H12" s="42"/>
      <c r="I12" s="117"/>
      <c r="J12" s="118"/>
      <c r="K12" s="118"/>
      <c r="L12" s="119" t="s">
        <v>119</v>
      </c>
      <c r="M12" s="948" t="s">
        <v>120</v>
      </c>
      <c r="N12" s="950"/>
      <c r="O12" s="950"/>
      <c r="P12" s="950"/>
      <c r="Q12" s="949"/>
      <c r="R12" s="226"/>
      <c r="S12" s="25"/>
      <c r="T12" s="227" t="str">
        <f ca="1">IF(O12="","",(O12-TODAY()))</f>
        <v/>
      </c>
      <c r="U12" s="228"/>
    </row>
    <row r="13" spans="1:26" ht="18" customHeight="1">
      <c r="A13" s="22"/>
      <c r="B13" s="43"/>
      <c r="C13" s="43"/>
      <c r="D13" s="964"/>
      <c r="E13" s="972"/>
      <c r="F13" s="45"/>
      <c r="G13" s="46"/>
      <c r="H13" s="47"/>
      <c r="I13" s="120"/>
      <c r="J13" s="121"/>
      <c r="K13" s="121"/>
      <c r="L13" s="122"/>
      <c r="M13" s="123" t="s">
        <v>121</v>
      </c>
      <c r="N13" s="124">
        <f>4808.4+25</f>
        <v>4833.3999999999996</v>
      </c>
      <c r="O13" s="125"/>
      <c r="P13" s="126">
        <f>N13-D12</f>
        <v>5.3999999999996362</v>
      </c>
      <c r="Q13" s="229"/>
      <c r="R13" s="60" t="s">
        <v>122</v>
      </c>
      <c r="S13" s="25"/>
      <c r="T13" s="227"/>
      <c r="U13" s="228"/>
      <c r="Z13" s="277"/>
    </row>
    <row r="14" spans="1:26" ht="18" customHeight="1">
      <c r="A14" s="22"/>
      <c r="B14" s="43"/>
      <c r="C14" s="43"/>
      <c r="D14" s="964"/>
      <c r="E14" s="972"/>
      <c r="F14" s="45"/>
      <c r="G14" s="46"/>
      <c r="H14" s="47"/>
      <c r="I14" s="120"/>
      <c r="J14" s="121"/>
      <c r="K14" s="121"/>
      <c r="L14" s="122"/>
      <c r="M14" s="127" t="s">
        <v>123</v>
      </c>
      <c r="N14" s="128">
        <f>4790.1+50</f>
        <v>4840.1000000000004</v>
      </c>
      <c r="O14" s="129"/>
      <c r="P14" s="130">
        <f>N14-D12</f>
        <v>12.100000000000364</v>
      </c>
      <c r="Q14" s="230"/>
      <c r="R14" s="231" t="s">
        <v>124</v>
      </c>
      <c r="S14" s="25"/>
      <c r="T14" s="227"/>
      <c r="U14" s="228"/>
    </row>
    <row r="15" spans="1:26" ht="18" customHeight="1">
      <c r="A15" s="22"/>
      <c r="B15" s="43"/>
      <c r="C15" s="43"/>
      <c r="D15" s="964"/>
      <c r="E15" s="972"/>
      <c r="F15" s="45"/>
      <c r="G15" s="48"/>
      <c r="H15" s="47"/>
      <c r="I15" s="120"/>
      <c r="J15" s="121"/>
      <c r="K15" s="121"/>
      <c r="L15" s="122"/>
      <c r="M15" s="127" t="s">
        <v>125</v>
      </c>
      <c r="N15" s="128">
        <f>4790.1+100</f>
        <v>4890.1000000000004</v>
      </c>
      <c r="O15" s="129"/>
      <c r="P15" s="128">
        <f>N15-D12</f>
        <v>62.100000000000364</v>
      </c>
      <c r="Q15" s="232"/>
      <c r="R15" s="233" t="s">
        <v>126</v>
      </c>
      <c r="S15" s="25"/>
      <c r="T15" s="227"/>
      <c r="U15" s="228"/>
    </row>
    <row r="16" spans="1:26" ht="18" customHeight="1">
      <c r="A16" s="22"/>
      <c r="B16" s="43"/>
      <c r="C16" s="43"/>
      <c r="D16" s="964"/>
      <c r="E16" s="972"/>
      <c r="F16" s="45"/>
      <c r="G16" s="48"/>
      <c r="H16" s="47"/>
      <c r="I16" s="120"/>
      <c r="J16" s="121"/>
      <c r="K16" s="121"/>
      <c r="L16" s="122"/>
      <c r="M16" s="127" t="s">
        <v>127</v>
      </c>
      <c r="N16" s="128">
        <f>4781.1+150</f>
        <v>4931.1000000000004</v>
      </c>
      <c r="O16" s="129"/>
      <c r="P16" s="131">
        <f>N16-D12</f>
        <v>103.10000000000036</v>
      </c>
      <c r="Q16" s="232"/>
      <c r="R16" s="234"/>
      <c r="S16" s="25"/>
      <c r="T16" s="227"/>
      <c r="U16" s="228"/>
    </row>
    <row r="17" spans="1:26" ht="18" customHeight="1">
      <c r="A17" s="22"/>
      <c r="B17" s="43"/>
      <c r="C17" s="43"/>
      <c r="D17" s="964"/>
      <c r="E17" s="972"/>
      <c r="F17" s="45"/>
      <c r="G17" s="49"/>
      <c r="H17" s="47"/>
      <c r="I17" s="120"/>
      <c r="J17" s="121"/>
      <c r="K17" s="121"/>
      <c r="L17" s="122"/>
      <c r="M17" s="132" t="s">
        <v>128</v>
      </c>
      <c r="N17" s="133"/>
      <c r="O17" s="134">
        <v>45236</v>
      </c>
      <c r="P17" s="135"/>
      <c r="Q17" s="235">
        <f>O17-E2</f>
        <v>14</v>
      </c>
      <c r="R17" s="236" t="s">
        <v>129</v>
      </c>
      <c r="S17" s="25"/>
      <c r="T17" s="227"/>
      <c r="U17" s="228"/>
    </row>
    <row r="18" spans="1:26" ht="18" customHeight="1">
      <c r="A18" s="22"/>
      <c r="B18" s="43"/>
      <c r="C18" s="43"/>
      <c r="D18" s="964"/>
      <c r="E18" s="972"/>
      <c r="F18" s="50"/>
      <c r="G18" s="49"/>
      <c r="H18" s="51"/>
      <c r="I18" s="120"/>
      <c r="J18" s="121"/>
      <c r="K18" s="121"/>
      <c r="L18" s="122"/>
      <c r="M18" s="136" t="s">
        <v>130</v>
      </c>
      <c r="N18" s="137"/>
      <c r="O18" s="138">
        <v>45225</v>
      </c>
      <c r="P18" s="139"/>
      <c r="Q18" s="237">
        <f>O18-E2</f>
        <v>3</v>
      </c>
      <c r="R18" s="238" t="s">
        <v>126</v>
      </c>
      <c r="S18" s="25"/>
      <c r="T18" s="227" t="str">
        <f ca="1">IF(O14="","",(O14-TODAY()))</f>
        <v/>
      </c>
      <c r="U18" s="228"/>
      <c r="Z18" s="5"/>
    </row>
    <row r="19" spans="1:26" ht="18" customHeight="1">
      <c r="A19" s="22"/>
      <c r="B19" s="43"/>
      <c r="C19" s="43"/>
      <c r="D19" s="964"/>
      <c r="E19" s="972"/>
      <c r="F19" s="45"/>
      <c r="G19" s="49"/>
      <c r="H19" s="52"/>
      <c r="I19" s="120"/>
      <c r="J19" s="121"/>
      <c r="K19" s="121"/>
      <c r="L19" s="122"/>
      <c r="M19" s="136" t="s">
        <v>131</v>
      </c>
      <c r="N19" s="137"/>
      <c r="O19" s="138">
        <v>45275</v>
      </c>
      <c r="P19" s="139"/>
      <c r="Q19" s="239">
        <f>O19-E2</f>
        <v>53</v>
      </c>
      <c r="R19" s="240" t="s">
        <v>132</v>
      </c>
      <c r="S19" s="25"/>
      <c r="T19" s="227"/>
      <c r="U19" s="228"/>
      <c r="Z19" s="5"/>
    </row>
    <row r="20" spans="1:26" ht="18" customHeight="1">
      <c r="A20" s="22"/>
      <c r="B20" s="43"/>
      <c r="C20" s="43"/>
      <c r="D20" s="964"/>
      <c r="E20" s="972"/>
      <c r="F20" s="45"/>
      <c r="G20" s="49"/>
      <c r="H20" s="47"/>
      <c r="I20" s="120"/>
      <c r="J20" s="121"/>
      <c r="K20" s="121"/>
      <c r="L20" s="122"/>
      <c r="M20" s="123" t="s">
        <v>133</v>
      </c>
      <c r="N20" s="140"/>
      <c r="O20" s="138">
        <v>45222</v>
      </c>
      <c r="P20" s="139"/>
      <c r="Q20" s="239">
        <f>O20-E3</f>
        <v>45222</v>
      </c>
      <c r="R20" s="240" t="s">
        <v>134</v>
      </c>
      <c r="S20" s="25"/>
      <c r="T20" s="227"/>
      <c r="U20" s="228"/>
      <c r="Z20" s="5"/>
    </row>
    <row r="21" spans="1:26" ht="18" customHeight="1">
      <c r="A21" s="22"/>
      <c r="B21" s="43"/>
      <c r="C21" s="43"/>
      <c r="D21" s="964"/>
      <c r="E21" s="972"/>
      <c r="F21" s="45"/>
      <c r="G21" s="49"/>
      <c r="H21" s="47"/>
      <c r="I21" s="120"/>
      <c r="J21" s="121"/>
      <c r="K21" s="121"/>
      <c r="L21" s="122"/>
      <c r="M21" s="142" t="s">
        <v>135</v>
      </c>
      <c r="N21" s="143"/>
      <c r="O21" s="144">
        <v>45231</v>
      </c>
      <c r="P21" s="143"/>
      <c r="Q21" s="241">
        <f>O21-E2</f>
        <v>9</v>
      </c>
      <c r="R21" s="242" t="s">
        <v>136</v>
      </c>
      <c r="S21" s="25"/>
      <c r="T21" s="227"/>
      <c r="U21" s="228"/>
      <c r="Z21" s="5"/>
    </row>
    <row r="22" spans="1:26" ht="18" customHeight="1">
      <c r="A22" s="22"/>
      <c r="B22" s="43"/>
      <c r="C22" s="43"/>
      <c r="D22" s="964"/>
      <c r="E22" s="972"/>
      <c r="F22" s="45"/>
      <c r="G22" s="49"/>
      <c r="H22" s="47"/>
      <c r="I22" s="120"/>
      <c r="J22" s="121"/>
      <c r="K22" s="121"/>
      <c r="L22" s="122"/>
      <c r="M22" s="145"/>
      <c r="N22" s="146"/>
      <c r="O22" s="147" t="s">
        <v>137</v>
      </c>
      <c r="P22" s="146"/>
      <c r="Q22" s="243"/>
      <c r="R22" s="244"/>
      <c r="S22" s="25"/>
      <c r="T22" s="227"/>
      <c r="U22" s="228"/>
      <c r="Z22" s="5"/>
    </row>
    <row r="23" spans="1:26" ht="21.75" customHeight="1">
      <c r="A23" s="22"/>
      <c r="B23" s="43"/>
      <c r="C23" s="43"/>
      <c r="D23" s="964"/>
      <c r="E23" s="972"/>
      <c r="F23" s="45"/>
      <c r="G23" s="46"/>
      <c r="H23" s="47"/>
      <c r="I23" s="120"/>
      <c r="J23" s="121"/>
      <c r="K23" s="121"/>
      <c r="L23" s="122"/>
      <c r="M23" s="136" t="s">
        <v>138</v>
      </c>
      <c r="N23" s="128">
        <f>4790.1+50</f>
        <v>4840.1000000000004</v>
      </c>
      <c r="O23" s="148">
        <v>45251</v>
      </c>
      <c r="P23" s="149">
        <f>N23-D12</f>
        <v>12.100000000000364</v>
      </c>
      <c r="Q23" s="239">
        <f>O23-E2</f>
        <v>29</v>
      </c>
      <c r="R23" s="245" t="s">
        <v>139</v>
      </c>
      <c r="S23" s="25"/>
      <c r="T23" s="227"/>
      <c r="U23" s="228"/>
      <c r="Z23" s="5"/>
    </row>
    <row r="24" spans="1:26" ht="18" customHeight="1">
      <c r="A24" s="22"/>
      <c r="B24" s="53" t="s">
        <v>140</v>
      </c>
      <c r="C24" s="43"/>
      <c r="D24" s="964"/>
      <c r="E24" s="972"/>
      <c r="F24" s="45"/>
      <c r="G24" s="46"/>
      <c r="H24" s="47"/>
      <c r="I24" s="120"/>
      <c r="J24" s="121"/>
      <c r="K24" s="121"/>
      <c r="L24" s="122"/>
      <c r="M24" s="136" t="s">
        <v>141</v>
      </c>
      <c r="N24" s="150"/>
      <c r="O24" s="148">
        <v>45274</v>
      </c>
      <c r="P24" s="150"/>
      <c r="Q24" s="246">
        <f>O24-E2</f>
        <v>52</v>
      </c>
      <c r="R24" s="247" t="s">
        <v>126</v>
      </c>
      <c r="S24" s="25"/>
      <c r="T24" s="227"/>
      <c r="U24" s="228"/>
      <c r="Z24" s="5"/>
    </row>
    <row r="25" spans="1:26" ht="18" customHeight="1">
      <c r="A25" s="22"/>
      <c r="B25" s="54">
        <v>31307</v>
      </c>
      <c r="C25" s="43"/>
      <c r="D25" s="964"/>
      <c r="E25" s="972"/>
      <c r="F25" s="45"/>
      <c r="G25" s="46"/>
      <c r="H25" s="47"/>
      <c r="I25" s="120"/>
      <c r="J25" s="121"/>
      <c r="K25" s="121"/>
      <c r="L25" s="122"/>
      <c r="M25" s="136" t="s">
        <v>142</v>
      </c>
      <c r="N25" s="137"/>
      <c r="O25" s="148">
        <v>45327</v>
      </c>
      <c r="P25" s="137"/>
      <c r="Q25" s="239">
        <f>O25-E2</f>
        <v>105</v>
      </c>
      <c r="R25" s="248"/>
      <c r="S25" s="25"/>
      <c r="T25" s="227"/>
      <c r="U25" s="228"/>
      <c r="Z25" s="5"/>
    </row>
    <row r="26" spans="1:26" ht="18" customHeight="1">
      <c r="A26" s="22"/>
      <c r="B26" s="55"/>
      <c r="C26" s="43"/>
      <c r="D26" s="964"/>
      <c r="E26" s="972"/>
      <c r="F26" s="56"/>
      <c r="G26" s="57"/>
      <c r="H26" s="58"/>
      <c r="I26" s="120"/>
      <c r="J26" s="121"/>
      <c r="K26" s="121"/>
      <c r="L26" s="122"/>
      <c r="M26" s="151" t="s">
        <v>251</v>
      </c>
      <c r="N26" s="137"/>
      <c r="O26" s="148">
        <v>45364</v>
      </c>
      <c r="P26" s="152"/>
      <c r="Q26" s="239">
        <f>O26-E2</f>
        <v>142</v>
      </c>
      <c r="R26" s="248"/>
      <c r="S26" s="25"/>
      <c r="T26" s="227"/>
      <c r="U26" s="228"/>
      <c r="Z26" s="5"/>
    </row>
    <row r="27" spans="1:26" ht="18" customHeight="1">
      <c r="A27" s="22"/>
      <c r="B27" s="55"/>
      <c r="C27" s="43"/>
      <c r="D27" s="964"/>
      <c r="E27" s="972"/>
      <c r="F27" s="45"/>
      <c r="G27" s="59"/>
      <c r="H27" s="47"/>
      <c r="I27" s="120"/>
      <c r="J27" s="121"/>
      <c r="K27" s="121"/>
      <c r="L27" s="122"/>
      <c r="M27" s="151" t="s">
        <v>252</v>
      </c>
      <c r="N27" s="153"/>
      <c r="O27" s="148">
        <v>45364</v>
      </c>
      <c r="P27" s="152"/>
      <c r="Q27" s="239">
        <f>O27-E2</f>
        <v>142</v>
      </c>
      <c r="R27" s="250" t="s">
        <v>143</v>
      </c>
      <c r="S27" s="25"/>
      <c r="T27" s="227"/>
      <c r="U27" s="228"/>
      <c r="Z27" s="5"/>
    </row>
    <row r="28" spans="1:26" ht="18" customHeight="1">
      <c r="A28" s="22"/>
      <c r="B28" s="55"/>
      <c r="C28" s="43"/>
      <c r="D28" s="964"/>
      <c r="E28" s="972"/>
      <c r="F28" s="45"/>
      <c r="G28" s="46"/>
      <c r="H28" s="58"/>
      <c r="I28" s="120"/>
      <c r="J28" s="121"/>
      <c r="K28" s="121"/>
      <c r="L28" s="122"/>
      <c r="M28" s="136" t="s">
        <v>239</v>
      </c>
      <c r="N28" s="730">
        <f>4794.1+50</f>
        <v>4844.1000000000004</v>
      </c>
      <c r="O28" s="155"/>
      <c r="P28" s="131">
        <f>N28-D12</f>
        <v>16.100000000000364</v>
      </c>
      <c r="Q28" s="251"/>
      <c r="R28" s="63" t="s">
        <v>126</v>
      </c>
      <c r="S28" s="25"/>
      <c r="T28" s="227"/>
      <c r="U28" s="228"/>
      <c r="Z28" s="5"/>
    </row>
    <row r="29" spans="1:26" ht="18" customHeight="1">
      <c r="A29" s="22"/>
      <c r="B29" s="55"/>
      <c r="C29" s="43"/>
      <c r="D29" s="964"/>
      <c r="E29" s="972"/>
      <c r="F29" s="56"/>
      <c r="G29" s="60"/>
      <c r="H29" s="61"/>
      <c r="I29" s="156"/>
      <c r="J29" s="157"/>
      <c r="K29" s="64"/>
      <c r="L29" s="122"/>
      <c r="M29" s="136" t="s">
        <v>144</v>
      </c>
      <c r="N29" s="149">
        <f>4781.1+150</f>
        <v>4931.1000000000004</v>
      </c>
      <c r="O29" s="148">
        <v>45553</v>
      </c>
      <c r="P29" s="131">
        <f>N29-D12</f>
        <v>103.10000000000036</v>
      </c>
      <c r="Q29" s="239">
        <f>O29-E2</f>
        <v>331</v>
      </c>
      <c r="R29" s="257" t="s">
        <v>248</v>
      </c>
      <c r="S29" s="25"/>
      <c r="T29" s="227"/>
      <c r="U29" s="228"/>
    </row>
    <row r="30" spans="1:26" ht="18" customHeight="1">
      <c r="A30" s="22"/>
      <c r="B30" s="62" t="s">
        <v>145</v>
      </c>
      <c r="C30" s="55"/>
      <c r="D30" s="964"/>
      <c r="E30" s="972"/>
      <c r="F30" s="45"/>
      <c r="G30" s="63"/>
      <c r="H30" s="47"/>
      <c r="I30" s="156"/>
      <c r="J30" s="121"/>
      <c r="K30" s="121"/>
      <c r="L30" s="122"/>
      <c r="M30" s="136" t="s">
        <v>148</v>
      </c>
      <c r="N30" s="149">
        <f>4790.1+300</f>
        <v>5090.1000000000004</v>
      </c>
      <c r="O30" s="148">
        <v>45372</v>
      </c>
      <c r="P30" s="149">
        <f>N30-D12</f>
        <v>262.10000000000036</v>
      </c>
      <c r="Q30" s="252">
        <f>O30-E2</f>
        <v>150</v>
      </c>
      <c r="R30" s="779" t="s">
        <v>261</v>
      </c>
      <c r="S30" s="25"/>
      <c r="T30" s="227"/>
      <c r="U30" s="228"/>
    </row>
    <row r="31" spans="1:26" ht="18" customHeight="1">
      <c r="A31" s="22"/>
      <c r="B31" s="62" t="s">
        <v>147</v>
      </c>
      <c r="C31" s="55"/>
      <c r="D31" s="964"/>
      <c r="E31" s="972"/>
      <c r="F31" s="45"/>
      <c r="G31" s="46"/>
      <c r="H31" s="64"/>
      <c r="I31" s="156"/>
      <c r="J31" s="121"/>
      <c r="K31" s="121"/>
      <c r="L31" s="122"/>
      <c r="M31" s="127" t="s">
        <v>150</v>
      </c>
      <c r="N31" s="128">
        <f>4767.7+200</f>
        <v>4967.7</v>
      </c>
      <c r="O31" s="129"/>
      <c r="P31" s="131">
        <f>N31-D12</f>
        <v>139.69999999999982</v>
      </c>
      <c r="Q31" s="747"/>
      <c r="R31" s="779" t="s">
        <v>249</v>
      </c>
      <c r="S31" s="25"/>
      <c r="T31" s="227"/>
      <c r="U31" s="228"/>
    </row>
    <row r="32" spans="1:26" ht="18" customHeight="1">
      <c r="A32" s="22"/>
      <c r="B32" s="62" t="s">
        <v>149</v>
      </c>
      <c r="C32" s="55"/>
      <c r="D32" s="964"/>
      <c r="E32" s="972"/>
      <c r="F32" s="50"/>
      <c r="G32" s="57"/>
      <c r="H32" s="65"/>
      <c r="I32" s="158"/>
      <c r="J32" s="80"/>
      <c r="K32" s="80"/>
      <c r="L32" s="159"/>
      <c r="M32" s="382" t="s">
        <v>189</v>
      </c>
      <c r="N32" s="736">
        <f>4798.8+100</f>
        <v>4898.8</v>
      </c>
      <c r="O32" s="737"/>
      <c r="P32" s="738">
        <f>N32-D12</f>
        <v>70.800000000000182</v>
      </c>
      <c r="Q32" s="747"/>
      <c r="R32" s="276" t="s">
        <v>250</v>
      </c>
      <c r="S32" s="25"/>
      <c r="T32" s="227"/>
      <c r="U32" s="228"/>
    </row>
    <row r="33" spans="1:26" ht="18" customHeight="1">
      <c r="A33" s="22"/>
      <c r="B33" s="55"/>
      <c r="C33" s="62" t="s">
        <v>145</v>
      </c>
      <c r="D33" s="964"/>
      <c r="E33" s="972"/>
      <c r="F33" s="66"/>
      <c r="G33" s="57"/>
      <c r="H33" s="67"/>
      <c r="I33" s="120"/>
      <c r="J33" s="160"/>
      <c r="K33" s="160"/>
      <c r="L33" s="122"/>
      <c r="M33" s="127" t="s">
        <v>270</v>
      </c>
      <c r="N33" s="149">
        <v>4961.8</v>
      </c>
      <c r="O33" s="129"/>
      <c r="P33" s="738">
        <f>N33-D12</f>
        <v>133.80000000000018</v>
      </c>
      <c r="Q33" s="747"/>
      <c r="S33" s="25"/>
      <c r="T33" s="227"/>
      <c r="U33" s="228"/>
    </row>
    <row r="34" spans="1:26" ht="18" customHeight="1">
      <c r="A34" s="22"/>
      <c r="B34" s="55"/>
      <c r="C34" s="68">
        <f>D12-1613.9</f>
        <v>3214.1</v>
      </c>
      <c r="D34" s="964"/>
      <c r="E34" s="972"/>
      <c r="F34" s="69"/>
      <c r="H34" s="70"/>
      <c r="I34" s="161"/>
      <c r="J34" s="162"/>
      <c r="K34" s="163"/>
      <c r="L34" s="164"/>
      <c r="M34" s="136" t="s">
        <v>243</v>
      </c>
      <c r="N34" s="149">
        <f>4828+300</f>
        <v>5128</v>
      </c>
      <c r="O34" s="148">
        <v>45586</v>
      </c>
      <c r="P34" s="792">
        <f>N34-D12</f>
        <v>300</v>
      </c>
      <c r="Q34" s="252">
        <f>O34-E2</f>
        <v>364</v>
      </c>
      <c r="R34" s="253"/>
      <c r="S34" s="25"/>
      <c r="T34" s="227" t="str">
        <f ca="1">IF(O15="","",(O15-TODAY()))</f>
        <v/>
      </c>
      <c r="U34" s="228"/>
    </row>
    <row r="35" spans="1:26" ht="18" customHeight="1">
      <c r="A35" s="22"/>
      <c r="B35" s="55"/>
      <c r="C35" s="68"/>
      <c r="D35" s="964"/>
      <c r="E35" s="972"/>
      <c r="F35" s="71"/>
      <c r="G35" s="57"/>
      <c r="H35" s="70"/>
      <c r="I35" s="161"/>
      <c r="J35" s="162"/>
      <c r="K35" s="163"/>
      <c r="L35" s="164"/>
      <c r="M35" s="382"/>
      <c r="N35" s="765"/>
      <c r="O35" s="789"/>
      <c r="P35" s="765"/>
      <c r="Q35" s="747"/>
      <c r="R35" s="244"/>
      <c r="S35" s="25"/>
      <c r="T35" s="227"/>
      <c r="U35" s="228"/>
    </row>
    <row r="36" spans="1:26" ht="18" customHeight="1">
      <c r="A36" s="22"/>
      <c r="B36" s="55"/>
      <c r="C36" s="68"/>
      <c r="D36" s="964"/>
      <c r="E36" s="972"/>
      <c r="F36" s="69"/>
      <c r="G36" s="59"/>
      <c r="H36" s="70"/>
      <c r="I36" s="785"/>
      <c r="J36" s="790"/>
      <c r="K36" s="786"/>
      <c r="L36" s="164"/>
      <c r="M36" s="764" t="s">
        <v>244</v>
      </c>
      <c r="N36" s="765"/>
      <c r="O36" s="148">
        <v>45276</v>
      </c>
      <c r="P36" s="154"/>
      <c r="Q36" s="249">
        <f>O36-E2</f>
        <v>54</v>
      </c>
      <c r="R36" s="244"/>
      <c r="S36" s="25"/>
      <c r="T36" s="227"/>
      <c r="U36" s="228"/>
    </row>
    <row r="37" spans="1:26" ht="18" customHeight="1">
      <c r="A37" s="22"/>
      <c r="B37" s="55"/>
      <c r="C37" s="68"/>
      <c r="D37" s="964"/>
      <c r="E37" s="972"/>
      <c r="F37" s="741"/>
      <c r="G37" s="59"/>
      <c r="H37" s="70"/>
      <c r="I37" s="161"/>
      <c r="J37" s="162"/>
      <c r="K37" s="163"/>
      <c r="L37" s="164"/>
      <c r="M37" s="764" t="s">
        <v>245</v>
      </c>
      <c r="N37" s="736">
        <f>5276.5</f>
        <v>5276.5</v>
      </c>
      <c r="O37" s="148">
        <v>45276</v>
      </c>
      <c r="P37" s="149">
        <f>N37-D12</f>
        <v>448.5</v>
      </c>
      <c r="Q37" s="252">
        <f>O37-E2</f>
        <v>54</v>
      </c>
      <c r="R37" s="60" t="s">
        <v>152</v>
      </c>
      <c r="S37" s="25"/>
      <c r="T37" s="227"/>
      <c r="U37" s="228"/>
    </row>
    <row r="38" spans="1:26" ht="18" customHeight="1">
      <c r="A38" s="22"/>
      <c r="B38" s="55"/>
      <c r="C38" s="68"/>
      <c r="D38" s="964"/>
      <c r="E38" s="972"/>
      <c r="F38" s="741"/>
      <c r="G38" s="740"/>
      <c r="H38" s="70"/>
      <c r="I38" s="161"/>
      <c r="J38" s="162"/>
      <c r="K38" s="163"/>
      <c r="L38" s="164"/>
      <c r="M38" s="764" t="s">
        <v>254</v>
      </c>
      <c r="N38" s="736">
        <v>4902.1000000000004</v>
      </c>
      <c r="O38" s="737"/>
      <c r="P38" s="738">
        <f>N38-D12</f>
        <v>74.100000000000364</v>
      </c>
      <c r="Q38" s="747"/>
      <c r="R38" s="60"/>
      <c r="S38" s="25"/>
      <c r="T38" s="227"/>
      <c r="U38" s="228"/>
    </row>
    <row r="39" spans="1:26">
      <c r="A39" s="22"/>
      <c r="B39" s="55"/>
      <c r="C39" s="68"/>
      <c r="D39" s="964"/>
      <c r="E39" s="972"/>
      <c r="F39" s="69"/>
      <c r="G39" s="795"/>
      <c r="H39" s="796"/>
      <c r="I39" s="161"/>
      <c r="J39" s="162"/>
      <c r="K39" s="163"/>
      <c r="L39" s="164"/>
      <c r="M39" s="775" t="s">
        <v>246</v>
      </c>
      <c r="N39" s="736">
        <f>5576.5</f>
        <v>5576.5</v>
      </c>
      <c r="O39" s="148">
        <v>45276</v>
      </c>
      <c r="P39" s="149">
        <f>N39-D12</f>
        <v>748.5</v>
      </c>
      <c r="Q39" s="252">
        <f>O39-E2</f>
        <v>54</v>
      </c>
      <c r="R39" s="254" t="s">
        <v>154</v>
      </c>
      <c r="S39" s="25"/>
      <c r="T39" s="227"/>
      <c r="U39" s="228"/>
    </row>
    <row r="40" spans="1:26" ht="20.25" customHeight="1" thickBot="1">
      <c r="A40" s="22"/>
      <c r="B40" s="62"/>
      <c r="C40" s="68"/>
      <c r="D40" s="964"/>
      <c r="E40" s="972"/>
      <c r="F40" s="69"/>
      <c r="G40" s="72"/>
      <c r="H40" s="73"/>
      <c r="I40" s="165"/>
      <c r="J40" s="167"/>
      <c r="K40" s="168"/>
      <c r="L40" s="166"/>
      <c r="M40" s="951" t="s">
        <v>153</v>
      </c>
      <c r="N40" s="952"/>
      <c r="O40" s="952"/>
      <c r="P40" s="952"/>
      <c r="Q40" s="953"/>
      <c r="S40" s="25"/>
      <c r="T40" s="227"/>
      <c r="U40" s="228"/>
    </row>
    <row r="41" spans="1:26" ht="18" customHeight="1" thickTop="1">
      <c r="A41" s="22"/>
      <c r="B41" s="62"/>
      <c r="C41" s="68"/>
      <c r="D41" s="964"/>
      <c r="E41" s="972"/>
      <c r="F41" s="69"/>
      <c r="G41" s="779"/>
      <c r="H41" s="75"/>
      <c r="I41" s="158"/>
      <c r="J41" s="167"/>
      <c r="K41" s="168"/>
      <c r="L41" s="166"/>
      <c r="M41" s="123" t="s">
        <v>155</v>
      </c>
      <c r="N41" s="135"/>
      <c r="O41" s="141">
        <v>45227</v>
      </c>
      <c r="P41" s="169"/>
      <c r="Q41" s="255">
        <f>O41-E2</f>
        <v>5</v>
      </c>
      <c r="R41" s="254"/>
      <c r="S41" s="25"/>
      <c r="T41" s="227"/>
      <c r="U41" s="228"/>
    </row>
    <row r="42" spans="1:26" ht="18" customHeight="1">
      <c r="A42" s="22"/>
      <c r="B42" s="62"/>
      <c r="C42" s="68"/>
      <c r="D42" s="964"/>
      <c r="E42" s="972"/>
      <c r="F42" s="69"/>
      <c r="G42" s="74"/>
      <c r="H42" s="76"/>
      <c r="I42" s="158"/>
      <c r="J42" s="167"/>
      <c r="K42" s="168"/>
      <c r="L42" s="166"/>
      <c r="M42" s="136" t="s">
        <v>156</v>
      </c>
      <c r="N42" s="137"/>
      <c r="O42" s="138">
        <v>45236</v>
      </c>
      <c r="P42" s="137"/>
      <c r="Q42" s="235">
        <f>O42-E2</f>
        <v>14</v>
      </c>
      <c r="R42" s="250" t="s">
        <v>157</v>
      </c>
      <c r="S42" s="25"/>
      <c r="T42" s="227"/>
      <c r="U42" s="228"/>
    </row>
    <row r="43" spans="1:26" ht="18" customHeight="1">
      <c r="A43" s="22"/>
      <c r="B43" s="62"/>
      <c r="C43" s="68"/>
      <c r="D43" s="964"/>
      <c r="E43" s="972"/>
      <c r="F43" s="69"/>
      <c r="G43" s="57"/>
      <c r="H43" s="77"/>
      <c r="I43" s="158"/>
      <c r="J43" s="167"/>
      <c r="K43" s="168"/>
      <c r="L43" s="166"/>
      <c r="M43" s="136" t="s">
        <v>158</v>
      </c>
      <c r="N43" s="137"/>
      <c r="O43" s="138">
        <v>45274</v>
      </c>
      <c r="P43" s="137"/>
      <c r="Q43" s="239">
        <f>O43-E2</f>
        <v>52</v>
      </c>
      <c r="R43" s="238" t="s">
        <v>126</v>
      </c>
      <c r="S43" s="25"/>
      <c r="T43" s="227"/>
      <c r="U43" s="228"/>
    </row>
    <row r="44" spans="1:26" ht="18" customHeight="1">
      <c r="A44" s="22"/>
      <c r="B44" s="55"/>
      <c r="C44" s="62"/>
      <c r="D44" s="964"/>
      <c r="E44" s="972"/>
      <c r="F44" s="978"/>
      <c r="G44" s="72"/>
      <c r="H44" s="78"/>
      <c r="I44" s="170"/>
      <c r="J44" s="171"/>
      <c r="K44" s="172"/>
      <c r="L44" s="173"/>
      <c r="M44" s="142" t="s">
        <v>159</v>
      </c>
      <c r="N44" s="174"/>
      <c r="O44" s="144">
        <v>45372</v>
      </c>
      <c r="P44" s="175"/>
      <c r="Q44" s="256">
        <f>O44-E2</f>
        <v>150</v>
      </c>
      <c r="R44" s="257" t="s">
        <v>160</v>
      </c>
      <c r="S44" s="25"/>
      <c r="T44" s="227"/>
      <c r="U44" s="228"/>
      <c r="Z44" s="278"/>
    </row>
    <row r="45" spans="1:26" ht="18" customHeight="1">
      <c r="A45" s="22"/>
      <c r="B45" s="55"/>
      <c r="C45" s="62"/>
      <c r="D45" s="964"/>
      <c r="E45" s="972"/>
      <c r="F45" s="979"/>
      <c r="G45" s="79"/>
      <c r="H45" s="80"/>
      <c r="I45" s="176"/>
      <c r="J45" s="162"/>
      <c r="K45" s="163"/>
      <c r="L45" s="164"/>
      <c r="M45" s="142"/>
      <c r="N45" s="174"/>
      <c r="O45" s="749"/>
      <c r="P45" s="750"/>
      <c r="Q45" s="751"/>
      <c r="R45" s="258" t="s">
        <v>242</v>
      </c>
      <c r="S45" s="25"/>
      <c r="T45" s="227"/>
      <c r="U45" s="228"/>
      <c r="Z45" s="278"/>
    </row>
    <row r="46" spans="1:26" ht="18" customHeight="1" thickBot="1">
      <c r="A46" s="22"/>
      <c r="B46" s="62" t="s">
        <v>161</v>
      </c>
      <c r="C46" s="62" t="s">
        <v>161</v>
      </c>
      <c r="D46" s="964"/>
      <c r="E46" s="972"/>
      <c r="F46" s="979"/>
      <c r="G46" s="79"/>
      <c r="H46" s="80"/>
      <c r="I46" s="176"/>
      <c r="J46" s="171"/>
      <c r="K46" s="172" t="s">
        <v>23</v>
      </c>
      <c r="L46" s="173"/>
      <c r="M46" s="142"/>
      <c r="N46" s="174"/>
      <c r="O46" s="749"/>
      <c r="P46" s="750"/>
      <c r="Q46" s="751"/>
      <c r="S46" s="25"/>
      <c r="T46" s="227"/>
      <c r="U46" s="228"/>
      <c r="Z46" s="278"/>
    </row>
    <row r="47" spans="1:26" ht="23.25" customHeight="1" thickTop="1" thickBot="1">
      <c r="A47" s="22"/>
      <c r="B47" s="81" t="s">
        <v>147</v>
      </c>
      <c r="C47" s="44">
        <f>D12-1654</f>
        <v>3174</v>
      </c>
      <c r="D47" s="964"/>
      <c r="E47" s="972"/>
      <c r="F47" s="979"/>
      <c r="G47" s="82"/>
      <c r="H47" s="80"/>
      <c r="I47" s="177"/>
      <c r="J47" s="178"/>
      <c r="K47" s="179"/>
      <c r="L47" s="180"/>
      <c r="M47" s="954" t="s">
        <v>162</v>
      </c>
      <c r="N47" s="954"/>
      <c r="O47" s="954"/>
      <c r="P47" s="954"/>
      <c r="Q47" s="954"/>
      <c r="R47" s="250" t="s">
        <v>165</v>
      </c>
      <c r="S47" s="25"/>
      <c r="T47" s="227"/>
      <c r="U47" s="228"/>
      <c r="Z47" s="278"/>
    </row>
    <row r="48" spans="1:26" ht="39" customHeight="1" thickTop="1">
      <c r="A48" s="22"/>
      <c r="B48" s="81" t="s">
        <v>163</v>
      </c>
      <c r="C48" s="55"/>
      <c r="D48" s="964"/>
      <c r="E48" s="972"/>
      <c r="F48" s="979"/>
      <c r="G48" s="82"/>
      <c r="H48" s="83"/>
      <c r="I48" s="182"/>
      <c r="J48" s="178"/>
      <c r="K48" s="179"/>
      <c r="L48" s="180"/>
      <c r="M48" s="183" t="s">
        <v>164</v>
      </c>
      <c r="N48" s="124">
        <f>4790.1+50</f>
        <v>4840.1000000000004</v>
      </c>
      <c r="O48" s="184"/>
      <c r="P48" s="185">
        <f>N48-D12</f>
        <v>12.100000000000364</v>
      </c>
      <c r="Q48" s="259"/>
      <c r="R48" s="63" t="s">
        <v>126</v>
      </c>
      <c r="S48" s="25"/>
      <c r="T48" s="227"/>
      <c r="U48" s="228"/>
      <c r="Z48" s="278"/>
    </row>
    <row r="49" spans="1:26" ht="39" customHeight="1">
      <c r="A49" s="22"/>
      <c r="B49" s="55"/>
      <c r="C49" s="55"/>
      <c r="D49" s="964"/>
      <c r="E49" s="972"/>
      <c r="F49" s="69"/>
      <c r="G49" s="82"/>
      <c r="H49" s="80"/>
      <c r="I49" s="177"/>
      <c r="J49" s="178"/>
      <c r="K49" s="179"/>
      <c r="L49" s="180"/>
      <c r="M49" s="142" t="s">
        <v>166</v>
      </c>
      <c r="N49" s="128">
        <f>4790.1+50</f>
        <v>4840.1000000000004</v>
      </c>
      <c r="O49" s="186">
        <v>45372</v>
      </c>
      <c r="P49" s="187">
        <f>N49-D12</f>
        <v>12.100000000000364</v>
      </c>
      <c r="Q49" s="260">
        <f>O49-E2</f>
        <v>150</v>
      </c>
      <c r="R49" s="81" t="s">
        <v>168</v>
      </c>
      <c r="S49" s="25"/>
      <c r="T49" s="227"/>
      <c r="U49" s="228"/>
    </row>
    <row r="50" spans="1:26" ht="39" customHeight="1">
      <c r="A50" s="22"/>
      <c r="B50" s="55"/>
      <c r="C50" s="55"/>
      <c r="D50" s="964"/>
      <c r="E50" s="972"/>
      <c r="F50" s="69"/>
      <c r="G50" s="84"/>
      <c r="H50" s="80"/>
      <c r="I50" s="177"/>
      <c r="J50" s="178"/>
      <c r="K50" s="179"/>
      <c r="L50" s="180"/>
      <c r="M50" s="127" t="s">
        <v>167</v>
      </c>
      <c r="N50" s="188">
        <f>4790.1+50</f>
        <v>4840.1000000000004</v>
      </c>
      <c r="O50" s="189"/>
      <c r="P50" s="190">
        <f>N50-D12</f>
        <v>12.100000000000364</v>
      </c>
      <c r="Q50" s="189"/>
      <c r="R50" s="261" t="s">
        <v>169</v>
      </c>
      <c r="S50" s="25"/>
      <c r="T50" s="227"/>
      <c r="U50" s="228"/>
    </row>
    <row r="51" spans="1:26" ht="39" customHeight="1" thickBot="1">
      <c r="A51" s="22"/>
      <c r="B51" s="55"/>
      <c r="C51" s="55"/>
      <c r="D51" s="964"/>
      <c r="E51" s="972"/>
      <c r="F51" s="69"/>
      <c r="G51" s="84"/>
      <c r="H51" s="80"/>
      <c r="I51" s="177"/>
      <c r="J51" s="178"/>
      <c r="K51" s="179"/>
      <c r="L51" s="180"/>
      <c r="M51" s="127" t="s">
        <v>271</v>
      </c>
      <c r="N51" s="128">
        <v>4961.8</v>
      </c>
      <c r="O51" s="186">
        <v>45372</v>
      </c>
      <c r="P51" s="187">
        <f>N51-D12</f>
        <v>133.80000000000018</v>
      </c>
      <c r="Q51" s="260">
        <f>O51-E2</f>
        <v>150</v>
      </c>
      <c r="R51" s="12"/>
      <c r="S51" s="25"/>
      <c r="T51" s="227"/>
      <c r="U51" s="228"/>
    </row>
    <row r="52" spans="1:26" ht="21.75" thickTop="1" thickBot="1">
      <c r="A52" s="22"/>
      <c r="B52" s="55"/>
      <c r="C52" s="55"/>
      <c r="D52" s="964"/>
      <c r="E52" s="972"/>
      <c r="F52" s="69"/>
      <c r="G52" s="85"/>
      <c r="H52" s="80"/>
      <c r="I52" s="177"/>
      <c r="J52" s="178"/>
      <c r="K52" s="179"/>
      <c r="L52" s="180"/>
      <c r="M52" s="181" t="s">
        <v>170</v>
      </c>
      <c r="N52" s="946" t="s">
        <v>171</v>
      </c>
      <c r="O52" s="947"/>
      <c r="P52" s="948" t="s">
        <v>172</v>
      </c>
      <c r="Q52" s="949"/>
      <c r="R52" s="250" t="s">
        <v>173</v>
      </c>
      <c r="S52" s="25"/>
      <c r="T52" s="227"/>
      <c r="U52" s="228"/>
    </row>
    <row r="53" spans="1:26" ht="33.75" customHeight="1" thickTop="1">
      <c r="A53" s="22"/>
      <c r="B53" s="62"/>
      <c r="C53" s="55"/>
      <c r="D53" s="964"/>
      <c r="E53" s="972"/>
      <c r="F53" s="45"/>
      <c r="G53" s="86"/>
      <c r="H53" s="80"/>
      <c r="I53" s="182"/>
      <c r="J53" s="178"/>
      <c r="K53" s="179"/>
      <c r="L53" s="180"/>
      <c r="M53" s="127" t="s">
        <v>253</v>
      </c>
      <c r="N53" s="190">
        <v>4855.5</v>
      </c>
      <c r="O53" s="344"/>
      <c r="P53" s="185">
        <f>N53-D12</f>
        <v>27.5</v>
      </c>
      <c r="Q53" s="343"/>
      <c r="R53" s="264">
        <v>5416</v>
      </c>
      <c r="S53" s="25"/>
      <c r="T53" s="227"/>
      <c r="U53" s="228"/>
    </row>
    <row r="54" spans="1:26" ht="26.25" customHeight="1">
      <c r="A54" s="22"/>
      <c r="B54" s="62"/>
      <c r="C54" s="44"/>
      <c r="D54" s="964"/>
      <c r="E54" s="972"/>
      <c r="F54" s="50"/>
      <c r="G54" s="82"/>
      <c r="H54" s="87"/>
      <c r="I54" s="182"/>
      <c r="J54" s="178"/>
      <c r="K54" s="179"/>
      <c r="L54" s="180"/>
      <c r="M54" s="195" t="s">
        <v>255</v>
      </c>
      <c r="N54" s="155"/>
      <c r="O54" s="776">
        <v>45286</v>
      </c>
      <c r="P54" s="748"/>
      <c r="Q54" s="777">
        <f>O54-E2</f>
        <v>64</v>
      </c>
      <c r="R54" s="266" t="s">
        <v>174</v>
      </c>
      <c r="S54" s="25"/>
      <c r="T54" s="227"/>
      <c r="U54" s="228"/>
    </row>
    <row r="55" spans="1:26" ht="26.25" customHeight="1">
      <c r="A55" s="22"/>
      <c r="B55" s="62"/>
      <c r="C55" s="793"/>
      <c r="D55" s="964"/>
      <c r="E55" s="972"/>
      <c r="F55" s="50"/>
      <c r="G55" s="82"/>
      <c r="H55" s="87"/>
      <c r="I55" s="182"/>
      <c r="J55" s="178"/>
      <c r="K55" s="179"/>
      <c r="L55" s="180"/>
      <c r="M55" s="195" t="s">
        <v>263</v>
      </c>
      <c r="N55" s="190">
        <v>5000</v>
      </c>
      <c r="O55" s="344"/>
      <c r="P55" s="185">
        <f>N55-D12</f>
        <v>172</v>
      </c>
      <c r="Q55" s="343"/>
      <c r="R55" s="794" t="s">
        <v>282</v>
      </c>
      <c r="S55" s="25"/>
      <c r="T55" s="227"/>
      <c r="U55" s="228"/>
    </row>
    <row r="56" spans="1:26" ht="26.25" customHeight="1">
      <c r="A56" s="22"/>
      <c r="B56" s="62"/>
      <c r="C56" s="793"/>
      <c r="D56" s="964"/>
      <c r="E56" s="972"/>
      <c r="F56" s="50"/>
      <c r="G56" s="82"/>
      <c r="H56" s="87"/>
      <c r="I56" s="182"/>
      <c r="J56" s="178"/>
      <c r="K56" s="179"/>
      <c r="L56" s="180"/>
      <c r="M56" s="195" t="s">
        <v>264</v>
      </c>
      <c r="N56" s="190">
        <v>5000</v>
      </c>
      <c r="O56" s="344"/>
      <c r="P56" s="185">
        <f>N56-D12</f>
        <v>172</v>
      </c>
      <c r="Q56" s="343"/>
      <c r="R56" s="794"/>
      <c r="S56" s="25"/>
      <c r="T56" s="227"/>
      <c r="U56" s="228"/>
    </row>
    <row r="57" spans="1:26" ht="38.25" customHeight="1">
      <c r="A57" s="22"/>
      <c r="B57" s="62"/>
      <c r="C57" s="793"/>
      <c r="D57" s="964"/>
      <c r="E57" s="972"/>
      <c r="F57" s="50"/>
      <c r="G57" s="82"/>
      <c r="H57" s="87"/>
      <c r="I57" s="182"/>
      <c r="J57" s="178"/>
      <c r="K57" s="179"/>
      <c r="L57" s="180"/>
      <c r="M57" s="195" t="s">
        <v>266</v>
      </c>
      <c r="N57" s="190">
        <v>5000</v>
      </c>
      <c r="O57" s="344"/>
      <c r="P57" s="185">
        <f>N57-D12</f>
        <v>172</v>
      </c>
      <c r="Q57" s="343"/>
      <c r="R57" s="794"/>
      <c r="S57" s="25"/>
      <c r="T57" s="227"/>
      <c r="U57" s="228"/>
    </row>
    <row r="58" spans="1:26" ht="38.25" customHeight="1">
      <c r="A58" s="22"/>
      <c r="B58" s="62"/>
      <c r="C58" s="793"/>
      <c r="D58" s="964"/>
      <c r="E58" s="972"/>
      <c r="F58" s="50"/>
      <c r="G58" s="82"/>
      <c r="H58" s="87"/>
      <c r="I58" s="182"/>
      <c r="J58" s="178"/>
      <c r="K58" s="179"/>
      <c r="L58" s="180"/>
      <c r="M58" s="195" t="s">
        <v>272</v>
      </c>
      <c r="N58" s="155"/>
      <c r="O58" s="776">
        <v>45317</v>
      </c>
      <c r="P58" s="748"/>
      <c r="Q58" s="777">
        <f>O58-E2</f>
        <v>95</v>
      </c>
      <c r="R58" s="794"/>
      <c r="S58" s="25"/>
      <c r="T58" s="227"/>
      <c r="U58" s="228"/>
    </row>
    <row r="59" spans="1:26" ht="38.25" customHeight="1">
      <c r="A59" s="22"/>
      <c r="B59" s="62"/>
      <c r="C59" s="793"/>
      <c r="D59" s="964"/>
      <c r="E59" s="972"/>
      <c r="F59" s="50"/>
      <c r="G59" s="82"/>
      <c r="H59" s="87"/>
      <c r="I59" s="182"/>
      <c r="J59" s="178"/>
      <c r="K59" s="179"/>
      <c r="L59" s="180"/>
      <c r="M59" s="195" t="s">
        <v>273</v>
      </c>
      <c r="N59" s="190">
        <v>5000</v>
      </c>
      <c r="O59" s="344"/>
      <c r="P59" s="185">
        <f>N59-D12</f>
        <v>172</v>
      </c>
      <c r="Q59" s="343"/>
      <c r="R59" s="794"/>
      <c r="S59" s="25"/>
      <c r="T59" s="227"/>
      <c r="U59" s="228"/>
    </row>
    <row r="60" spans="1:26" ht="21" customHeight="1">
      <c r="A60" s="22"/>
      <c r="B60" s="55"/>
      <c r="D60" s="964"/>
      <c r="E60" s="972"/>
      <c r="F60" s="45"/>
      <c r="G60" s="82"/>
      <c r="H60" s="47"/>
      <c r="I60" s="177"/>
      <c r="J60" s="178"/>
      <c r="K60" s="179"/>
      <c r="L60" s="180"/>
      <c r="M60" s="195" t="s">
        <v>265</v>
      </c>
      <c r="N60" s="190">
        <v>5000</v>
      </c>
      <c r="O60" s="344"/>
      <c r="P60" s="185">
        <f>N60-D12</f>
        <v>172</v>
      </c>
      <c r="Q60" s="343"/>
      <c r="R60" s="267"/>
      <c r="S60" s="25"/>
      <c r="T60" s="227"/>
      <c r="U60" s="228"/>
      <c r="Z60" s="279"/>
    </row>
    <row r="61" spans="1:26" ht="9.9499999999999993" customHeight="1">
      <c r="A61" s="22"/>
      <c r="B61" s="88"/>
      <c r="C61" s="88"/>
      <c r="D61" s="89" t="s">
        <v>175</v>
      </c>
      <c r="E61" s="90"/>
      <c r="F61" s="91"/>
      <c r="G61" s="92"/>
      <c r="H61" s="91"/>
      <c r="I61" s="197"/>
      <c r="J61" s="198"/>
      <c r="K61" s="198"/>
      <c r="L61" s="198"/>
      <c r="M61" s="199"/>
      <c r="N61" s="200"/>
      <c r="O61" s="201"/>
      <c r="P61" s="200"/>
      <c r="Q61" s="268"/>
      <c r="R61" s="269"/>
      <c r="S61" s="25"/>
    </row>
    <row r="62" spans="1:26" ht="18" customHeight="1">
      <c r="A62" s="93"/>
      <c r="B62" s="94"/>
      <c r="C62" s="94"/>
      <c r="D62" s="965">
        <f>4539.7+1.5</f>
        <v>4541.2</v>
      </c>
      <c r="E62" s="973" t="s">
        <v>279</v>
      </c>
      <c r="F62" s="95"/>
      <c r="G62" s="96"/>
      <c r="H62" s="97"/>
      <c r="I62" s="202"/>
      <c r="J62" s="203"/>
      <c r="K62" s="204"/>
      <c r="L62" s="205"/>
      <c r="M62" s="980" t="s">
        <v>120</v>
      </c>
      <c r="N62" s="981"/>
      <c r="O62" s="981"/>
      <c r="P62" s="981"/>
      <c r="Q62" s="982"/>
      <c r="R62" s="253"/>
      <c r="S62" s="25"/>
      <c r="T62" s="270" t="e">
        <f ca="1">IF(#REF!="","",(#REF!-TODAY()))</f>
        <v>#REF!</v>
      </c>
      <c r="V62" s="271"/>
    </row>
    <row r="63" spans="1:26" ht="18" customHeight="1">
      <c r="A63" s="22"/>
      <c r="B63" s="55"/>
      <c r="C63" s="55"/>
      <c r="D63" s="964"/>
      <c r="E63" s="974"/>
      <c r="F63" s="98"/>
      <c r="G63" s="99"/>
      <c r="H63" s="100"/>
      <c r="I63" s="206"/>
      <c r="J63" s="207"/>
      <c r="K63" s="179"/>
      <c r="L63" s="208"/>
      <c r="M63" s="209"/>
      <c r="N63" s="210"/>
      <c r="O63" s="211"/>
      <c r="P63" s="210"/>
      <c r="Q63" s="272"/>
      <c r="R63" s="60" t="s">
        <v>122</v>
      </c>
      <c r="S63" s="25"/>
      <c r="T63" s="270"/>
      <c r="V63" s="271"/>
    </row>
    <row r="64" spans="1:26" ht="18" customHeight="1">
      <c r="A64" s="22"/>
      <c r="B64" s="55"/>
      <c r="C64" s="55"/>
      <c r="D64" s="964"/>
      <c r="E64" s="974"/>
      <c r="F64" s="98"/>
      <c r="G64" s="99"/>
      <c r="H64" s="100"/>
      <c r="I64" s="206"/>
      <c r="J64" s="207"/>
      <c r="K64" s="179"/>
      <c r="L64" s="208"/>
      <c r="M64" s="212" t="s">
        <v>176</v>
      </c>
      <c r="N64" s="213">
        <f>4538.2+25</f>
        <v>4563.2</v>
      </c>
      <c r="O64" s="214"/>
      <c r="P64" s="215">
        <f>N64-D62</f>
        <v>22</v>
      </c>
      <c r="Q64" s="273"/>
      <c r="R64" s="231" t="s">
        <v>124</v>
      </c>
      <c r="S64" s="25"/>
      <c r="T64" s="270"/>
      <c r="V64" s="271"/>
    </row>
    <row r="65" spans="1:56" ht="18" customHeight="1">
      <c r="A65" s="22"/>
      <c r="B65" s="62"/>
      <c r="C65" s="62"/>
      <c r="D65" s="964"/>
      <c r="E65" s="974"/>
      <c r="F65" s="98"/>
      <c r="G65" s="99"/>
      <c r="H65" s="100"/>
      <c r="I65" s="206"/>
      <c r="J65" s="207"/>
      <c r="K65" s="179"/>
      <c r="L65" s="208"/>
      <c r="M65" s="127" t="s">
        <v>123</v>
      </c>
      <c r="N65" s="128">
        <v>4549.6000000000004</v>
      </c>
      <c r="O65" s="129"/>
      <c r="P65" s="213">
        <f>N65-D62</f>
        <v>8.4000000000005457</v>
      </c>
      <c r="Q65" s="230"/>
      <c r="R65" s="274" t="s">
        <v>126</v>
      </c>
      <c r="S65" s="25"/>
      <c r="T65" s="270"/>
      <c r="V65" s="271"/>
    </row>
    <row r="66" spans="1:56" ht="18" customHeight="1">
      <c r="A66" s="22"/>
      <c r="B66" s="62"/>
      <c r="C66" s="62"/>
      <c r="D66" s="964"/>
      <c r="E66" s="974"/>
      <c r="F66" s="98"/>
      <c r="G66" s="101"/>
      <c r="H66" s="100"/>
      <c r="I66" s="206"/>
      <c r="J66" s="207"/>
      <c r="K66" s="179"/>
      <c r="L66" s="208"/>
      <c r="M66" s="127" t="s">
        <v>125</v>
      </c>
      <c r="N66" s="128">
        <v>4599.6000000000004</v>
      </c>
      <c r="O66" s="129"/>
      <c r="P66" s="131">
        <f>N66-D62</f>
        <v>58.400000000000546</v>
      </c>
      <c r="Q66" s="232"/>
      <c r="R66" s="236" t="s">
        <v>129</v>
      </c>
      <c r="S66" s="25"/>
      <c r="T66" s="270"/>
      <c r="V66" s="271"/>
    </row>
    <row r="67" spans="1:56" ht="18" customHeight="1">
      <c r="A67" s="22"/>
      <c r="B67" s="62"/>
      <c r="C67" s="62"/>
      <c r="D67" s="964"/>
      <c r="E67" s="974"/>
      <c r="F67" s="98"/>
      <c r="G67" s="102"/>
      <c r="H67" s="100"/>
      <c r="I67" s="206"/>
      <c r="J67" s="207"/>
      <c r="K67" s="179"/>
      <c r="L67" s="208"/>
      <c r="M67" s="127" t="s">
        <v>127</v>
      </c>
      <c r="N67" s="128">
        <f>4478.2+150</f>
        <v>4628.2</v>
      </c>
      <c r="O67" s="129"/>
      <c r="P67" s="131">
        <f>N67-D62</f>
        <v>87</v>
      </c>
      <c r="Q67" s="232"/>
      <c r="R67" s="57" t="s">
        <v>154</v>
      </c>
      <c r="S67" s="25"/>
      <c r="T67" s="270"/>
      <c r="V67" s="271"/>
    </row>
    <row r="68" spans="1:56" ht="18" customHeight="1">
      <c r="A68" s="22"/>
      <c r="B68" s="62"/>
      <c r="C68" s="62"/>
      <c r="D68" s="964"/>
      <c r="E68" s="974"/>
      <c r="F68" s="98"/>
      <c r="G68" s="102"/>
      <c r="H68" s="100"/>
      <c r="I68" s="206"/>
      <c r="J68" s="207"/>
      <c r="K68" s="179"/>
      <c r="L68" s="208"/>
      <c r="M68" s="142" t="s">
        <v>177</v>
      </c>
      <c r="N68" s="174"/>
      <c r="O68" s="216">
        <v>45222</v>
      </c>
      <c r="P68" s="174"/>
      <c r="Q68" s="275">
        <f>O68-E2</f>
        <v>0</v>
      </c>
      <c r="R68" s="797" t="s">
        <v>132</v>
      </c>
      <c r="S68" s="25"/>
      <c r="T68" s="270"/>
      <c r="V68" s="271"/>
    </row>
    <row r="69" spans="1:56" ht="18" customHeight="1">
      <c r="A69" s="22"/>
      <c r="B69" s="62"/>
      <c r="C69" s="62"/>
      <c r="D69" s="964"/>
      <c r="E69" s="974"/>
      <c r="F69" s="98"/>
      <c r="G69" s="102"/>
      <c r="H69" s="100"/>
      <c r="I69" s="206"/>
      <c r="J69" s="207"/>
      <c r="K69" s="179"/>
      <c r="L69" s="208"/>
      <c r="M69" s="142" t="s">
        <v>178</v>
      </c>
      <c r="N69" s="174"/>
      <c r="O69" s="315">
        <v>45283</v>
      </c>
      <c r="P69" s="174"/>
      <c r="Q69" s="265">
        <f>O69-E2</f>
        <v>61</v>
      </c>
      <c r="R69" s="797" t="s">
        <v>134</v>
      </c>
      <c r="S69" s="25"/>
      <c r="T69" s="270"/>
      <c r="V69" s="271"/>
    </row>
    <row r="70" spans="1:56" ht="19.5" customHeight="1">
      <c r="A70" s="22"/>
      <c r="B70" s="62"/>
      <c r="C70" s="62"/>
      <c r="D70" s="964"/>
      <c r="E70" s="974"/>
      <c r="F70" s="98"/>
      <c r="G70" s="102"/>
      <c r="H70" s="100"/>
      <c r="I70" s="206"/>
      <c r="J70" s="207"/>
      <c r="K70" s="179"/>
      <c r="L70" s="208"/>
      <c r="M70" s="151" t="s">
        <v>179</v>
      </c>
      <c r="N70" s="153"/>
      <c r="O70" s="144">
        <v>45323</v>
      </c>
      <c r="P70" s="316"/>
      <c r="Q70" s="249">
        <f>O70-E2</f>
        <v>101</v>
      </c>
      <c r="R70" s="798" t="s">
        <v>136</v>
      </c>
      <c r="S70" s="25"/>
      <c r="T70" s="270"/>
      <c r="V70" s="271"/>
    </row>
    <row r="71" spans="1:56" ht="21" customHeight="1">
      <c r="A71" s="22"/>
      <c r="B71" s="62"/>
      <c r="C71" s="62"/>
      <c r="D71" s="964"/>
      <c r="E71" s="974"/>
      <c r="F71" s="98"/>
      <c r="G71" s="102"/>
      <c r="H71" s="100"/>
      <c r="I71" s="206"/>
      <c r="J71" s="207"/>
      <c r="K71" s="179"/>
      <c r="L71" s="208"/>
      <c r="M71" s="142" t="s">
        <v>180</v>
      </c>
      <c r="N71" s="143"/>
      <c r="O71" s="144">
        <v>45231</v>
      </c>
      <c r="P71" s="143"/>
      <c r="Q71" s="256">
        <f>O71-E2</f>
        <v>9</v>
      </c>
      <c r="R71" s="240"/>
      <c r="S71" s="25"/>
      <c r="T71" s="270"/>
      <c r="V71" s="271"/>
    </row>
    <row r="72" spans="1:56" ht="18" customHeight="1">
      <c r="A72" s="22"/>
      <c r="B72" s="62"/>
      <c r="C72" s="62"/>
      <c r="D72" s="964"/>
      <c r="E72" s="974"/>
      <c r="F72" s="98"/>
      <c r="G72" s="280"/>
      <c r="H72" s="100"/>
      <c r="I72" s="206"/>
      <c r="J72" s="179"/>
      <c r="K72" s="179"/>
      <c r="L72" s="208"/>
      <c r="M72" s="127" t="s">
        <v>133</v>
      </c>
      <c r="N72" s="317"/>
      <c r="O72" s="216" t="s">
        <v>206</v>
      </c>
      <c r="P72" s="317"/>
      <c r="Q72" s="385" t="s">
        <v>206</v>
      </c>
      <c r="R72" s="248"/>
      <c r="S72" s="25"/>
      <c r="T72" s="227">
        <f ca="1">IF(O70="","",(O70-TODAY()))</f>
        <v>103</v>
      </c>
      <c r="U72" s="386"/>
      <c r="V72" s="271"/>
      <c r="Z72" s="417"/>
    </row>
    <row r="73" spans="1:56" s="2" customFormat="1" ht="18" customHeight="1">
      <c r="A73" s="22"/>
      <c r="B73" s="62"/>
      <c r="C73" s="62"/>
      <c r="D73" s="964"/>
      <c r="E73" s="974"/>
      <c r="F73" s="98"/>
      <c r="G73" s="281"/>
      <c r="H73" s="100"/>
      <c r="I73" s="206"/>
      <c r="J73" s="179"/>
      <c r="K73" s="179"/>
      <c r="L73" s="208"/>
      <c r="M73" s="318"/>
      <c r="N73" s="143"/>
      <c r="O73" s="143"/>
      <c r="P73" s="143"/>
      <c r="Q73" s="387"/>
      <c r="R73" s="311"/>
      <c r="S73" s="25"/>
      <c r="T73" s="388"/>
      <c r="U73" s="12"/>
      <c r="V73" s="271"/>
      <c r="Z73" s="418"/>
      <c r="AW73" s="12"/>
      <c r="AX73" s="12"/>
      <c r="AY73" s="12"/>
      <c r="AZ73" s="12"/>
      <c r="BA73" s="12"/>
      <c r="BB73" s="12"/>
      <c r="BC73" s="12"/>
      <c r="BD73" s="12"/>
    </row>
    <row r="74" spans="1:56" ht="18" customHeight="1">
      <c r="A74" s="22"/>
      <c r="B74" s="55"/>
      <c r="C74" s="62"/>
      <c r="D74" s="964"/>
      <c r="E74" s="974"/>
      <c r="F74" s="98"/>
      <c r="G74" s="281"/>
      <c r="H74" s="100"/>
      <c r="I74" s="319"/>
      <c r="J74" s="179"/>
      <c r="K74" s="179"/>
      <c r="L74" s="208" t="s">
        <v>181</v>
      </c>
      <c r="M74" s="320" t="s">
        <v>182</v>
      </c>
      <c r="N74" s="321">
        <v>4549.6000000000004</v>
      </c>
      <c r="O74" s="322">
        <v>45253</v>
      </c>
      <c r="P74" s="323">
        <f>N74-D62</f>
        <v>8.4000000000005457</v>
      </c>
      <c r="Q74" s="389">
        <f>O74-E2</f>
        <v>31</v>
      </c>
      <c r="R74" s="248"/>
      <c r="S74" s="25"/>
      <c r="T74" s="227"/>
      <c r="U74" s="386"/>
      <c r="V74" s="271"/>
      <c r="Z74" s="277"/>
    </row>
    <row r="75" spans="1:56" ht="18" customHeight="1">
      <c r="A75" s="22"/>
      <c r="B75" s="55"/>
      <c r="C75" s="62"/>
      <c r="D75" s="964"/>
      <c r="E75" s="974"/>
      <c r="F75" s="67"/>
      <c r="G75" s="281"/>
      <c r="H75" s="67"/>
      <c r="I75" s="206"/>
      <c r="J75" s="179"/>
      <c r="K75" s="179"/>
      <c r="L75" s="208"/>
      <c r="M75" s="136" t="s">
        <v>142</v>
      </c>
      <c r="N75" s="152"/>
      <c r="O75" s="148">
        <v>45239</v>
      </c>
      <c r="P75" s="152"/>
      <c r="Q75" s="239">
        <f>O75-E2</f>
        <v>17</v>
      </c>
      <c r="R75" s="250" t="s">
        <v>143</v>
      </c>
      <c r="S75" s="25"/>
      <c r="T75" s="227"/>
      <c r="U75" s="386"/>
      <c r="V75" s="271"/>
    </row>
    <row r="76" spans="1:56" ht="18" customHeight="1">
      <c r="A76" s="22"/>
      <c r="B76" s="282" t="s">
        <v>183</v>
      </c>
      <c r="C76" s="62"/>
      <c r="D76" s="964"/>
      <c r="E76" s="974"/>
      <c r="F76" s="67"/>
      <c r="G76" s="281"/>
      <c r="H76" s="67"/>
      <c r="I76" s="206"/>
      <c r="J76" s="746"/>
      <c r="K76" s="179"/>
      <c r="L76" s="208"/>
      <c r="M76" s="136" t="s">
        <v>141</v>
      </c>
      <c r="N76" s="152"/>
      <c r="O76" s="148">
        <v>45240</v>
      </c>
      <c r="P76" s="152"/>
      <c r="Q76" s="239">
        <f>O76-E2</f>
        <v>18</v>
      </c>
      <c r="R76" s="63" t="s">
        <v>126</v>
      </c>
      <c r="S76" s="25"/>
      <c r="T76" s="227"/>
      <c r="V76" s="271"/>
      <c r="Z76" s="277"/>
    </row>
    <row r="77" spans="1:56" ht="18" customHeight="1">
      <c r="A77" s="22"/>
      <c r="B77" s="282">
        <v>31315</v>
      </c>
      <c r="C77" s="62"/>
      <c r="D77" s="964"/>
      <c r="E77" s="974"/>
      <c r="F77" s="98"/>
      <c r="G77" s="281"/>
      <c r="H77" s="65"/>
      <c r="I77" s="206"/>
      <c r="J77" s="179"/>
      <c r="K77" s="179"/>
      <c r="L77" s="208"/>
      <c r="M77" s="151" t="s">
        <v>241</v>
      </c>
      <c r="N77" s="137"/>
      <c r="O77" s="148">
        <v>45323</v>
      </c>
      <c r="P77" s="152"/>
      <c r="Q77" s="239">
        <f>O77-E2</f>
        <v>101</v>
      </c>
      <c r="R77" s="264" t="s">
        <v>184</v>
      </c>
      <c r="S77" s="25"/>
      <c r="T77" s="227"/>
      <c r="V77" s="271"/>
      <c r="Z77" s="277"/>
    </row>
    <row r="78" spans="1:56" ht="18" customHeight="1">
      <c r="A78" s="22"/>
      <c r="B78" s="55"/>
      <c r="C78" s="55"/>
      <c r="D78" s="964"/>
      <c r="E78" s="974"/>
      <c r="F78" s="98"/>
      <c r="G78" s="281"/>
      <c r="H78" s="100"/>
      <c r="I78" s="324"/>
      <c r="J78" s="325"/>
      <c r="K78" s="325"/>
      <c r="L78" s="208"/>
      <c r="M78" s="151" t="s">
        <v>240</v>
      </c>
      <c r="N78" s="153"/>
      <c r="O78" s="148">
        <v>45323</v>
      </c>
      <c r="P78" s="152"/>
      <c r="Q78" s="239">
        <f>O78-E2</f>
        <v>101</v>
      </c>
      <c r="R78" s="779" t="s">
        <v>247</v>
      </c>
      <c r="S78" s="25"/>
      <c r="T78" s="227"/>
      <c r="V78" s="271"/>
      <c r="X78" s="390"/>
    </row>
    <row r="79" spans="1:56" ht="21" customHeight="1">
      <c r="A79" s="22"/>
      <c r="B79" s="55"/>
      <c r="C79" s="55"/>
      <c r="D79" s="964"/>
      <c r="E79" s="974"/>
      <c r="F79" s="98"/>
      <c r="H79" s="100"/>
      <c r="I79" s="120"/>
      <c r="J79" s="179"/>
      <c r="K79" s="179"/>
      <c r="L79" s="208"/>
      <c r="M79" s="136" t="s">
        <v>185</v>
      </c>
      <c r="N79" s="128">
        <v>4555.3999999999996</v>
      </c>
      <c r="O79" s="326"/>
      <c r="P79" s="327">
        <f>N79-D62</f>
        <v>14.199999999999818</v>
      </c>
      <c r="Q79" s="344"/>
      <c r="R79" s="779" t="s">
        <v>186</v>
      </c>
      <c r="S79" s="25"/>
      <c r="T79" s="227"/>
      <c r="V79" s="271"/>
      <c r="X79" s="390"/>
    </row>
    <row r="80" spans="1:56" ht="21" customHeight="1">
      <c r="A80" s="22"/>
      <c r="B80" s="62" t="s">
        <v>145</v>
      </c>
      <c r="C80" s="81" t="s">
        <v>145</v>
      </c>
      <c r="D80" s="964"/>
      <c r="E80" s="974"/>
      <c r="F80" s="61"/>
      <c r="G80" s="283"/>
      <c r="H80" s="100"/>
      <c r="I80" s="120"/>
      <c r="J80" s="179"/>
      <c r="K80" s="179"/>
      <c r="L80" s="208"/>
      <c r="M80" s="328" t="s">
        <v>144</v>
      </c>
      <c r="N80" s="149">
        <f>4478.2+150</f>
        <v>4628.2</v>
      </c>
      <c r="O80" s="148">
        <v>45508</v>
      </c>
      <c r="P80" s="739">
        <f>N80-D62</f>
        <v>87</v>
      </c>
      <c r="Q80" s="239">
        <f>O80-E2</f>
        <v>286</v>
      </c>
      <c r="R80" s="276" t="s">
        <v>187</v>
      </c>
      <c r="S80" s="25"/>
      <c r="T80" s="227"/>
      <c r="V80" s="271"/>
      <c r="X80" s="390"/>
    </row>
    <row r="81" spans="1:24" ht="21" customHeight="1">
      <c r="A81" s="22"/>
      <c r="B81" s="62"/>
      <c r="C81" s="68">
        <f>D62</f>
        <v>4541.2</v>
      </c>
      <c r="D81" s="964"/>
      <c r="E81" s="974"/>
      <c r="F81" s="61"/>
      <c r="G81" s="283"/>
      <c r="H81" s="100"/>
      <c r="I81" s="120"/>
      <c r="J81" s="179"/>
      <c r="K81" s="179"/>
      <c r="L81" s="208"/>
      <c r="M81" s="328" t="s">
        <v>150</v>
      </c>
      <c r="N81" s="149">
        <v>4699.6000000000004</v>
      </c>
      <c r="O81" s="329"/>
      <c r="P81" s="149">
        <f>N81-D62</f>
        <v>158.40000000000055</v>
      </c>
      <c r="Q81" s="747"/>
      <c r="R81" s="12"/>
      <c r="S81" s="25"/>
      <c r="T81" s="227"/>
      <c r="V81" s="271"/>
      <c r="X81" s="390"/>
    </row>
    <row r="82" spans="1:24" ht="21" customHeight="1">
      <c r="A82" s="22"/>
      <c r="B82" s="81" t="s">
        <v>147</v>
      </c>
      <c r="C82" s="81"/>
      <c r="D82" s="964"/>
      <c r="E82" s="974"/>
      <c r="F82" s="61"/>
      <c r="G82" s="283"/>
      <c r="H82" s="100"/>
      <c r="I82" s="120"/>
      <c r="J82" s="179"/>
      <c r="K82" s="179"/>
      <c r="L82" s="208"/>
      <c r="M82" s="328" t="s">
        <v>146</v>
      </c>
      <c r="N82" s="149">
        <v>4799.6000000000004</v>
      </c>
      <c r="O82" s="329"/>
      <c r="P82" s="149">
        <f>N82-D62</f>
        <v>258.40000000000055</v>
      </c>
      <c r="Q82" s="251"/>
      <c r="R82" s="264"/>
      <c r="S82" s="25"/>
      <c r="T82" s="227"/>
      <c r="V82" s="271"/>
      <c r="X82" s="390"/>
    </row>
    <row r="83" spans="1:24">
      <c r="A83" s="22"/>
      <c r="B83" s="62" t="s">
        <v>188</v>
      </c>
      <c r="C83" s="81"/>
      <c r="D83" s="964"/>
      <c r="E83" s="974"/>
      <c r="F83" s="47"/>
      <c r="G83" s="283"/>
      <c r="H83" s="65"/>
      <c r="I83" s="120"/>
      <c r="J83" s="330"/>
      <c r="K83" s="179"/>
      <c r="L83" s="208"/>
      <c r="M83" s="336" t="s">
        <v>267</v>
      </c>
      <c r="N83" s="780">
        <v>4558.6000000000004</v>
      </c>
      <c r="O83" s="752"/>
      <c r="P83" s="149">
        <f>N83-D62</f>
        <v>17.400000000000546</v>
      </c>
      <c r="Q83" s="251"/>
      <c r="R83" s="244"/>
      <c r="S83" s="25"/>
      <c r="T83" s="227"/>
      <c r="V83" s="271"/>
      <c r="X83" s="390"/>
    </row>
    <row r="84" spans="1:24">
      <c r="A84" s="22"/>
      <c r="B84" s="62"/>
      <c r="C84" s="284"/>
      <c r="D84" s="964"/>
      <c r="E84" s="974"/>
      <c r="F84" s="47"/>
      <c r="G84" s="283"/>
      <c r="H84" s="65"/>
      <c r="I84" s="120"/>
      <c r="J84" s="331"/>
      <c r="K84" s="179"/>
      <c r="L84" s="208"/>
      <c r="M84" s="336" t="s">
        <v>274</v>
      </c>
      <c r="N84" s="149">
        <v>4557.3</v>
      </c>
      <c r="O84" s="148">
        <v>45364</v>
      </c>
      <c r="P84" s="739">
        <f>N84-D62</f>
        <v>16.100000000000364</v>
      </c>
      <c r="Q84" s="239">
        <f>O84-E2</f>
        <v>142</v>
      </c>
      <c r="R84" s="12"/>
      <c r="S84" s="25"/>
      <c r="T84" s="227"/>
      <c r="V84" s="271"/>
      <c r="X84" s="390"/>
    </row>
    <row r="85" spans="1:24" ht="18" customHeight="1">
      <c r="A85" s="22"/>
      <c r="B85" s="55"/>
      <c r="D85" s="964"/>
      <c r="E85" s="974"/>
      <c r="F85" s="285"/>
      <c r="G85" s="783"/>
      <c r="H85" s="286"/>
      <c r="I85" s="156"/>
      <c r="J85" s="157"/>
      <c r="K85" s="64"/>
      <c r="L85" s="332"/>
      <c r="M85" s="328" t="s">
        <v>148</v>
      </c>
      <c r="N85" s="149">
        <v>4730.3999999999996</v>
      </c>
      <c r="O85" s="148">
        <v>45268</v>
      </c>
      <c r="P85" s="739">
        <f>N85-D62</f>
        <v>189.19999999999982</v>
      </c>
      <c r="Q85" s="239">
        <f>O85-E2</f>
        <v>46</v>
      </c>
      <c r="R85" s="264"/>
      <c r="S85" s="25"/>
      <c r="T85" s="227"/>
      <c r="V85" s="271"/>
      <c r="X85" s="390"/>
    </row>
    <row r="86" spans="1:24" ht="17.25" customHeight="1">
      <c r="A86" s="22"/>
      <c r="B86" s="55"/>
      <c r="C86" s="81"/>
      <c r="D86" s="964"/>
      <c r="E86" s="974"/>
      <c r="F86" s="67"/>
      <c r="G86" s="783"/>
      <c r="H86" s="80"/>
      <c r="I86" s="165"/>
      <c r="J86" s="64"/>
      <c r="K86" s="64"/>
      <c r="L86" s="208"/>
      <c r="M86" s="778"/>
      <c r="N86" s="753"/>
      <c r="O86" s="754"/>
      <c r="P86" s="753"/>
      <c r="Q86" s="251"/>
      <c r="R86" s="250" t="s">
        <v>152</v>
      </c>
      <c r="S86" s="25"/>
      <c r="T86" s="227"/>
      <c r="V86" s="271"/>
      <c r="X86" s="390"/>
    </row>
    <row r="87" spans="1:24" ht="17.45" customHeight="1">
      <c r="A87" s="22"/>
      <c r="B87" s="55"/>
      <c r="C87" s="55"/>
      <c r="D87" s="964"/>
      <c r="E87" s="974"/>
      <c r="F87" s="59" t="s">
        <v>278</v>
      </c>
      <c r="G87" s="281" t="s">
        <v>280</v>
      </c>
      <c r="H87" s="287" t="s">
        <v>283</v>
      </c>
      <c r="I87" s="333" t="s">
        <v>257</v>
      </c>
      <c r="J87" s="87" t="s">
        <v>278</v>
      </c>
      <c r="K87" s="334" t="s">
        <v>260</v>
      </c>
      <c r="L87" s="335"/>
      <c r="M87" s="778"/>
      <c r="N87" s="753"/>
      <c r="O87" s="754"/>
      <c r="P87" s="753"/>
      <c r="Q87" s="251"/>
      <c r="R87" s="254" t="s">
        <v>154</v>
      </c>
      <c r="S87" s="25"/>
      <c r="T87" s="227"/>
      <c r="V87" s="271"/>
      <c r="X87" s="390"/>
    </row>
    <row r="88" spans="1:24" ht="17.45" customHeight="1">
      <c r="A88" s="22"/>
      <c r="B88" s="55"/>
      <c r="C88" s="55"/>
      <c r="D88" s="964"/>
      <c r="E88" s="974"/>
      <c r="F88" s="59"/>
      <c r="G88" s="281"/>
      <c r="H88" s="287"/>
      <c r="I88" s="785"/>
      <c r="J88" s="790"/>
      <c r="K88" s="790"/>
      <c r="L88" s="338"/>
      <c r="M88" s="778"/>
      <c r="N88" s="753"/>
      <c r="O88" s="754"/>
      <c r="P88" s="753"/>
      <c r="Q88" s="251"/>
      <c r="R88" s="254"/>
      <c r="S88" s="25"/>
      <c r="T88" s="227"/>
      <c r="V88" s="271"/>
      <c r="X88" s="390"/>
    </row>
    <row r="89" spans="1:24" ht="17.45" customHeight="1">
      <c r="A89" s="22"/>
      <c r="B89" s="55"/>
      <c r="C89" s="55"/>
      <c r="D89" s="964"/>
      <c r="E89" s="974"/>
      <c r="F89" s="59"/>
      <c r="G89" s="281" t="s">
        <v>284</v>
      </c>
      <c r="H89" s="80"/>
      <c r="I89" s="333"/>
      <c r="J89" s="337"/>
      <c r="K89" s="334"/>
      <c r="L89" s="781"/>
      <c r="M89" s="778"/>
      <c r="N89" s="753"/>
      <c r="O89" s="754"/>
      <c r="P89" s="753"/>
      <c r="Q89" s="251"/>
      <c r="S89" s="25"/>
      <c r="T89" s="227"/>
      <c r="V89" s="271"/>
      <c r="X89" s="390"/>
    </row>
    <row r="90" spans="1:24" ht="17.45" customHeight="1">
      <c r="A90" s="22"/>
      <c r="B90" s="55"/>
      <c r="C90" s="55"/>
      <c r="D90" s="964"/>
      <c r="E90" s="974"/>
      <c r="F90" s="59"/>
      <c r="G90" s="281"/>
      <c r="H90" s="784"/>
      <c r="I90" s="333"/>
      <c r="J90" s="337"/>
      <c r="K90" s="334"/>
      <c r="L90" s="338"/>
      <c r="M90" s="778"/>
      <c r="N90" s="753"/>
      <c r="O90" s="754"/>
      <c r="P90" s="753"/>
      <c r="Q90" s="251"/>
      <c r="R90" s="250" t="s">
        <v>157</v>
      </c>
      <c r="S90" s="25"/>
      <c r="T90" s="227"/>
      <c r="V90" s="271"/>
      <c r="X90" s="390"/>
    </row>
    <row r="91" spans="1:24" ht="17.45" customHeight="1">
      <c r="A91" s="22"/>
      <c r="B91" s="55"/>
      <c r="C91" s="55"/>
      <c r="D91" s="964"/>
      <c r="E91" s="974"/>
      <c r="F91" s="59"/>
      <c r="G91" s="783"/>
      <c r="H91" s="288"/>
      <c r="I91" s="333"/>
      <c r="J91" s="337"/>
      <c r="K91" s="334"/>
      <c r="L91" s="338"/>
      <c r="M91" s="778"/>
      <c r="N91" s="753"/>
      <c r="O91" s="754"/>
      <c r="P91" s="753"/>
      <c r="Q91" s="251"/>
      <c r="R91" s="63" t="s">
        <v>126</v>
      </c>
      <c r="S91" s="25"/>
      <c r="T91" s="227"/>
      <c r="V91" s="271"/>
      <c r="X91" s="390"/>
    </row>
    <row r="92" spans="1:24" ht="17.45" customHeight="1">
      <c r="A92" s="22"/>
      <c r="B92" s="55"/>
      <c r="C92" s="55"/>
      <c r="D92" s="964"/>
      <c r="E92" s="974"/>
      <c r="F92" s="59"/>
      <c r="G92" s="281"/>
      <c r="H92" s="287"/>
      <c r="I92" s="333"/>
      <c r="J92" s="337"/>
      <c r="K92" s="334"/>
      <c r="L92" s="338"/>
      <c r="M92" s="336"/>
      <c r="N92" s="753"/>
      <c r="O92" s="754"/>
      <c r="P92" s="753"/>
      <c r="Q92" s="755"/>
      <c r="R92" s="257" t="s">
        <v>190</v>
      </c>
      <c r="S92" s="25"/>
      <c r="T92" s="227"/>
      <c r="V92" s="271"/>
      <c r="X92" s="390"/>
    </row>
    <row r="93" spans="1:24" ht="21.75" customHeight="1" thickBot="1">
      <c r="A93" s="22"/>
      <c r="B93" s="62" t="s">
        <v>161</v>
      </c>
      <c r="C93" s="62" t="s">
        <v>161</v>
      </c>
      <c r="D93" s="964"/>
      <c r="E93" s="974"/>
      <c r="F93" s="98"/>
      <c r="G93" s="289"/>
      <c r="H93" s="61"/>
      <c r="I93" s="120"/>
      <c r="J93" s="782"/>
      <c r="K93" s="179"/>
      <c r="L93" s="208"/>
      <c r="M93" s="951" t="s">
        <v>153</v>
      </c>
      <c r="N93" s="952"/>
      <c r="O93" s="952"/>
      <c r="P93" s="952"/>
      <c r="Q93" s="953"/>
      <c r="R93" s="264" t="s">
        <v>256</v>
      </c>
      <c r="S93" s="25"/>
      <c r="T93" s="227"/>
      <c r="V93" s="271"/>
      <c r="W93" s="390"/>
      <c r="X93" s="279"/>
    </row>
    <row r="94" spans="1:24" ht="18" customHeight="1" thickTop="1">
      <c r="A94" s="22"/>
      <c r="B94" s="81" t="s">
        <v>191</v>
      </c>
      <c r="C94" s="68">
        <f>D62</f>
        <v>4541.2</v>
      </c>
      <c r="D94" s="964"/>
      <c r="E94" s="974"/>
      <c r="F94" s="98"/>
      <c r="G94" s="290"/>
      <c r="H94" s="67"/>
      <c r="I94" s="206"/>
      <c r="J94" s="179"/>
      <c r="K94" s="179"/>
      <c r="L94" s="208"/>
      <c r="M94" s="123" t="s">
        <v>155</v>
      </c>
      <c r="N94" s="135"/>
      <c r="O94" s="141">
        <v>45226</v>
      </c>
      <c r="P94" s="169"/>
      <c r="Q94" s="391">
        <f>O94-E2</f>
        <v>4</v>
      </c>
      <c r="R94" s="12"/>
      <c r="S94" s="25"/>
      <c r="T94" s="227"/>
      <c r="V94" s="271"/>
      <c r="W94" s="392"/>
      <c r="X94" s="393"/>
    </row>
    <row r="95" spans="1:24" ht="24" customHeight="1">
      <c r="A95" s="22"/>
      <c r="B95" s="62" t="s">
        <v>192</v>
      </c>
      <c r="C95" s="55"/>
      <c r="D95" s="964"/>
      <c r="E95" s="974"/>
      <c r="F95" s="98"/>
      <c r="G95" s="291"/>
      <c r="H95" s="67"/>
      <c r="I95" s="206"/>
      <c r="J95" s="179"/>
      <c r="K95" s="179"/>
      <c r="L95" s="208"/>
      <c r="M95" s="136" t="s">
        <v>156</v>
      </c>
      <c r="N95" s="137"/>
      <c r="O95" s="141">
        <v>45222</v>
      </c>
      <c r="P95" s="137"/>
      <c r="Q95" s="239">
        <f>O95-E2</f>
        <v>0</v>
      </c>
      <c r="R95" s="394" t="s">
        <v>259</v>
      </c>
      <c r="S95" s="25"/>
      <c r="T95" s="227"/>
      <c r="V95" s="271"/>
      <c r="W95" s="392"/>
      <c r="X95" s="393"/>
    </row>
    <row r="96" spans="1:24" ht="18" customHeight="1">
      <c r="A96" s="22"/>
      <c r="B96" s="62"/>
      <c r="C96" s="62"/>
      <c r="D96" s="964"/>
      <c r="E96" s="974"/>
      <c r="F96" s="98"/>
      <c r="G96" s="289"/>
      <c r="H96" s="292"/>
      <c r="I96" s="206"/>
      <c r="J96" s="179"/>
      <c r="K96" s="179"/>
      <c r="L96" s="208"/>
      <c r="M96" s="136" t="s">
        <v>158</v>
      </c>
      <c r="N96" s="137"/>
      <c r="O96" s="138">
        <v>45301</v>
      </c>
      <c r="P96" s="137"/>
      <c r="Q96" s="239">
        <f>O96-E2</f>
        <v>79</v>
      </c>
      <c r="R96" s="12"/>
      <c r="S96" s="25"/>
      <c r="T96" s="227"/>
      <c r="V96" s="271"/>
      <c r="X96" s="390"/>
    </row>
    <row r="97" spans="1:24" ht="18" customHeight="1">
      <c r="A97" s="22"/>
      <c r="B97" s="12"/>
      <c r="C97" s="12"/>
      <c r="D97" s="964"/>
      <c r="E97" s="974"/>
      <c r="F97" s="98"/>
      <c r="G97" s="293"/>
      <c r="H97" s="285"/>
      <c r="I97" s="206"/>
      <c r="J97" s="179"/>
      <c r="K97" s="179"/>
      <c r="L97" s="208"/>
      <c r="M97" s="142" t="s">
        <v>159</v>
      </c>
      <c r="N97" s="174"/>
      <c r="O97" s="144">
        <v>45323</v>
      </c>
      <c r="P97" s="175"/>
      <c r="Q97" s="265">
        <f>O97-E2</f>
        <v>101</v>
      </c>
      <c r="R97" s="250" t="s">
        <v>165</v>
      </c>
      <c r="S97" s="25"/>
      <c r="T97" s="227"/>
      <c r="V97" s="271"/>
      <c r="X97" s="390"/>
    </row>
    <row r="98" spans="1:24" ht="33.75" customHeight="1">
      <c r="A98" s="22"/>
      <c r="B98" s="55"/>
      <c r="C98" s="55"/>
      <c r="D98" s="964"/>
      <c r="E98" s="974"/>
      <c r="F98" s="98"/>
      <c r="G98" s="294"/>
      <c r="H98" s="67"/>
      <c r="I98" s="206"/>
      <c r="J98" s="179"/>
      <c r="K98" s="179"/>
      <c r="L98" s="208"/>
      <c r="M98" s="948" t="s">
        <v>162</v>
      </c>
      <c r="N98" s="950"/>
      <c r="O98" s="950"/>
      <c r="P98" s="950"/>
      <c r="Q98" s="949"/>
      <c r="R98" s="63" t="s">
        <v>126</v>
      </c>
      <c r="S98" s="25"/>
      <c r="T98" s="227"/>
      <c r="V98" s="271"/>
      <c r="W98" s="393"/>
    </row>
    <row r="99" spans="1:24" ht="33.75" customHeight="1">
      <c r="A99" s="22"/>
      <c r="B99" s="55"/>
      <c r="C99" s="55"/>
      <c r="D99" s="964"/>
      <c r="E99" s="974"/>
      <c r="F99" s="98"/>
      <c r="G99" s="294"/>
      <c r="H99" s="67"/>
      <c r="I99" s="206"/>
      <c r="J99" s="179"/>
      <c r="K99" s="179"/>
      <c r="L99" s="208"/>
      <c r="M99" s="191" t="s">
        <v>164</v>
      </c>
      <c r="N99" s="149">
        <v>4549.6000000000004</v>
      </c>
      <c r="O99" s="155"/>
      <c r="P99" s="339">
        <f>N99-D62</f>
        <v>8.4000000000005457</v>
      </c>
      <c r="Q99" s="251"/>
      <c r="R99" s="257" t="s">
        <v>193</v>
      </c>
      <c r="S99" s="25"/>
      <c r="T99" s="227"/>
      <c r="V99" s="271"/>
      <c r="W99" s="393"/>
    </row>
    <row r="100" spans="1:24" ht="36.75" customHeight="1">
      <c r="A100" s="22"/>
      <c r="B100" s="55"/>
      <c r="C100" s="62"/>
      <c r="D100" s="964"/>
      <c r="E100" s="974"/>
      <c r="F100" s="98"/>
      <c r="G100" s="294"/>
      <c r="H100" s="285"/>
      <c r="I100" s="206"/>
      <c r="J100" s="179"/>
      <c r="K100" s="179"/>
      <c r="L100" s="208"/>
      <c r="M100" s="142" t="s">
        <v>166</v>
      </c>
      <c r="N100" s="187">
        <v>4549.6000000000004</v>
      </c>
      <c r="O100" s="192">
        <v>45374</v>
      </c>
      <c r="P100" s="340">
        <f>N100-D62</f>
        <v>8.4000000000005457</v>
      </c>
      <c r="Q100" s="262">
        <f>O100-E2</f>
        <v>152</v>
      </c>
      <c r="R100" s="394" t="s">
        <v>194</v>
      </c>
      <c r="S100" s="25"/>
      <c r="T100" s="227"/>
      <c r="U100" s="386"/>
      <c r="V100" s="271"/>
      <c r="W100" s="390"/>
    </row>
    <row r="101" spans="1:24" ht="36" customHeight="1">
      <c r="A101" s="22"/>
      <c r="B101" s="55"/>
      <c r="C101" s="62"/>
      <c r="D101" s="964"/>
      <c r="E101" s="974"/>
      <c r="F101" s="98"/>
      <c r="G101" s="294"/>
      <c r="H101" s="285"/>
      <c r="I101" s="206"/>
      <c r="J101" s="179"/>
      <c r="K101" s="179"/>
      <c r="L101" s="208"/>
      <c r="M101" s="142" t="s">
        <v>167</v>
      </c>
      <c r="N101" s="190">
        <v>4549.6000000000004</v>
      </c>
      <c r="O101" s="189"/>
      <c r="P101" s="190">
        <f>N101-D62</f>
        <v>8.4000000000005457</v>
      </c>
      <c r="Q101" s="395"/>
      <c r="R101" s="245" t="s">
        <v>139</v>
      </c>
      <c r="S101" s="25"/>
      <c r="T101" s="227"/>
      <c r="U101" s="386"/>
      <c r="V101" s="271"/>
      <c r="W101" s="390"/>
    </row>
    <row r="102" spans="1:24" ht="25.5" customHeight="1">
      <c r="A102" s="22"/>
      <c r="B102" s="55"/>
      <c r="C102" s="62"/>
      <c r="D102" s="964"/>
      <c r="E102" s="974"/>
      <c r="F102" s="98"/>
      <c r="G102" s="294"/>
      <c r="H102" s="285"/>
      <c r="I102" s="206"/>
      <c r="J102" s="179"/>
      <c r="K102" s="179"/>
      <c r="L102" s="208"/>
      <c r="M102" s="142" t="s">
        <v>275</v>
      </c>
      <c r="N102" s="190">
        <v>4599.6000000000004</v>
      </c>
      <c r="O102" s="189"/>
      <c r="P102" s="190">
        <f>N102-D62</f>
        <v>58.400000000000546</v>
      </c>
      <c r="Q102" s="395"/>
      <c r="R102" s="245"/>
      <c r="S102" s="25"/>
      <c r="T102" s="227"/>
      <c r="U102" s="386"/>
      <c r="V102" s="271"/>
      <c r="W102" s="390"/>
    </row>
    <row r="103" spans="1:24" ht="21.75" customHeight="1" thickBot="1">
      <c r="A103" s="22"/>
      <c r="B103" s="55"/>
      <c r="C103" s="62"/>
      <c r="D103" s="964"/>
      <c r="E103" s="974"/>
      <c r="F103" s="98"/>
      <c r="G103" s="294"/>
      <c r="H103" s="285"/>
      <c r="I103" s="206"/>
      <c r="J103" s="179"/>
      <c r="K103" s="179"/>
      <c r="L103" s="208"/>
      <c r="M103" s="142" t="s">
        <v>276</v>
      </c>
      <c r="N103" s="190">
        <v>4644.5</v>
      </c>
      <c r="O103" s="189"/>
      <c r="P103" s="190">
        <f>N103-D62</f>
        <v>103.30000000000018</v>
      </c>
      <c r="Q103" s="395"/>
      <c r="R103" s="63" t="s">
        <v>195</v>
      </c>
      <c r="S103" s="25"/>
      <c r="T103" s="227"/>
      <c r="U103" s="386"/>
      <c r="V103" s="271"/>
      <c r="W103" s="390"/>
    </row>
    <row r="104" spans="1:24" ht="22.5" customHeight="1" thickTop="1" thickBot="1">
      <c r="A104" s="22"/>
      <c r="B104" s="55"/>
      <c r="C104" s="62"/>
      <c r="D104" s="964"/>
      <c r="E104" s="974"/>
      <c r="F104" s="98"/>
      <c r="G104" s="295"/>
      <c r="H104" s="100"/>
      <c r="I104" s="206"/>
      <c r="J104" s="179"/>
      <c r="K104" s="179"/>
      <c r="L104" s="208"/>
      <c r="M104" s="181" t="s">
        <v>170</v>
      </c>
      <c r="N104" s="946" t="s">
        <v>171</v>
      </c>
      <c r="O104" s="947"/>
      <c r="P104" s="948" t="s">
        <v>172</v>
      </c>
      <c r="Q104" s="949"/>
      <c r="R104" s="250" t="s">
        <v>173</v>
      </c>
      <c r="S104" s="25"/>
      <c r="T104" s="227"/>
      <c r="U104" s="386"/>
      <c r="V104" s="271"/>
      <c r="W104" s="390"/>
    </row>
    <row r="105" spans="1:24" ht="21.75" customHeight="1" thickTop="1">
      <c r="A105" s="22"/>
      <c r="B105" s="55"/>
      <c r="C105" s="62"/>
      <c r="D105" s="964"/>
      <c r="E105" s="974"/>
      <c r="F105" s="98"/>
      <c r="G105" s="293"/>
      <c r="H105" s="67"/>
      <c r="I105" s="206"/>
      <c r="J105" s="179"/>
      <c r="K105" s="179"/>
      <c r="L105" s="208"/>
      <c r="M105" s="341" t="s">
        <v>196</v>
      </c>
      <c r="N105" s="133"/>
      <c r="O105" s="342">
        <v>45374</v>
      </c>
      <c r="P105" s="343"/>
      <c r="Q105" s="396">
        <f>O105-E2</f>
        <v>152</v>
      </c>
      <c r="R105" s="397">
        <v>5115</v>
      </c>
      <c r="S105" s="25"/>
      <c r="T105" s="227"/>
      <c r="U105" s="386"/>
      <c r="V105" s="271"/>
    </row>
    <row r="106" spans="1:24" ht="18" customHeight="1">
      <c r="A106" s="22"/>
      <c r="B106" s="55"/>
      <c r="C106" s="62"/>
      <c r="D106" s="964"/>
      <c r="E106" s="974"/>
      <c r="F106" s="98"/>
      <c r="G106" s="293"/>
      <c r="H106" s="67"/>
      <c r="I106" s="206"/>
      <c r="J106" s="179"/>
      <c r="K106" s="179"/>
      <c r="L106" s="208"/>
      <c r="M106" s="341"/>
      <c r="N106" s="152"/>
      <c r="O106" s="756"/>
      <c r="P106" s="757"/>
      <c r="Q106" s="758"/>
      <c r="R106" s="398" t="s">
        <v>174</v>
      </c>
      <c r="S106" s="25"/>
      <c r="T106" s="227"/>
      <c r="U106" s="386"/>
      <c r="V106" s="271"/>
    </row>
    <row r="107" spans="1:24" ht="18" customHeight="1">
      <c r="A107" s="22"/>
      <c r="B107" s="55"/>
      <c r="C107" s="62"/>
      <c r="D107" s="964"/>
      <c r="E107" s="974"/>
      <c r="F107" s="98"/>
      <c r="G107" s="293"/>
      <c r="H107" s="67"/>
      <c r="I107" s="206"/>
      <c r="J107" s="179"/>
      <c r="K107" s="179"/>
      <c r="L107" s="208"/>
      <c r="M107" s="341"/>
      <c r="N107" s="152"/>
      <c r="O107" s="756"/>
      <c r="P107" s="757"/>
      <c r="Q107" s="758"/>
      <c r="R107" s="284" t="s">
        <v>286</v>
      </c>
      <c r="S107" s="25"/>
      <c r="T107" s="227"/>
      <c r="U107" s="386"/>
      <c r="V107" s="271"/>
    </row>
    <row r="108" spans="1:24" ht="18" customHeight="1">
      <c r="A108" s="22"/>
      <c r="B108" s="55"/>
      <c r="C108" s="62"/>
      <c r="D108" s="964"/>
      <c r="E108" s="974"/>
      <c r="F108" s="98"/>
      <c r="G108" s="293"/>
      <c r="H108" s="67"/>
      <c r="I108" s="206"/>
      <c r="J108" s="179"/>
      <c r="K108" s="179"/>
      <c r="L108" s="208"/>
      <c r="M108" s="341"/>
      <c r="N108" s="152"/>
      <c r="O108" s="756"/>
      <c r="P108" s="757"/>
      <c r="Q108" s="758"/>
      <c r="S108" s="25"/>
      <c r="T108" s="227"/>
      <c r="U108" s="386"/>
      <c r="V108" s="271"/>
    </row>
    <row r="109" spans="1:24" ht="18" customHeight="1">
      <c r="A109" s="22"/>
      <c r="B109" s="55"/>
      <c r="C109" s="62"/>
      <c r="D109" s="964"/>
      <c r="E109" s="974"/>
      <c r="F109" s="98"/>
      <c r="G109" s="293"/>
      <c r="H109" s="67"/>
      <c r="I109" s="206"/>
      <c r="J109" s="179"/>
      <c r="K109" s="179"/>
      <c r="L109" s="208"/>
      <c r="M109" s="341"/>
      <c r="N109" s="196"/>
      <c r="O109" s="759"/>
      <c r="P109" s="760"/>
      <c r="Q109" s="747"/>
      <c r="R109" s="284"/>
      <c r="S109" s="25"/>
      <c r="T109" s="227"/>
      <c r="U109" s="386"/>
      <c r="V109" s="271"/>
    </row>
    <row r="110" spans="1:24" ht="9.9499999999999993" customHeight="1">
      <c r="A110" s="296"/>
      <c r="B110" s="297"/>
      <c r="C110" s="297"/>
      <c r="D110" s="298" t="s">
        <v>197</v>
      </c>
      <c r="E110" s="299"/>
      <c r="F110" s="300"/>
      <c r="G110" s="301"/>
      <c r="H110" s="302"/>
      <c r="I110" s="347"/>
      <c r="J110" s="348"/>
      <c r="K110" s="348"/>
      <c r="L110" s="348"/>
      <c r="M110" s="348"/>
      <c r="N110" s="348"/>
      <c r="O110" s="348"/>
      <c r="P110" s="348"/>
      <c r="Q110" s="348"/>
      <c r="R110" s="399" t="s">
        <v>23</v>
      </c>
      <c r="S110" s="25"/>
    </row>
    <row r="111" spans="1:24" ht="18" customHeight="1" thickBot="1">
      <c r="A111" s="303"/>
      <c r="B111" s="94"/>
      <c r="C111" s="94"/>
      <c r="D111" s="966">
        <f>2802.5+1.3</f>
        <v>2803.8</v>
      </c>
      <c r="E111" s="975" t="s">
        <v>198</v>
      </c>
      <c r="F111" s="304"/>
      <c r="G111" s="305"/>
      <c r="H111" s="306" t="s">
        <v>199</v>
      </c>
      <c r="I111" s="349"/>
      <c r="J111" s="350"/>
      <c r="K111" s="350"/>
      <c r="L111" s="351"/>
      <c r="M111" s="955" t="s">
        <v>120</v>
      </c>
      <c r="N111" s="956"/>
      <c r="O111" s="956"/>
      <c r="P111" s="956"/>
      <c r="Q111" s="957"/>
      <c r="R111" s="400"/>
      <c r="S111" s="401"/>
      <c r="T111" s="227" t="e">
        <f ca="1">IF(#REF!="","",(#REF!-TODAY()))</f>
        <v>#REF!</v>
      </c>
      <c r="U111" s="402"/>
    </row>
    <row r="112" spans="1:24" ht="18" customHeight="1" thickTop="1">
      <c r="A112" s="22"/>
      <c r="B112" s="55"/>
      <c r="C112" s="55"/>
      <c r="D112" s="967"/>
      <c r="E112" s="976"/>
      <c r="F112" s="307"/>
      <c r="G112" s="99"/>
      <c r="H112" s="308"/>
      <c r="I112" s="352"/>
      <c r="J112" s="353"/>
      <c r="K112" s="353"/>
      <c r="L112" s="354"/>
      <c r="M112" s="355"/>
      <c r="N112" s="356"/>
      <c r="O112" s="357"/>
      <c r="P112" s="358"/>
      <c r="Q112" s="403"/>
      <c r="R112" s="404" t="s">
        <v>122</v>
      </c>
      <c r="S112" s="405"/>
      <c r="T112" s="227"/>
      <c r="U112" s="402"/>
    </row>
    <row r="113" spans="1:26" ht="18" customHeight="1">
      <c r="A113" s="22"/>
      <c r="B113" s="55"/>
      <c r="C113" s="55"/>
      <c r="D113" s="967"/>
      <c r="E113" s="976"/>
      <c r="F113" s="307"/>
      <c r="G113" s="99"/>
      <c r="H113" s="308"/>
      <c r="I113" s="352"/>
      <c r="J113" s="353"/>
      <c r="K113" s="353"/>
      <c r="L113" s="354"/>
      <c r="M113" s="136" t="s">
        <v>121</v>
      </c>
      <c r="N113" s="149">
        <f>2800.5+25</f>
        <v>2825.5</v>
      </c>
      <c r="O113" s="263"/>
      <c r="P113" s="359">
        <f>N113-D111</f>
        <v>21.699999999999818</v>
      </c>
      <c r="Q113" s="406"/>
      <c r="R113" s="231" t="s">
        <v>124</v>
      </c>
      <c r="S113" s="405"/>
      <c r="T113" s="227"/>
      <c r="U113" s="402"/>
    </row>
    <row r="114" spans="1:26" ht="18" customHeight="1">
      <c r="A114" s="22"/>
      <c r="B114" s="81"/>
      <c r="C114" s="81"/>
      <c r="D114" s="967"/>
      <c r="E114" s="976"/>
      <c r="F114" s="64"/>
      <c r="G114" s="99"/>
      <c r="H114" s="308"/>
      <c r="I114" s="352"/>
      <c r="J114" s="207"/>
      <c r="K114" s="207"/>
      <c r="L114" s="354"/>
      <c r="M114" s="136" t="s">
        <v>123</v>
      </c>
      <c r="N114" s="149">
        <f>2765.9+50</f>
        <v>2815.9</v>
      </c>
      <c r="O114" s="155"/>
      <c r="P114" s="360">
        <f>N114-D111</f>
        <v>12.099999999999909</v>
      </c>
      <c r="Q114" s="251"/>
      <c r="R114" s="407" t="s">
        <v>126</v>
      </c>
      <c r="S114" s="405"/>
      <c r="T114" s="227" t="e">
        <f ca="1">IF(#REF!="","",(#REF!-TODAY()))</f>
        <v>#REF!</v>
      </c>
      <c r="U114" s="402"/>
    </row>
    <row r="115" spans="1:26" s="2" customFormat="1" ht="18" customHeight="1">
      <c r="A115" s="22"/>
      <c r="B115" s="81"/>
      <c r="C115" s="81"/>
      <c r="D115" s="967"/>
      <c r="E115" s="976"/>
      <c r="F115" s="64"/>
      <c r="G115" s="102"/>
      <c r="H115" s="309"/>
      <c r="I115" s="361"/>
      <c r="J115" s="362"/>
      <c r="K115" s="353"/>
      <c r="L115" s="363"/>
      <c r="M115" s="136" t="s">
        <v>125</v>
      </c>
      <c r="N115" s="149">
        <f>2736.2+100</f>
        <v>2836.2</v>
      </c>
      <c r="O115" s="155"/>
      <c r="P115" s="359">
        <f>N115-D111</f>
        <v>32.399999999999636</v>
      </c>
      <c r="Q115" s="251"/>
      <c r="R115" s="408"/>
      <c r="S115" s="405"/>
      <c r="T115" s="388"/>
      <c r="U115" s="402"/>
    </row>
    <row r="116" spans="1:26" s="2" customFormat="1" ht="18" customHeight="1">
      <c r="A116" s="22"/>
      <c r="B116" s="81"/>
      <c r="C116" s="81"/>
      <c r="D116" s="967"/>
      <c r="E116" s="976"/>
      <c r="F116" s="64"/>
      <c r="G116" s="102"/>
      <c r="H116" s="309"/>
      <c r="I116" s="361"/>
      <c r="J116" s="362"/>
      <c r="K116" s="353"/>
      <c r="L116" s="363"/>
      <c r="M116" s="136" t="s">
        <v>200</v>
      </c>
      <c r="N116" s="149">
        <f>2699.1+150</f>
        <v>2849.1</v>
      </c>
      <c r="O116" s="155"/>
      <c r="P116" s="359">
        <f>N116-D111</f>
        <v>45.299999999999727</v>
      </c>
      <c r="Q116" s="395"/>
      <c r="R116" s="236" t="s">
        <v>129</v>
      </c>
      <c r="S116" s="405"/>
      <c r="T116" s="388"/>
      <c r="U116" s="402"/>
    </row>
    <row r="117" spans="1:26" s="2" customFormat="1" ht="18" customHeight="1">
      <c r="A117" s="22"/>
      <c r="B117" s="81"/>
      <c r="C117" s="81"/>
      <c r="D117" s="967"/>
      <c r="E117" s="976"/>
      <c r="F117" s="64"/>
      <c r="G117" s="102"/>
      <c r="H117" s="309"/>
      <c r="I117" s="361"/>
      <c r="J117" s="362"/>
      <c r="K117" s="353"/>
      <c r="L117" s="363"/>
      <c r="M117" s="132" t="s">
        <v>201</v>
      </c>
      <c r="N117" s="343"/>
      <c r="O117" s="141">
        <v>44849</v>
      </c>
      <c r="P117" s="364"/>
      <c r="Q117" s="409">
        <f>O117-E2</f>
        <v>-373</v>
      </c>
      <c r="R117" s="254" t="s">
        <v>154</v>
      </c>
      <c r="S117" s="405"/>
      <c r="T117" s="388"/>
      <c r="U117" s="402"/>
    </row>
    <row r="118" spans="1:26" s="2" customFormat="1" ht="18" customHeight="1">
      <c r="A118" s="22"/>
      <c r="B118" s="81"/>
      <c r="C118" s="81"/>
      <c r="D118" s="967"/>
      <c r="E118" s="976"/>
      <c r="F118" s="64"/>
      <c r="G118" s="102"/>
      <c r="H118" s="309"/>
      <c r="I118" s="361"/>
      <c r="J118" s="362"/>
      <c r="K118" s="353"/>
      <c r="L118" s="363"/>
      <c r="M118" s="136" t="s">
        <v>130</v>
      </c>
      <c r="N118" s="137"/>
      <c r="O118" s="138">
        <v>44849</v>
      </c>
      <c r="P118" s="139"/>
      <c r="Q118" s="410">
        <f>O118-E2</f>
        <v>-373</v>
      </c>
      <c r="R118" s="411" t="s">
        <v>202</v>
      </c>
      <c r="S118" s="405"/>
      <c r="T118" s="388"/>
      <c r="U118" s="402"/>
    </row>
    <row r="119" spans="1:26" s="2" customFormat="1" ht="18" customHeight="1">
      <c r="A119" s="22"/>
      <c r="B119" s="81"/>
      <c r="C119" s="81"/>
      <c r="D119" s="967"/>
      <c r="E119" s="976"/>
      <c r="F119" s="64"/>
      <c r="G119" s="102"/>
      <c r="H119" s="309"/>
      <c r="I119" s="361"/>
      <c r="J119" s="362"/>
      <c r="K119" s="353"/>
      <c r="L119" s="363"/>
      <c r="M119" s="136" t="s">
        <v>203</v>
      </c>
      <c r="N119" s="137"/>
      <c r="O119" s="138">
        <v>44862</v>
      </c>
      <c r="P119" s="137"/>
      <c r="Q119" s="239">
        <f>O119-E2</f>
        <v>-360</v>
      </c>
      <c r="R119" s="411" t="s">
        <v>204</v>
      </c>
      <c r="S119" s="405"/>
      <c r="T119" s="388"/>
      <c r="U119" s="402"/>
    </row>
    <row r="120" spans="1:26" s="2" customFormat="1" ht="18" customHeight="1">
      <c r="A120" s="22"/>
      <c r="B120" s="54" t="s">
        <v>205</v>
      </c>
      <c r="C120" s="81"/>
      <c r="D120" s="967"/>
      <c r="E120" s="976"/>
      <c r="F120" s="64"/>
      <c r="G120" s="280" t="s">
        <v>23</v>
      </c>
      <c r="H120" s="309"/>
      <c r="I120" s="361"/>
      <c r="J120" s="362"/>
      <c r="K120" s="353"/>
      <c r="L120" s="363"/>
      <c r="M120" s="136" t="s">
        <v>180</v>
      </c>
      <c r="N120" s="317"/>
      <c r="O120" s="144">
        <v>44867</v>
      </c>
      <c r="P120" s="317"/>
      <c r="Q120" s="252">
        <f>O120-E2</f>
        <v>-355</v>
      </c>
      <c r="R120" s="242"/>
      <c r="S120" s="405"/>
      <c r="T120" s="388"/>
      <c r="U120" s="402"/>
    </row>
    <row r="121" spans="1:26" s="2" customFormat="1" ht="18" customHeight="1">
      <c r="A121" s="22"/>
      <c r="B121" s="54">
        <v>31316</v>
      </c>
      <c r="C121" s="81"/>
      <c r="D121" s="967"/>
      <c r="E121" s="976"/>
      <c r="F121" s="64"/>
      <c r="G121" s="102"/>
      <c r="H121" s="309"/>
      <c r="I121" s="361"/>
      <c r="J121" s="362"/>
      <c r="K121" s="353"/>
      <c r="L121" s="363"/>
      <c r="M121" s="127" t="s">
        <v>133</v>
      </c>
      <c r="N121" s="317"/>
      <c r="O121" s="138" t="s">
        <v>206</v>
      </c>
      <c r="P121" s="317"/>
      <c r="Q121" s="252" t="s">
        <v>206</v>
      </c>
      <c r="R121" s="250" t="s">
        <v>143</v>
      </c>
      <c r="S121" s="405"/>
      <c r="T121" s="388"/>
      <c r="U121" s="402"/>
    </row>
    <row r="122" spans="1:26" ht="18" customHeight="1">
      <c r="A122" s="22"/>
      <c r="B122" s="81"/>
      <c r="C122" s="81"/>
      <c r="D122" s="967"/>
      <c r="E122" s="976"/>
      <c r="F122" s="64"/>
      <c r="G122" s="310" t="s">
        <v>207</v>
      </c>
      <c r="H122" s="309"/>
      <c r="I122" s="361"/>
      <c r="J122" s="365"/>
      <c r="K122" s="366"/>
      <c r="L122" s="363"/>
      <c r="M122" s="367"/>
      <c r="N122" s="368"/>
      <c r="O122" s="369"/>
      <c r="P122" s="370"/>
      <c r="Q122" s="412"/>
      <c r="R122" s="254" t="s">
        <v>154</v>
      </c>
      <c r="S122" s="405"/>
      <c r="T122" s="227">
        <f ca="1">IF(O117="","",(O117-TODAY()))</f>
        <v>-371</v>
      </c>
      <c r="U122" s="402"/>
      <c r="Z122" s="418"/>
    </row>
    <row r="123" spans="1:26" ht="18" customHeight="1" thickBot="1">
      <c r="A123" s="22"/>
      <c r="B123" s="311"/>
      <c r="C123" s="81"/>
      <c r="D123" s="967"/>
      <c r="E123" s="976"/>
      <c r="F123" s="64"/>
      <c r="G123" s="312"/>
      <c r="H123" s="309"/>
      <c r="I123" s="361"/>
      <c r="J123" s="365"/>
      <c r="K123" s="366"/>
      <c r="L123" s="363"/>
      <c r="M123" s="371"/>
      <c r="N123" s="152"/>
      <c r="O123" s="372"/>
      <c r="P123" s="152"/>
      <c r="Q123" s="413"/>
      <c r="R123" s="414" t="s">
        <v>208</v>
      </c>
      <c r="S123" s="405"/>
      <c r="T123" s="227"/>
      <c r="U123" s="402"/>
      <c r="Z123" s="261"/>
    </row>
    <row r="124" spans="1:26" ht="18" customHeight="1">
      <c r="A124" s="22"/>
      <c r="B124" s="311"/>
      <c r="C124" s="81"/>
      <c r="D124" s="967"/>
      <c r="E124" s="976"/>
      <c r="F124" s="64"/>
      <c r="G124" s="313"/>
      <c r="H124" s="100"/>
      <c r="I124" s="361"/>
      <c r="J124" s="365"/>
      <c r="K124" s="366"/>
      <c r="L124" s="363"/>
      <c r="M124" s="373" t="s">
        <v>182</v>
      </c>
      <c r="N124" s="374">
        <f>2835-0.3</f>
        <v>2834.7</v>
      </c>
      <c r="O124" s="322">
        <v>44873</v>
      </c>
      <c r="P124" s="375">
        <f>N124-D111</f>
        <v>30.899999999999636</v>
      </c>
      <c r="Q124" s="389">
        <f>O124-E2</f>
        <v>-349</v>
      </c>
      <c r="R124" s="414" t="s">
        <v>209</v>
      </c>
      <c r="S124" s="405"/>
      <c r="T124" s="227"/>
      <c r="U124" s="402"/>
      <c r="Z124" s="277"/>
    </row>
    <row r="125" spans="1:26" ht="18" customHeight="1">
      <c r="A125" s="22"/>
      <c r="B125" s="81"/>
      <c r="C125" s="81"/>
      <c r="D125" s="967"/>
      <c r="E125" s="976"/>
      <c r="F125" s="64"/>
      <c r="H125" s="100"/>
      <c r="I125" s="361"/>
      <c r="J125" s="179"/>
      <c r="K125" s="179"/>
      <c r="L125" s="376"/>
      <c r="M125" s="328" t="s">
        <v>142</v>
      </c>
      <c r="N125" s="150"/>
      <c r="O125" s="148">
        <v>44905</v>
      </c>
      <c r="P125" s="150"/>
      <c r="Q125" s="239">
        <f>O125-E2</f>
        <v>-317</v>
      </c>
      <c r="R125" s="414" t="s">
        <v>210</v>
      </c>
      <c r="S125" s="405"/>
      <c r="T125" s="227"/>
      <c r="U125" s="402"/>
      <c r="Z125" s="277"/>
    </row>
    <row r="126" spans="1:26" s="2" customFormat="1" ht="21" customHeight="1">
      <c r="A126" s="22"/>
      <c r="B126" s="81"/>
      <c r="C126" s="81"/>
      <c r="D126" s="967"/>
      <c r="E126" s="976"/>
      <c r="F126" s="64"/>
      <c r="G126" s="85"/>
      <c r="H126" s="309"/>
      <c r="I126" s="179"/>
      <c r="J126" s="179"/>
      <c r="K126" s="178"/>
      <c r="L126" s="376"/>
      <c r="M126" s="136" t="s">
        <v>141</v>
      </c>
      <c r="N126" s="377"/>
      <c r="O126" s="378">
        <v>44862</v>
      </c>
      <c r="P126" s="377"/>
      <c r="Q126" s="252">
        <f>O126-E2</f>
        <v>-360</v>
      </c>
      <c r="R126" s="414"/>
      <c r="S126" s="405"/>
      <c r="T126" s="388"/>
      <c r="U126" s="402"/>
      <c r="Z126" s="277"/>
    </row>
    <row r="127" spans="1:26" s="2" customFormat="1" ht="21" customHeight="1">
      <c r="A127" s="22"/>
      <c r="B127" s="81"/>
      <c r="C127" s="81"/>
      <c r="D127" s="967"/>
      <c r="E127" s="976"/>
      <c r="F127" s="157"/>
      <c r="G127" s="314"/>
      <c r="H127" s="309"/>
      <c r="I127" s="379"/>
      <c r="J127" s="380"/>
      <c r="K127" s="381"/>
      <c r="L127" s="376"/>
      <c r="M127" s="382" t="s">
        <v>189</v>
      </c>
      <c r="N127" s="190">
        <f>2736.2+100</f>
        <v>2836.2</v>
      </c>
      <c r="O127" s="189"/>
      <c r="P127" s="383">
        <f>N127-D111</f>
        <v>32.399999999999636</v>
      </c>
      <c r="Q127" s="415"/>
      <c r="R127" s="416" t="s">
        <v>211</v>
      </c>
      <c r="S127" s="405"/>
      <c r="T127" s="388"/>
      <c r="U127" s="402"/>
    </row>
    <row r="128" spans="1:26" s="2" customFormat="1" ht="21" customHeight="1">
      <c r="A128" s="22"/>
      <c r="B128" s="62" t="s">
        <v>145</v>
      </c>
      <c r="C128" s="245" t="s">
        <v>145</v>
      </c>
      <c r="D128" s="967"/>
      <c r="E128" s="976"/>
      <c r="F128" s="157"/>
      <c r="G128" s="57"/>
      <c r="H128" s="309"/>
      <c r="I128" s="379"/>
      <c r="J128" s="380"/>
      <c r="K128" s="384"/>
      <c r="L128" s="376"/>
      <c r="M128" s="136" t="s">
        <v>212</v>
      </c>
      <c r="N128" s="143"/>
      <c r="O128" s="144">
        <v>44856</v>
      </c>
      <c r="P128" s="143"/>
      <c r="Q128" s="249">
        <f>O128-E2</f>
        <v>-366</v>
      </c>
      <c r="S128" s="405"/>
      <c r="T128" s="388"/>
      <c r="U128" s="402"/>
    </row>
    <row r="129" spans="1:21" s="2" customFormat="1" ht="21" customHeight="1">
      <c r="A129" s="22"/>
      <c r="B129" s="62"/>
      <c r="C129" s="245"/>
      <c r="D129" s="967"/>
      <c r="E129" s="976"/>
      <c r="F129" s="162"/>
      <c r="G129" s="419"/>
      <c r="H129" s="420"/>
      <c r="I129" s="379"/>
      <c r="J129" s="380"/>
      <c r="K129" s="451"/>
      <c r="L129" s="376"/>
      <c r="M129" s="151" t="s">
        <v>213</v>
      </c>
      <c r="N129" s="143"/>
      <c r="O129" s="144">
        <v>44856</v>
      </c>
      <c r="P129" s="143"/>
      <c r="Q129" s="249">
        <f>O129-E2</f>
        <v>-366</v>
      </c>
      <c r="R129" s="509" t="s">
        <v>139</v>
      </c>
      <c r="S129" s="405"/>
      <c r="T129" s="388"/>
      <c r="U129" s="402"/>
    </row>
    <row r="130" spans="1:21" s="2" customFormat="1" ht="19.5" customHeight="1">
      <c r="A130" s="22"/>
      <c r="B130" s="62" t="s">
        <v>195</v>
      </c>
      <c r="C130" s="729" t="s">
        <v>195</v>
      </c>
      <c r="D130" s="967"/>
      <c r="E130" s="976"/>
      <c r="F130" s="157"/>
      <c r="G130" s="5"/>
      <c r="H130" s="309"/>
      <c r="I130" s="379"/>
      <c r="J130" s="380"/>
      <c r="K130" s="384"/>
      <c r="L130" s="332"/>
      <c r="M130" s="452" t="s">
        <v>151</v>
      </c>
      <c r="N130" s="359">
        <v>2869.6</v>
      </c>
      <c r="O130" s="155"/>
      <c r="P130" s="359">
        <f>N130-D111</f>
        <v>65.799999999999727</v>
      </c>
      <c r="Q130" s="251"/>
      <c r="R130" s="407" t="s">
        <v>126</v>
      </c>
      <c r="S130" s="405"/>
      <c r="T130" s="388"/>
      <c r="U130" s="402"/>
    </row>
    <row r="131" spans="1:21" s="2" customFormat="1" ht="21.75" customHeight="1">
      <c r="A131" s="22"/>
      <c r="B131" s="62"/>
      <c r="C131" s="81"/>
      <c r="D131" s="967"/>
      <c r="E131" s="976"/>
      <c r="F131" s="162"/>
      <c r="G131" s="57"/>
      <c r="H131" s="420"/>
      <c r="I131" s="453"/>
      <c r="J131" s="380"/>
      <c r="K131" s="451"/>
      <c r="L131" s="376"/>
      <c r="M131" s="136" t="s">
        <v>55</v>
      </c>
      <c r="N131" s="149">
        <f>2830.5</f>
        <v>2830.5</v>
      </c>
      <c r="O131" s="196"/>
      <c r="P131" s="359">
        <f>N131-D111</f>
        <v>26.699999999999818</v>
      </c>
      <c r="Q131" s="196"/>
      <c r="R131" s="247"/>
      <c r="S131" s="405"/>
      <c r="T131" s="388"/>
      <c r="U131" s="402"/>
    </row>
    <row r="132" spans="1:21" s="2" customFormat="1" ht="20.25" customHeight="1">
      <c r="A132" s="22"/>
      <c r="B132" s="62"/>
      <c r="C132" s="81"/>
      <c r="D132" s="967"/>
      <c r="E132" s="976"/>
      <c r="F132" s="58"/>
      <c r="G132" s="421"/>
      <c r="H132" s="58"/>
      <c r="I132" s="379"/>
      <c r="J132" s="380"/>
      <c r="K132" s="384"/>
      <c r="L132" s="332"/>
      <c r="M132" s="452" t="s">
        <v>150</v>
      </c>
      <c r="N132" s="359">
        <v>2848.6</v>
      </c>
      <c r="O132" s="454"/>
      <c r="P132" s="359">
        <f>N132-D111</f>
        <v>44.799999999999727</v>
      </c>
      <c r="Q132" s="454"/>
      <c r="R132" s="247"/>
      <c r="S132" s="405"/>
      <c r="T132" s="388"/>
      <c r="U132" s="402"/>
    </row>
    <row r="133" spans="1:21" s="2" customFormat="1" ht="21" customHeight="1">
      <c r="A133" s="22"/>
      <c r="B133" s="81"/>
      <c r="C133" s="81"/>
      <c r="D133" s="967"/>
      <c r="E133" s="976"/>
      <c r="F133" s="422"/>
      <c r="G133" s="57"/>
      <c r="H133" s="423"/>
      <c r="I133" s="156"/>
      <c r="J133" s="307"/>
      <c r="K133" s="157"/>
      <c r="L133" s="376"/>
      <c r="M133" s="455" t="s">
        <v>214</v>
      </c>
      <c r="N133" s="359">
        <v>2857.8</v>
      </c>
      <c r="O133" s="137"/>
      <c r="P133" s="359">
        <f>N133-D111</f>
        <v>54</v>
      </c>
      <c r="Q133" s="137"/>
      <c r="R133" s="250" t="s">
        <v>152</v>
      </c>
      <c r="S133" s="405"/>
      <c r="T133" s="388"/>
      <c r="U133" s="402"/>
    </row>
    <row r="134" spans="1:21" s="2" customFormat="1" ht="21" customHeight="1">
      <c r="A134" s="22"/>
      <c r="B134" s="81"/>
      <c r="C134" s="81"/>
      <c r="D134" s="967"/>
      <c r="E134" s="976"/>
      <c r="F134" s="422"/>
      <c r="G134" s="57"/>
      <c r="H134" s="423"/>
      <c r="I134" s="156"/>
      <c r="J134" s="307"/>
      <c r="K134" s="157"/>
      <c r="L134" s="376"/>
      <c r="M134" s="455" t="s">
        <v>215</v>
      </c>
      <c r="N134" s="359">
        <v>2857.8</v>
      </c>
      <c r="O134" s="137"/>
      <c r="P134" s="456" t="e">
        <f>N134-C130</f>
        <v>#VALUE!</v>
      </c>
      <c r="Q134" s="137"/>
      <c r="R134" s="60"/>
      <c r="S134" s="405"/>
      <c r="T134" s="388"/>
      <c r="U134" s="402"/>
    </row>
    <row r="135" spans="1:21" s="2" customFormat="1" ht="21" customHeight="1">
      <c r="A135" s="22"/>
      <c r="B135" s="81"/>
      <c r="C135" s="81"/>
      <c r="D135" s="967"/>
      <c r="E135" s="976"/>
      <c r="F135" s="58">
        <v>44846</v>
      </c>
      <c r="G135" s="424" t="s">
        <v>216</v>
      </c>
      <c r="H135" s="58"/>
      <c r="I135" s="120"/>
      <c r="J135" s="307"/>
      <c r="K135" s="64"/>
      <c r="L135" s="332"/>
      <c r="M135" s="455" t="s">
        <v>217</v>
      </c>
      <c r="N135" s="196"/>
      <c r="O135" s="148">
        <v>44854</v>
      </c>
      <c r="P135" s="196"/>
      <c r="Q135" s="488">
        <f>O135-E2</f>
        <v>-368</v>
      </c>
      <c r="R135" s="510" t="s">
        <v>154</v>
      </c>
      <c r="S135" s="405"/>
      <c r="T135" s="388"/>
      <c r="U135" s="402"/>
    </row>
    <row r="136" spans="1:21" s="2" customFormat="1" ht="18" customHeight="1">
      <c r="A136" s="22"/>
      <c r="B136" s="81"/>
      <c r="C136" s="425"/>
      <c r="D136" s="967"/>
      <c r="E136" s="976"/>
      <c r="F136" s="422"/>
      <c r="G136" s="79"/>
      <c r="H136" s="58"/>
      <c r="I136" s="380"/>
      <c r="J136" s="380"/>
      <c r="K136" s="457"/>
      <c r="L136" s="208"/>
      <c r="M136" s="328" t="s">
        <v>144</v>
      </c>
      <c r="N136" s="149">
        <v>2886.2</v>
      </c>
      <c r="O136" s="345">
        <v>45084</v>
      </c>
      <c r="P136" s="149">
        <f>N136-D111</f>
        <v>82.399999999999636</v>
      </c>
      <c r="Q136" s="239">
        <f>O136-E2</f>
        <v>-138</v>
      </c>
      <c r="R136" s="257"/>
      <c r="S136" s="405"/>
      <c r="T136" s="388"/>
      <c r="U136" s="402"/>
    </row>
    <row r="137" spans="1:21" s="2" customFormat="1" ht="18" customHeight="1">
      <c r="A137" s="22"/>
      <c r="B137" s="81"/>
      <c r="D137" s="967"/>
      <c r="E137" s="976"/>
      <c r="F137" s="98"/>
      <c r="G137" s="59" t="s">
        <v>58</v>
      </c>
      <c r="H137" s="420">
        <v>45104</v>
      </c>
      <c r="I137" s="458"/>
      <c r="J137" s="87"/>
      <c r="K137" s="334"/>
      <c r="L137" s="208"/>
      <c r="M137" s="459" t="s">
        <v>218</v>
      </c>
      <c r="N137" s="190">
        <v>3007</v>
      </c>
      <c r="O137" s="460">
        <v>44862</v>
      </c>
      <c r="P137" s="190">
        <f>N137-D111</f>
        <v>203.19999999999982</v>
      </c>
      <c r="Q137" s="511">
        <f>O137-E2</f>
        <v>-360</v>
      </c>
      <c r="R137" s="257" t="s">
        <v>219</v>
      </c>
      <c r="S137" s="405"/>
      <c r="T137" s="388"/>
      <c r="U137" s="402"/>
    </row>
    <row r="138" spans="1:21" s="2" customFormat="1" ht="18" customHeight="1">
      <c r="A138" s="22"/>
      <c r="B138" s="311"/>
      <c r="D138" s="967"/>
      <c r="E138" s="976"/>
      <c r="F138" s="64"/>
      <c r="G138" s="295" t="s">
        <v>220</v>
      </c>
      <c r="H138" s="309"/>
      <c r="I138" s="307"/>
      <c r="J138" s="307"/>
      <c r="K138" s="461"/>
      <c r="L138" s="208"/>
      <c r="M138" s="459" t="s">
        <v>221</v>
      </c>
      <c r="N138" s="346">
        <v>4450</v>
      </c>
      <c r="O138" s="462"/>
      <c r="P138" s="346">
        <f>N138-R154</f>
        <v>104</v>
      </c>
      <c r="Q138" s="481"/>
      <c r="R138" s="257" t="s">
        <v>222</v>
      </c>
      <c r="S138" s="405"/>
      <c r="T138" s="388"/>
      <c r="U138" s="402"/>
    </row>
    <row r="139" spans="1:21" s="2" customFormat="1" ht="18" customHeight="1">
      <c r="A139" s="22"/>
      <c r="B139" s="311"/>
      <c r="D139" s="967"/>
      <c r="E139" s="976"/>
      <c r="F139" s="64"/>
      <c r="G139" s="295" t="s">
        <v>223</v>
      </c>
      <c r="H139" s="420" t="s">
        <v>224</v>
      </c>
      <c r="I139" s="307"/>
      <c r="J139" s="179"/>
      <c r="K139" s="178"/>
      <c r="L139" s="208"/>
      <c r="M139" s="463"/>
      <c r="N139" s="463"/>
      <c r="O139" s="463"/>
      <c r="P139" s="463"/>
      <c r="Q139" s="463"/>
      <c r="R139" s="257"/>
      <c r="S139" s="405"/>
      <c r="T139" s="388"/>
      <c r="U139" s="402"/>
    </row>
    <row r="140" spans="1:21" s="2" customFormat="1" ht="18" customHeight="1" thickBot="1">
      <c r="A140" s="22"/>
      <c r="B140" s="311"/>
      <c r="D140" s="967"/>
      <c r="E140" s="976"/>
      <c r="F140" s="64"/>
      <c r="G140" s="295"/>
      <c r="H140" s="420" t="s">
        <v>225</v>
      </c>
      <c r="I140" s="464"/>
      <c r="J140" s="465"/>
      <c r="K140" s="466"/>
      <c r="L140" s="208"/>
      <c r="M140" s="467"/>
      <c r="N140" s="467"/>
      <c r="O140" s="467"/>
      <c r="P140" s="467"/>
      <c r="Q140" s="467"/>
      <c r="R140" s="257"/>
      <c r="S140" s="405"/>
      <c r="T140" s="388"/>
      <c r="U140" s="402"/>
    </row>
    <row r="141" spans="1:21" s="2" customFormat="1" ht="18" customHeight="1" thickTop="1" thickBot="1">
      <c r="A141" s="22"/>
      <c r="B141" s="311"/>
      <c r="D141" s="967"/>
      <c r="E141" s="976"/>
      <c r="F141" s="64"/>
      <c r="G141" s="426" t="s">
        <v>226</v>
      </c>
      <c r="H141" s="420">
        <v>45494</v>
      </c>
      <c r="I141" s="307"/>
      <c r="J141" s="307"/>
      <c r="K141" s="178"/>
      <c r="L141" s="208"/>
      <c r="M141" s="958" t="s">
        <v>153</v>
      </c>
      <c r="N141" s="959"/>
      <c r="O141" s="959"/>
      <c r="P141" s="959"/>
      <c r="Q141" s="960"/>
      <c r="R141" s="257"/>
      <c r="S141" s="405"/>
      <c r="T141" s="388"/>
      <c r="U141" s="402"/>
    </row>
    <row r="142" spans="1:21" s="2" customFormat="1" ht="18" customHeight="1" thickTop="1">
      <c r="A142" s="22"/>
      <c r="B142" s="311"/>
      <c r="D142" s="967"/>
      <c r="E142" s="976"/>
      <c r="F142" s="163"/>
      <c r="G142" s="427" t="s">
        <v>227</v>
      </c>
      <c r="H142" s="309"/>
      <c r="I142" s="307"/>
      <c r="J142" s="179"/>
      <c r="K142" s="178"/>
      <c r="L142" s="208"/>
      <c r="M142" s="373" t="s">
        <v>228</v>
      </c>
      <c r="N142" s="343"/>
      <c r="O142" s="141">
        <v>44847</v>
      </c>
      <c r="P142" s="169"/>
      <c r="Q142" s="512">
        <f>O142-E2</f>
        <v>-375</v>
      </c>
      <c r="R142" s="311"/>
      <c r="S142" s="405"/>
      <c r="T142" s="388"/>
      <c r="U142" s="402"/>
    </row>
    <row r="143" spans="1:21" s="2" customFormat="1" ht="18" customHeight="1">
      <c r="A143" s="22"/>
      <c r="B143" s="311"/>
      <c r="D143" s="967"/>
      <c r="E143" s="976"/>
      <c r="F143" s="163"/>
      <c r="G143" s="79"/>
      <c r="H143" s="420"/>
      <c r="I143" s="64"/>
      <c r="J143" s="64"/>
      <c r="K143" s="309"/>
      <c r="L143" s="208"/>
      <c r="M143" s="136" t="s">
        <v>156</v>
      </c>
      <c r="N143" s="137"/>
      <c r="O143" s="138">
        <v>44872</v>
      </c>
      <c r="P143" s="137"/>
      <c r="Q143" s="235">
        <f>O143-E2</f>
        <v>-350</v>
      </c>
      <c r="R143" s="513" t="s">
        <v>157</v>
      </c>
      <c r="S143" s="405"/>
      <c r="T143" s="388"/>
      <c r="U143" s="402"/>
    </row>
    <row r="144" spans="1:21" s="2" customFormat="1" ht="21" customHeight="1">
      <c r="A144" s="22"/>
      <c r="B144" s="62"/>
      <c r="C144" s="81"/>
      <c r="D144" s="967"/>
      <c r="E144" s="976"/>
      <c r="F144" s="64"/>
      <c r="G144" s="79"/>
      <c r="H144" s="309"/>
      <c r="I144" s="179"/>
      <c r="J144" s="179"/>
      <c r="K144" s="178"/>
      <c r="L144" s="208"/>
      <c r="M144" s="136" t="s">
        <v>158</v>
      </c>
      <c r="N144" s="137"/>
      <c r="O144" s="138">
        <v>44862</v>
      </c>
      <c r="P144" s="137"/>
      <c r="Q144" s="235">
        <f>O144-E2</f>
        <v>-360</v>
      </c>
      <c r="R144" s="407" t="s">
        <v>126</v>
      </c>
      <c r="S144" s="405"/>
      <c r="T144" s="388"/>
      <c r="U144" s="402"/>
    </row>
    <row r="145" spans="1:21" s="2" customFormat="1" ht="16.5" customHeight="1">
      <c r="A145" s="22"/>
      <c r="B145" s="311"/>
      <c r="C145" s="81"/>
      <c r="D145" s="967"/>
      <c r="E145" s="976"/>
      <c r="F145" s="163"/>
      <c r="G145" s="428" t="s">
        <v>229</v>
      </c>
      <c r="H145" s="309"/>
      <c r="I145" s="179"/>
      <c r="J145" s="179"/>
      <c r="K145" s="178"/>
      <c r="L145" s="208"/>
      <c r="M145" s="136" t="s">
        <v>159</v>
      </c>
      <c r="N145" s="137"/>
      <c r="O145" s="138">
        <v>44862</v>
      </c>
      <c r="P145" s="468"/>
      <c r="Q145" s="235">
        <f>O145-E2</f>
        <v>-360</v>
      </c>
      <c r="R145" s="257"/>
      <c r="S145" s="405"/>
      <c r="T145" s="388"/>
      <c r="U145" s="402"/>
    </row>
    <row r="146" spans="1:21" s="2" customFormat="1" ht="16.5" customHeight="1">
      <c r="A146" s="22"/>
      <c r="B146" s="81" t="s">
        <v>161</v>
      </c>
      <c r="C146" s="311"/>
      <c r="D146" s="967"/>
      <c r="E146" s="976"/>
      <c r="F146" s="429"/>
      <c r="G146" s="82" t="s">
        <v>230</v>
      </c>
      <c r="H146" s="420"/>
      <c r="I146" s="307"/>
      <c r="J146" s="307"/>
      <c r="K146" s="469"/>
      <c r="L146" s="470"/>
      <c r="M146" s="318"/>
      <c r="N146" s="137"/>
      <c r="O146" s="471"/>
      <c r="P146" s="468"/>
      <c r="Q146" s="344"/>
      <c r="R146" s="514"/>
      <c r="S146" s="405"/>
      <c r="T146" s="388"/>
      <c r="U146" s="402"/>
    </row>
    <row r="147" spans="1:21" s="2" customFormat="1" ht="22.5" customHeight="1" thickBot="1">
      <c r="A147" s="22"/>
      <c r="B147" s="81" t="s">
        <v>195</v>
      </c>
      <c r="C147" s="245" t="s">
        <v>161</v>
      </c>
      <c r="D147" s="967"/>
      <c r="E147" s="976"/>
      <c r="F147" s="64"/>
      <c r="G147" s="428"/>
      <c r="H147" s="309"/>
      <c r="I147" s="307"/>
      <c r="J147" s="307"/>
      <c r="K147" s="469"/>
      <c r="L147" s="470"/>
      <c r="M147" s="472"/>
      <c r="N147" s="153"/>
      <c r="O147" s="473"/>
      <c r="P147" s="153"/>
      <c r="Q147" s="395"/>
      <c r="R147" s="515"/>
      <c r="S147" s="405"/>
      <c r="T147" s="388"/>
      <c r="U147" s="402"/>
    </row>
    <row r="148" spans="1:21" s="2" customFormat="1" ht="18" customHeight="1" thickTop="1" thickBot="1">
      <c r="A148" s="22"/>
      <c r="B148" s="81"/>
      <c r="C148" s="68" t="s">
        <v>195</v>
      </c>
      <c r="D148" s="967"/>
      <c r="E148" s="976"/>
      <c r="F148" s="64" t="s">
        <v>23</v>
      </c>
      <c r="G148" s="79"/>
      <c r="H148" s="430"/>
      <c r="J148" s="307"/>
      <c r="K148" s="474"/>
      <c r="L148" s="470"/>
      <c r="M148" s="948" t="s">
        <v>162</v>
      </c>
      <c r="N148" s="950"/>
      <c r="O148" s="950"/>
      <c r="P148" s="950"/>
      <c r="Q148" s="949"/>
      <c r="R148" s="516"/>
      <c r="S148" s="405"/>
      <c r="T148" s="388"/>
      <c r="U148" s="402"/>
    </row>
    <row r="149" spans="1:21" s="2" customFormat="1" ht="32.25" customHeight="1" thickTop="1">
      <c r="A149" s="22"/>
      <c r="B149" s="431"/>
      <c r="C149" s="311"/>
      <c r="D149" s="967"/>
      <c r="E149" s="976"/>
      <c r="F149" s="64"/>
      <c r="G149" s="79"/>
      <c r="H149" s="420"/>
      <c r="I149" s="179"/>
      <c r="J149" s="179"/>
      <c r="K149" s="474"/>
      <c r="L149" s="470"/>
      <c r="M149" s="191" t="s">
        <v>164</v>
      </c>
      <c r="N149" s="475">
        <f>2774+50</f>
        <v>2824</v>
      </c>
      <c r="O149" s="476"/>
      <c r="P149" s="475">
        <f>N149-D111</f>
        <v>20.199999999999818</v>
      </c>
      <c r="Q149" s="395"/>
      <c r="R149" s="513" t="s">
        <v>165</v>
      </c>
      <c r="S149" s="405"/>
      <c r="T149" s="388"/>
      <c r="U149" s="402"/>
    </row>
    <row r="150" spans="1:21" s="2" customFormat="1" ht="19.5" customHeight="1">
      <c r="A150" s="22"/>
      <c r="B150" s="431"/>
      <c r="D150" s="967"/>
      <c r="E150" s="976"/>
      <c r="F150" s="163"/>
      <c r="G150" s="432"/>
      <c r="H150" s="309"/>
      <c r="I150" s="179"/>
      <c r="J150" s="179"/>
      <c r="K150" s="477"/>
      <c r="L150" s="470"/>
      <c r="M150" s="151" t="s">
        <v>231</v>
      </c>
      <c r="N150" s="153"/>
      <c r="O150" s="138">
        <v>44915</v>
      </c>
      <c r="P150" s="478"/>
      <c r="Q150" s="262">
        <f>O150-E2</f>
        <v>-307</v>
      </c>
      <c r="R150" s="254" t="s">
        <v>154</v>
      </c>
      <c r="S150" s="405"/>
      <c r="T150" s="388"/>
      <c r="U150" s="402"/>
    </row>
    <row r="151" spans="1:21" s="2" customFormat="1" ht="30" customHeight="1">
      <c r="A151" s="22"/>
      <c r="B151" s="311"/>
      <c r="D151" s="967"/>
      <c r="E151" s="976"/>
      <c r="F151" s="64"/>
      <c r="G151" s="433"/>
      <c r="H151" s="309"/>
      <c r="I151" s="179"/>
      <c r="J151" s="179"/>
      <c r="K151" s="178"/>
      <c r="L151" s="470"/>
      <c r="M151" s="142" t="s">
        <v>232</v>
      </c>
      <c r="N151" s="475">
        <f>2842.1</f>
        <v>2842.1</v>
      </c>
      <c r="O151" s="378">
        <v>44884</v>
      </c>
      <c r="P151" s="368">
        <f>N151-D111</f>
        <v>38.299999999999727</v>
      </c>
      <c r="Q151" s="252">
        <f>O151-E2</f>
        <v>-338</v>
      </c>
      <c r="R151" s="394" t="s">
        <v>233</v>
      </c>
      <c r="S151" s="405"/>
      <c r="T151" s="388"/>
      <c r="U151" s="402"/>
    </row>
    <row r="152" spans="1:21" s="2" customFormat="1" ht="21" customHeight="1">
      <c r="A152" s="22"/>
      <c r="B152" s="311"/>
      <c r="D152" s="967"/>
      <c r="E152" s="976"/>
      <c r="F152" s="163"/>
      <c r="G152" s="433"/>
      <c r="H152" s="309"/>
      <c r="I152" s="179"/>
      <c r="J152" s="179"/>
      <c r="K152" s="178"/>
      <c r="L152" s="470"/>
      <c r="M152" s="472"/>
      <c r="N152" s="479"/>
      <c r="O152" s="196"/>
      <c r="P152" s="479"/>
      <c r="Q152" s="196"/>
      <c r="R152" s="404" t="s">
        <v>173</v>
      </c>
      <c r="S152" s="405"/>
      <c r="T152" s="388"/>
      <c r="U152" s="402"/>
    </row>
    <row r="153" spans="1:21" s="2" customFormat="1" ht="21" customHeight="1">
      <c r="A153" s="22"/>
      <c r="B153" s="311"/>
      <c r="D153" s="967"/>
      <c r="E153" s="976"/>
      <c r="F153" s="163"/>
      <c r="G153" s="433"/>
      <c r="H153" s="309"/>
      <c r="I153" s="179"/>
      <c r="J153" s="179"/>
      <c r="K153" s="178"/>
      <c r="L153" s="470"/>
      <c r="M153" s="472"/>
      <c r="N153" s="480"/>
      <c r="O153" s="481"/>
      <c r="P153" s="480"/>
      <c r="Q153" s="481"/>
      <c r="R153" s="404"/>
      <c r="S153" s="405"/>
      <c r="T153" s="388"/>
      <c r="U153" s="402"/>
    </row>
    <row r="154" spans="1:21" s="2" customFormat="1" ht="22.5" customHeight="1" thickBot="1">
      <c r="A154" s="22"/>
      <c r="B154" s="311"/>
      <c r="D154" s="967"/>
      <c r="E154" s="976"/>
      <c r="F154" s="429"/>
      <c r="G154" s="434"/>
      <c r="H154" s="420"/>
      <c r="I154" s="179"/>
      <c r="J154" s="179"/>
      <c r="K154" s="178"/>
      <c r="L154" s="470"/>
      <c r="M154" s="482" t="s">
        <v>234</v>
      </c>
      <c r="N154" s="483">
        <v>2853.8</v>
      </c>
      <c r="O154" s="484">
        <v>44906</v>
      </c>
      <c r="P154" s="483">
        <f>N154-D111</f>
        <v>50</v>
      </c>
      <c r="Q154" s="517">
        <f>O154-E2</f>
        <v>-316</v>
      </c>
      <c r="R154" s="264">
        <v>4346</v>
      </c>
      <c r="S154" s="405"/>
      <c r="T154" s="388"/>
      <c r="U154" s="402"/>
    </row>
    <row r="155" spans="1:21" s="2" customFormat="1" ht="22.5" customHeight="1" thickTop="1" thickBot="1">
      <c r="A155" s="22"/>
      <c r="B155" s="55"/>
      <c r="D155" s="967"/>
      <c r="E155" s="976"/>
      <c r="F155" s="64"/>
      <c r="G155" s="102"/>
      <c r="H155" s="309" t="s">
        <v>23</v>
      </c>
      <c r="I155" s="179"/>
      <c r="J155" s="179"/>
      <c r="K155" s="178"/>
      <c r="L155" s="485"/>
      <c r="M155" s="486" t="s">
        <v>170</v>
      </c>
      <c r="N155" s="946" t="s">
        <v>171</v>
      </c>
      <c r="O155" s="947"/>
      <c r="P155" s="193" t="s">
        <v>172</v>
      </c>
      <c r="Q155" s="194"/>
      <c r="R155" s="311"/>
      <c r="S155" s="405"/>
      <c r="T155" s="388"/>
      <c r="U155" s="402"/>
    </row>
    <row r="156" spans="1:21" s="2" customFormat="1" ht="22.5" customHeight="1" thickTop="1">
      <c r="A156" s="22"/>
      <c r="B156" s="55"/>
      <c r="D156" s="967"/>
      <c r="E156" s="976"/>
      <c r="F156" s="64"/>
      <c r="G156" s="102"/>
      <c r="H156" s="309"/>
      <c r="I156" s="179"/>
      <c r="J156" s="179"/>
      <c r="K156" s="178"/>
      <c r="L156" s="470"/>
      <c r="M156" s="136" t="s">
        <v>235</v>
      </c>
      <c r="N156" s="148">
        <v>44895</v>
      </c>
      <c r="O156" s="239"/>
      <c r="P156" s="487"/>
      <c r="Q156" s="518"/>
      <c r="R156" s="311"/>
      <c r="S156" s="405"/>
      <c r="T156" s="388"/>
      <c r="U156" s="402"/>
    </row>
    <row r="157" spans="1:21" ht="21" customHeight="1">
      <c r="A157" s="22"/>
      <c r="B157" s="55"/>
      <c r="C157" s="435"/>
      <c r="D157" s="967"/>
      <c r="E157" s="976"/>
      <c r="F157" s="64"/>
      <c r="G157" s="310" t="s">
        <v>207</v>
      </c>
      <c r="H157" s="436"/>
      <c r="I157" s="179"/>
      <c r="J157" s="179"/>
      <c r="K157" s="179"/>
      <c r="L157" s="470" t="s">
        <v>23</v>
      </c>
      <c r="M157" s="136" t="s">
        <v>236</v>
      </c>
      <c r="N157" s="148">
        <v>44895</v>
      </c>
      <c r="O157" s="488">
        <f>N157-E2</f>
        <v>-327</v>
      </c>
      <c r="P157" s="152"/>
      <c r="Q157" s="413"/>
      <c r="R157" s="266" t="s">
        <v>174</v>
      </c>
      <c r="S157" s="405"/>
      <c r="T157" s="227"/>
      <c r="U157" s="402"/>
    </row>
    <row r="158" spans="1:21" ht="32.25" customHeight="1">
      <c r="A158" s="22"/>
      <c r="B158" s="437"/>
      <c r="C158" s="438"/>
      <c r="D158" s="968"/>
      <c r="E158" s="977"/>
      <c r="F158" s="439"/>
      <c r="G158" s="440"/>
      <c r="H158" s="439"/>
      <c r="I158" s="489"/>
      <c r="J158" s="489"/>
      <c r="K158" s="489"/>
      <c r="L158" s="490"/>
      <c r="M158" s="127" t="s">
        <v>237</v>
      </c>
      <c r="N158" s="152"/>
      <c r="O158" s="372"/>
      <c r="P158" s="148">
        <v>44894</v>
      </c>
      <c r="Q158" s="488">
        <f>P158-E2</f>
        <v>-328</v>
      </c>
      <c r="R158" s="394"/>
      <c r="S158" s="405"/>
      <c r="T158" s="227"/>
      <c r="U158" s="402"/>
    </row>
    <row r="159" spans="1:21" ht="7.5" customHeight="1">
      <c r="A159" s="24"/>
      <c r="B159" s="284"/>
      <c r="C159" s="284"/>
      <c r="D159" s="441"/>
      <c r="E159" s="442"/>
      <c r="F159" s="443"/>
      <c r="G159" s="444"/>
      <c r="H159" s="445"/>
      <c r="I159" s="491"/>
      <c r="J159" s="492"/>
      <c r="K159" s="492"/>
      <c r="L159" s="493"/>
      <c r="M159" s="12"/>
      <c r="N159" s="12"/>
      <c r="O159" s="12"/>
      <c r="P159" s="12"/>
      <c r="Q159" s="12"/>
      <c r="R159" s="12"/>
      <c r="S159" s="405"/>
      <c r="U159" s="386"/>
    </row>
    <row r="160" spans="1:21" ht="7.5" customHeight="1">
      <c r="A160" s="24"/>
      <c r="B160" s="284"/>
      <c r="C160" s="284"/>
      <c r="D160" s="441"/>
      <c r="E160" s="442"/>
      <c r="F160" s="443"/>
      <c r="G160" s="446"/>
      <c r="H160" s="445"/>
      <c r="I160" s="491"/>
      <c r="J160" s="492"/>
      <c r="K160" s="492"/>
      <c r="L160" s="493"/>
      <c r="M160" s="494"/>
      <c r="N160" s="495"/>
      <c r="P160" s="495"/>
      <c r="Q160" s="519"/>
      <c r="R160" s="12"/>
      <c r="S160" s="405"/>
      <c r="U160" s="386"/>
    </row>
    <row r="161" spans="1:21" ht="7.5" customHeight="1">
      <c r="A161" s="24"/>
      <c r="B161" s="284"/>
      <c r="C161" s="284"/>
      <c r="D161" s="441"/>
      <c r="E161" s="442"/>
      <c r="F161" s="443"/>
      <c r="G161" s="446"/>
      <c r="H161" s="445"/>
      <c r="I161" s="491"/>
      <c r="J161" s="492"/>
      <c r="K161" s="492"/>
      <c r="L161" s="493"/>
      <c r="R161" s="12"/>
      <c r="S161" s="405"/>
      <c r="U161" s="386"/>
    </row>
    <row r="162" spans="1:21" ht="7.5" customHeight="1">
      <c r="A162" s="24"/>
      <c r="B162" s="284"/>
      <c r="C162" s="284"/>
      <c r="D162" s="441"/>
      <c r="E162" s="442"/>
      <c r="F162" s="443"/>
      <c r="G162" s="447"/>
      <c r="H162" s="445"/>
      <c r="I162" s="491"/>
      <c r="J162" s="492"/>
      <c r="K162" s="492"/>
      <c r="L162" s="493"/>
      <c r="R162" s="12"/>
      <c r="S162" s="405"/>
      <c r="U162" s="386"/>
    </row>
    <row r="163" spans="1:21" ht="7.5" customHeight="1">
      <c r="A163" s="24"/>
      <c r="B163" s="284"/>
      <c r="C163" s="284"/>
      <c r="D163" s="441"/>
      <c r="E163" s="442"/>
      <c r="F163" s="443"/>
      <c r="G163" s="447"/>
      <c r="H163" s="445"/>
      <c r="I163" s="491"/>
      <c r="J163" s="492"/>
      <c r="K163" s="492"/>
      <c r="L163" s="493"/>
      <c r="M163" s="496"/>
      <c r="P163" s="497"/>
      <c r="R163" s="12"/>
      <c r="S163" s="405"/>
      <c r="U163" s="386"/>
    </row>
    <row r="164" spans="1:21" ht="7.5" customHeight="1">
      <c r="A164" s="448"/>
      <c r="B164" s="449"/>
      <c r="C164" s="449"/>
      <c r="D164" s="448"/>
      <c r="E164" s="448"/>
      <c r="F164" s="448"/>
      <c r="G164" s="448"/>
      <c r="H164" s="448"/>
      <c r="I164" s="448"/>
      <c r="J164" s="448"/>
      <c r="K164" s="448"/>
      <c r="L164" s="448"/>
      <c r="M164" s="498"/>
      <c r="O164" s="201"/>
      <c r="P164" s="499"/>
      <c r="R164" s="448"/>
    </row>
    <row r="165" spans="1:21" ht="7.5" customHeight="1">
      <c r="D165" s="3" t="s">
        <v>238</v>
      </c>
      <c r="M165" s="500"/>
      <c r="N165" s="200"/>
      <c r="P165" s="501"/>
      <c r="Q165" s="268"/>
    </row>
    <row r="166" spans="1:21" ht="11.25" customHeight="1">
      <c r="M166" s="393"/>
      <c r="P166" s="502"/>
      <c r="R166" s="12"/>
    </row>
    <row r="167" spans="1:21" ht="11.25" customHeight="1">
      <c r="M167" s="390"/>
      <c r="P167" s="503"/>
      <c r="R167" s="277"/>
    </row>
    <row r="168" spans="1:21" ht="11.25" customHeight="1">
      <c r="G168" s="450"/>
      <c r="M168" s="390"/>
      <c r="P168" s="503"/>
      <c r="R168" s="520"/>
    </row>
    <row r="169" spans="1:21" ht="11.25" customHeight="1">
      <c r="M169" s="390"/>
      <c r="P169" s="503"/>
      <c r="R169" s="393"/>
    </row>
    <row r="170" spans="1:21" ht="11.25" customHeight="1">
      <c r="M170" s="393"/>
      <c r="P170" s="504"/>
      <c r="R170" s="393"/>
    </row>
    <row r="171" spans="1:21" ht="11.25" customHeight="1">
      <c r="M171" s="505"/>
      <c r="P171" s="506"/>
      <c r="R171" s="390"/>
    </row>
    <row r="172" spans="1:21" ht="11.25" customHeight="1">
      <c r="R172" s="390"/>
    </row>
    <row r="173" spans="1:21" ht="11.25" customHeight="1">
      <c r="R173" s="390"/>
    </row>
    <row r="174" spans="1:21" ht="11.25" customHeight="1">
      <c r="R174" s="392"/>
    </row>
    <row r="175" spans="1:21" ht="11.25" customHeight="1"/>
    <row r="176" spans="1:21" ht="11.25" customHeight="1"/>
    <row r="177" spans="4:10" ht="11.25" customHeight="1"/>
    <row r="178" spans="4:10" ht="11.25" customHeight="1"/>
    <row r="179" spans="4:10" ht="11.25" customHeight="1"/>
    <row r="180" spans="4:10" ht="11.25" customHeight="1"/>
    <row r="181" spans="4:10" ht="11.25" customHeight="1"/>
    <row r="182" spans="4:10" ht="11.25" customHeight="1"/>
    <row r="183" spans="4:10" ht="11.25" customHeight="1"/>
    <row r="184" spans="4:10" ht="11.25" customHeight="1">
      <c r="D184" s="3" t="s">
        <v>23</v>
      </c>
    </row>
    <row r="185" spans="4:10" ht="11.25" customHeight="1"/>
    <row r="189" spans="4:10" ht="18" customHeight="1">
      <c r="I189" s="507"/>
      <c r="J189" s="508"/>
    </row>
    <row r="1217" spans="18:18" ht="18" customHeight="1">
      <c r="R1217" s="5" t="s">
        <v>238</v>
      </c>
    </row>
    <row r="1227" spans="18:18" ht="18" customHeight="1">
      <c r="R1227" s="5">
        <v>30</v>
      </c>
    </row>
  </sheetData>
  <protectedRanges>
    <protectedRange sqref="R47 R169:R173 R167 P163 P166:P169 M166:M171 M163 X94:X97 R152:R153 Z13 R104 R15 R114 R110:R112 R61:R63 R90 R13 R97 R146:R149 R133:R134 R130 Z124:Z126 Z72 Z74 Z76:Z77 R86 R116 Z44:Z48 R22 W93 R52 G29 R27 G133:G134 R118:R121 G128 G131 R123:R127 R75 R65 R143:R144 R71 G33 R42:R43 G40:G43 R83 R78:R80 R34:R38 R67 G35 X78:X92 W98:W104 R18" name="remarks_1_1"/>
    <protectedRange sqref="E2" name="date_1_1"/>
    <protectedRange sqref="J111:L114 F65:F71 O147 H12 F157 H15:H17 M41:P41 Q14 O42:O43 M94:P94 Q65 M98:O98 M97:P97 Q114 M155:O155 M142:P142 M120:M121 M93:N93 G151:G153 J151:K158 L152:L158 M12:O16 M124:O124 M20:M22 I62:L73 J148:J150 M104:O104 M74:O74 M47:O47 M71:M73 I136:K136 F15:F33 O95:O96 M111:O116 Q71 Q73 O143:O144 J133:K134 G105:G109 G95 G97 I159:L163 O70:O72 G142 G148 O128:O129 I85:L85 I141:K142 N131 L128:L148 M145:P146 I29:K29 M148:O148 I126:L127 J135 I128:K132 O117:O121 M62:O69 O150 Q21:Q22 I138:K139 M52:O52 N23 I144:K147 I149:I158 M44:P46 E96:E99 M40:N40 M31:O31 M33 I47:L60 D12:E60 I34:L35 O83 I37:L44 L36 D100:D104 I100:L104 N48:N51 M54:M60 O18:O22" name="ac01_1_6"/>
    <protectedRange sqref="D73 F73 I111:I114 F118:F121 F62:F64 G159 D162:H163 N52 K148:K150 H111:H121 M129 D111:F117 N155 H124 G121 I143:K143 I12:L28 H73 G144 G155:G156 N104 H149:H161 H85 D159:F161 H26 H28 F124:F156 D118:E158 H126:H147 L29 I30:L32 F158:G158 J33:L33 M77:M78 M26:M27 E62:E95 F75:F86 E100:E109" name="ac3_1_1"/>
    <protectedRange sqref="H19 H41:H43 H33:H39" name="ac01_1_3_1"/>
    <protectedRange sqref="H18 H20:H25 H27 H29:H32" name="ac3_1_3_1"/>
    <protectedRange sqref="F12:G12 G15:G17 F48 G53 H44:H47 F54:F60 H49:H60 F34:F43" name="ac3_1_4_1"/>
    <protectedRange sqref="I125:L125 J115:K124" name="ac01_1_5_1"/>
    <protectedRange sqref="L115:L124 I115:I124" name="ac3_1_5_1"/>
    <protectedRange sqref="I45:L46" name="ac01_1_6_1"/>
    <protectedRange sqref="R66 R17 R68:R70 R19:R21" name="remarks_1_1_2_1"/>
    <protectedRange sqref="N79" name="ac01_1_6_2"/>
    <protectedRange sqref="N32:O32 N35:O35 N36:N37 N39 N38:O38 O33" name="ac01_1_6_3"/>
    <protectedRange sqref="R30:R32" name="remarks_1_1_1"/>
  </protectedRanges>
  <mergeCells count="28">
    <mergeCell ref="M111:Q111"/>
    <mergeCell ref="M141:Q141"/>
    <mergeCell ref="M148:Q148"/>
    <mergeCell ref="N155:O155"/>
    <mergeCell ref="C2:C3"/>
    <mergeCell ref="D12:D60"/>
    <mergeCell ref="D62:D109"/>
    <mergeCell ref="D111:D158"/>
    <mergeCell ref="E2:E3"/>
    <mergeCell ref="E12:E60"/>
    <mergeCell ref="E62:E109"/>
    <mergeCell ref="E111:E158"/>
    <mergeCell ref="F44:F48"/>
    <mergeCell ref="M62:Q62"/>
    <mergeCell ref="M93:Q93"/>
    <mergeCell ref="M98:Q98"/>
    <mergeCell ref="N104:O104"/>
    <mergeCell ref="P104:Q104"/>
    <mergeCell ref="M12:Q12"/>
    <mergeCell ref="M40:Q40"/>
    <mergeCell ref="M47:Q47"/>
    <mergeCell ref="N52:O52"/>
    <mergeCell ref="P52:Q52"/>
    <mergeCell ref="E9:H9"/>
    <mergeCell ref="I9:L9"/>
    <mergeCell ref="M9:Q9"/>
    <mergeCell ref="N10:O10"/>
    <mergeCell ref="P10:Q10"/>
  </mergeCells>
  <conditionalFormatting sqref="E61">
    <cfRule type="expression" dxfId="152" priority="903" stopIfTrue="1">
      <formula>E61="Serviceable"</formula>
    </cfRule>
    <cfRule type="expression" dxfId="151" priority="904" stopIfTrue="1">
      <formula>E61="Maint."</formula>
    </cfRule>
  </conditionalFormatting>
  <conditionalFormatting sqref="E110">
    <cfRule type="expression" dxfId="150" priority="1032" stopIfTrue="1">
      <formula>E110="Serviceable"</formula>
    </cfRule>
    <cfRule type="expression" dxfId="149" priority="1033" stopIfTrue="1">
      <formula>E110="Maint."</formula>
    </cfRule>
  </conditionalFormatting>
  <conditionalFormatting sqref="N41">
    <cfRule type="cellIs" dxfId="148" priority="1018" stopIfTrue="1" operator="lessThan">
      <formula>0</formula>
    </cfRule>
    <cfRule type="cellIs" dxfId="147" priority="1017" stopIfTrue="1" operator="between">
      <formula>#REF!</formula>
      <formula>0</formula>
    </cfRule>
    <cfRule type="cellIs" dxfId="146" priority="1016" stopIfTrue="1" operator="between">
      <formula>#REF!</formula>
      <formula>#REF!</formula>
    </cfRule>
  </conditionalFormatting>
  <conditionalFormatting sqref="N65:N69 S72:S110 N74">
    <cfRule type="cellIs" dxfId="145" priority="1001" stopIfTrue="1" operator="lessThan">
      <formula>0</formula>
    </cfRule>
    <cfRule type="cellIs" dxfId="144" priority="1000" stopIfTrue="1" operator="between">
      <formula>#REF!</formula>
      <formula>0</formula>
    </cfRule>
    <cfRule type="cellIs" dxfId="143" priority="999" stopIfTrue="1" operator="between">
      <formula>#REF!</formula>
      <formula>#REF!</formula>
    </cfRule>
  </conditionalFormatting>
  <conditionalFormatting sqref="N79">
    <cfRule type="cellIs" dxfId="142" priority="47" stopIfTrue="1" operator="between">
      <formula>#REF!</formula>
      <formula>#REF!</formula>
    </cfRule>
    <cfRule type="cellIs" dxfId="141" priority="48" stopIfTrue="1" operator="between">
      <formula>#REF!</formula>
      <formula>0</formula>
    </cfRule>
    <cfRule type="cellIs" dxfId="140" priority="49" stopIfTrue="1" operator="lessThan">
      <formula>0</formula>
    </cfRule>
  </conditionalFormatting>
  <conditionalFormatting sqref="N94">
    <cfRule type="cellIs" dxfId="139" priority="996" stopIfTrue="1" operator="lessThan">
      <formula>0</formula>
    </cfRule>
    <cfRule type="cellIs" dxfId="138" priority="994" stopIfTrue="1" operator="between">
      <formula>#REF!</formula>
      <formula>#REF!</formula>
    </cfRule>
    <cfRule type="cellIs" dxfId="137" priority="995" stopIfTrue="1" operator="between">
      <formula>#REF!</formula>
      <formula>0</formula>
    </cfRule>
  </conditionalFormatting>
  <conditionalFormatting sqref="N114:N116">
    <cfRule type="cellIs" dxfId="136" priority="528" stopIfTrue="1" operator="between">
      <formula>#REF!</formula>
      <formula>#REF!</formula>
    </cfRule>
    <cfRule type="cellIs" dxfId="135" priority="529" stopIfTrue="1" operator="between">
      <formula>#REF!</formula>
      <formula>0</formula>
    </cfRule>
    <cfRule type="cellIs" dxfId="134" priority="530" stopIfTrue="1" operator="lessThan">
      <formula>0</formula>
    </cfRule>
  </conditionalFormatting>
  <conditionalFormatting sqref="N124">
    <cfRule type="cellIs" dxfId="133" priority="980" stopIfTrue="1" operator="between">
      <formula>#REF!</formula>
      <formula>#REF!</formula>
    </cfRule>
    <cfRule type="cellIs" dxfId="132" priority="981" stopIfTrue="1" operator="between">
      <formula>#REF!</formula>
      <formula>0</formula>
    </cfRule>
    <cfRule type="cellIs" dxfId="131" priority="982" stopIfTrue="1" operator="lessThan">
      <formula>0</formula>
    </cfRule>
  </conditionalFormatting>
  <conditionalFormatting sqref="N131">
    <cfRule type="cellIs" dxfId="130" priority="307" stopIfTrue="1" operator="between">
      <formula>#REF!</formula>
      <formula>#REF!</formula>
    </cfRule>
    <cfRule type="cellIs" dxfId="129" priority="309" stopIfTrue="1" operator="lessThan">
      <formula>0</formula>
    </cfRule>
    <cfRule type="cellIs" dxfId="128" priority="308" stopIfTrue="1" operator="between">
      <formula>#REF!</formula>
      <formula>0</formula>
    </cfRule>
  </conditionalFormatting>
  <conditionalFormatting sqref="N142">
    <cfRule type="cellIs" dxfId="127" priority="505" stopIfTrue="1" operator="lessThan">
      <formula>0</formula>
    </cfRule>
    <cfRule type="cellIs" dxfId="126" priority="504" stopIfTrue="1" operator="between">
      <formula>#REF!</formula>
      <formula>0</formula>
    </cfRule>
    <cfRule type="cellIs" dxfId="125" priority="503" stopIfTrue="1" operator="between">
      <formula>#REF!</formula>
      <formula>#REF!</formula>
    </cfRule>
  </conditionalFormatting>
  <conditionalFormatting sqref="O156">
    <cfRule type="cellIs" dxfId="124" priority="221" operator="lessThan">
      <formula>30</formula>
    </cfRule>
    <cfRule type="cellIs" dxfId="123" priority="220" operator="lessThan">
      <formula>0</formula>
    </cfRule>
  </conditionalFormatting>
  <conditionalFormatting sqref="P13">
    <cfRule type="cellIs" dxfId="122" priority="417" operator="lessThan">
      <formula>0</formula>
    </cfRule>
    <cfRule type="cellIs" dxfId="121" priority="418" operator="lessThan">
      <formula>15</formula>
    </cfRule>
  </conditionalFormatting>
  <conditionalFormatting sqref="P14">
    <cfRule type="cellIs" dxfId="120" priority="1013" operator="lessThanOrEqual">
      <formula>15</formula>
    </cfRule>
    <cfRule type="cellIs" dxfId="119" priority="1014" operator="lessThan">
      <formula>0</formula>
    </cfRule>
  </conditionalFormatting>
  <conditionalFormatting sqref="P15">
    <cfRule type="cellIs" dxfId="118" priority="100" operator="lessThan">
      <formula>20</formula>
    </cfRule>
  </conditionalFormatting>
  <conditionalFormatting sqref="P15:P16">
    <cfRule type="cellIs" dxfId="117" priority="56" operator="lessThan">
      <formula>0</formula>
    </cfRule>
  </conditionalFormatting>
  <conditionalFormatting sqref="P16">
    <cfRule type="cellIs" dxfId="116" priority="57" operator="lessThan">
      <formula>15</formula>
    </cfRule>
  </conditionalFormatting>
  <conditionalFormatting sqref="P23">
    <cfRule type="cellIs" dxfId="115" priority="886" operator="lessThan">
      <formula>15</formula>
    </cfRule>
  </conditionalFormatting>
  <conditionalFormatting sqref="P28">
    <cfRule type="cellIs" dxfId="114" priority="53" operator="lessThan">
      <formula>20</formula>
    </cfRule>
  </conditionalFormatting>
  <conditionalFormatting sqref="P28:P29">
    <cfRule type="cellIs" dxfId="113" priority="52" operator="lessThan">
      <formula>0</formula>
    </cfRule>
  </conditionalFormatting>
  <conditionalFormatting sqref="P29">
    <cfRule type="cellIs" dxfId="112" priority="55" operator="lessThan">
      <formula>15</formula>
    </cfRule>
  </conditionalFormatting>
  <conditionalFormatting sqref="P31:P33">
    <cfRule type="cellIs" dxfId="111" priority="39" operator="lessThanOrEqual">
      <formula>50</formula>
    </cfRule>
    <cfRule type="cellIs" dxfId="110" priority="40" operator="lessThan">
      <formula>0</formula>
    </cfRule>
  </conditionalFormatting>
  <conditionalFormatting sqref="P34">
    <cfRule type="cellIs" dxfId="109" priority="3" operator="lessThan">
      <formula>20</formula>
    </cfRule>
  </conditionalFormatting>
  <conditionalFormatting sqref="P38">
    <cfRule type="cellIs" dxfId="108" priority="11" operator="lessThanOrEqual">
      <formula>50</formula>
    </cfRule>
    <cfRule type="cellIs" dxfId="107" priority="12" operator="lessThan">
      <formula>0</formula>
    </cfRule>
  </conditionalFormatting>
  <conditionalFormatting sqref="P48">
    <cfRule type="cellIs" dxfId="106" priority="739" operator="lessThan">
      <formula>15</formula>
    </cfRule>
    <cfRule type="cellIs" dxfId="105" priority="738" operator="lessThan">
      <formula>0</formula>
    </cfRule>
  </conditionalFormatting>
  <conditionalFormatting sqref="P50">
    <cfRule type="cellIs" dxfId="104" priority="217" operator="lessThan">
      <formula>0</formula>
    </cfRule>
    <cfRule type="cellIs" dxfId="103" priority="218" operator="lessThan">
      <formula>26</formula>
    </cfRule>
  </conditionalFormatting>
  <conditionalFormatting sqref="P53">
    <cfRule type="cellIs" dxfId="102" priority="19" operator="lessThanOrEqual">
      <formula>50</formula>
    </cfRule>
  </conditionalFormatting>
  <conditionalFormatting sqref="P55:P57 P59:P60">
    <cfRule type="cellIs" dxfId="101" priority="4" operator="lessThanOrEqual">
      <formula>50</formula>
    </cfRule>
  </conditionalFormatting>
  <conditionalFormatting sqref="P62 P64:P65">
    <cfRule type="cellIs" dxfId="100" priority="991" operator="lessThanOrEqual">
      <formula>15</formula>
    </cfRule>
    <cfRule type="cellIs" dxfId="99" priority="992" operator="lessThan">
      <formula>0</formula>
    </cfRule>
  </conditionalFormatting>
  <conditionalFormatting sqref="P67">
    <cfRule type="cellIs" dxfId="98" priority="272" operator="lessThan">
      <formula>30</formula>
    </cfRule>
  </conditionalFormatting>
  <conditionalFormatting sqref="P74">
    <cfRule type="cellIs" dxfId="97" priority="367" operator="lessThanOrEqual">
      <formula>15</formula>
    </cfRule>
  </conditionalFormatting>
  <conditionalFormatting sqref="P79">
    <cfRule type="cellIs" dxfId="96" priority="313" operator="lessThan">
      <formula>0</formula>
    </cfRule>
    <cfRule type="cellIs" dxfId="95" priority="311" operator="lessThan">
      <formula>0</formula>
    </cfRule>
    <cfRule type="cellIs" dxfId="94" priority="310" operator="lessThanOrEqual">
      <formula>20</formula>
    </cfRule>
    <cfRule type="cellIs" dxfId="93" priority="312" operator="lessThanOrEqual">
      <formula>15</formula>
    </cfRule>
  </conditionalFormatting>
  <conditionalFormatting sqref="P81:P83 Q97">
    <cfRule type="cellIs" dxfId="92" priority="827" operator="lessThan">
      <formula>30</formula>
    </cfRule>
  </conditionalFormatting>
  <conditionalFormatting sqref="P81:P83">
    <cfRule type="cellIs" dxfId="91" priority="826" operator="lessThan">
      <formula>0</formula>
    </cfRule>
  </conditionalFormatting>
  <conditionalFormatting sqref="P99">
    <cfRule type="cellIs" dxfId="90" priority="667" operator="lessThan">
      <formula>15</formula>
    </cfRule>
    <cfRule type="cellIs" dxfId="89" priority="666" operator="lessThan">
      <formula>0</formula>
    </cfRule>
  </conditionalFormatting>
  <conditionalFormatting sqref="P101:P103">
    <cfRule type="cellIs" dxfId="88" priority="213" operator="lessThan">
      <formula>0</formula>
    </cfRule>
    <cfRule type="cellIs" dxfId="87" priority="214" operator="lessThan">
      <formula>15</formula>
    </cfRule>
  </conditionalFormatting>
  <conditionalFormatting sqref="P113:P114">
    <cfRule type="cellIs" dxfId="86" priority="968" operator="lessThanOrEqual">
      <formula>15</formula>
    </cfRule>
    <cfRule type="cellIs" dxfId="85" priority="969" operator="lessThan">
      <formula>0</formula>
    </cfRule>
  </conditionalFormatting>
  <conditionalFormatting sqref="P116">
    <cfRule type="cellIs" dxfId="84" priority="532" operator="lessThan">
      <formula>0</formula>
    </cfRule>
    <cfRule type="cellIs" dxfId="83" priority="531" operator="lessThanOrEqual">
      <formula>15</formula>
    </cfRule>
  </conditionalFormatting>
  <conditionalFormatting sqref="P124">
    <cfRule type="cellIs" dxfId="82" priority="979" operator="lessThan">
      <formula>15</formula>
    </cfRule>
    <cfRule type="cellIs" dxfId="81" priority="978" operator="lessThan">
      <formula>0</formula>
    </cfRule>
  </conditionalFormatting>
  <conditionalFormatting sqref="P127">
    <cfRule type="cellIs" dxfId="80" priority="571" operator="lessThan">
      <formula>0</formula>
    </cfRule>
    <cfRule type="cellIs" dxfId="79" priority="572" operator="lessThan">
      <formula>15</formula>
    </cfRule>
  </conditionalFormatting>
  <conditionalFormatting sqref="P130">
    <cfRule type="cellIs" dxfId="78" priority="275" operator="lessThan">
      <formula>20</formula>
    </cfRule>
  </conditionalFormatting>
  <conditionalFormatting sqref="P130:P131">
    <cfRule type="cellIs" dxfId="77" priority="274" operator="lessThan">
      <formula>0</formula>
    </cfRule>
  </conditionalFormatting>
  <conditionalFormatting sqref="P131">
    <cfRule type="cellIs" dxfId="76" priority="306" operator="lessThan">
      <formula>15</formula>
    </cfRule>
  </conditionalFormatting>
  <conditionalFormatting sqref="P133:P134">
    <cfRule type="cellIs" dxfId="75" priority="295" operator="lessThan">
      <formula>0</formula>
    </cfRule>
    <cfRule type="cellIs" dxfId="74" priority="296" operator="lessThan">
      <formula>30</formula>
    </cfRule>
  </conditionalFormatting>
  <conditionalFormatting sqref="P149">
    <cfRule type="cellIs" dxfId="73" priority="776" operator="lessThan">
      <formula>15</formula>
    </cfRule>
    <cfRule type="cellIs" dxfId="72" priority="775" operator="lessThan">
      <formula>0</formula>
    </cfRule>
  </conditionalFormatting>
  <conditionalFormatting sqref="P23:Q23">
    <cfRule type="cellIs" dxfId="71" priority="888" operator="lessThan">
      <formula>0</formula>
    </cfRule>
  </conditionalFormatting>
  <conditionalFormatting sqref="P49:Q49">
    <cfRule type="cellIs" dxfId="70" priority="227" operator="lessThan">
      <formula>15</formula>
    </cfRule>
  </conditionalFormatting>
  <conditionalFormatting sqref="P51:Q51">
    <cfRule type="cellIs" dxfId="69" priority="2" operator="lessThan">
      <formula>15</formula>
    </cfRule>
  </conditionalFormatting>
  <conditionalFormatting sqref="P74:Q74">
    <cfRule type="cellIs" dxfId="68" priority="368" operator="lessThan">
      <formula>0</formula>
    </cfRule>
  </conditionalFormatting>
  <conditionalFormatting sqref="P100:Q100">
    <cfRule type="cellIs" dxfId="67" priority="225" operator="lessThan">
      <formula>15</formula>
    </cfRule>
  </conditionalFormatting>
  <conditionalFormatting sqref="P136:Q136">
    <cfRule type="cellIs" dxfId="66" priority="252" operator="lessThan">
      <formula>20</formula>
    </cfRule>
    <cfRule type="cellIs" dxfId="65" priority="251" operator="lessThan">
      <formula>0</formula>
    </cfRule>
  </conditionalFormatting>
  <conditionalFormatting sqref="P151:Q151">
    <cfRule type="cellIs" dxfId="64" priority="223" operator="lessThan">
      <formula>15</formula>
    </cfRule>
  </conditionalFormatting>
  <conditionalFormatting sqref="Q17">
    <cfRule type="cellIs" dxfId="63" priority="831" operator="lessThan">
      <formula>0</formula>
    </cfRule>
    <cfRule type="cellIs" dxfId="62" priority="1008" operator="lessThan">
      <formula>14</formula>
    </cfRule>
  </conditionalFormatting>
  <conditionalFormatting sqref="Q18">
    <cfRule type="cellIs" dxfId="61" priority="165" operator="lessThan">
      <formula>0</formula>
    </cfRule>
    <cfRule type="cellIs" dxfId="60" priority="189" operator="lessThan">
      <formula>14</formula>
    </cfRule>
  </conditionalFormatting>
  <conditionalFormatting sqref="Q19:Q20">
    <cfRule type="cellIs" dxfId="59" priority="204" operator="lessThan">
      <formula>0</formula>
    </cfRule>
    <cfRule type="cellIs" dxfId="58" priority="205" operator="lessThan">
      <formula>14</formula>
    </cfRule>
  </conditionalFormatting>
  <conditionalFormatting sqref="Q21">
    <cfRule type="cellIs" dxfId="57" priority="1003" operator="lessThan">
      <formula>0</formula>
    </cfRule>
    <cfRule type="cellIs" dxfId="56" priority="899" operator="lessThan">
      <formula>714</formula>
    </cfRule>
  </conditionalFormatting>
  <conditionalFormatting sqref="Q23:Q27">
    <cfRule type="cellIs" dxfId="55" priority="14" operator="lessThan">
      <formula>14</formula>
    </cfRule>
  </conditionalFormatting>
  <conditionalFormatting sqref="Q26:Q27">
    <cfRule type="cellIs" dxfId="54" priority="13" operator="lessThan">
      <formula>0</formula>
    </cfRule>
  </conditionalFormatting>
  <conditionalFormatting sqref="Q30">
    <cfRule type="cellIs" dxfId="53" priority="151" operator="lessThan">
      <formula>0</formula>
    </cfRule>
    <cfRule type="cellIs" dxfId="52" priority="152" operator="lessThan">
      <formula>10</formula>
    </cfRule>
  </conditionalFormatting>
  <conditionalFormatting sqref="Q34 P154:Q154">
    <cfRule type="cellIs" dxfId="51" priority="207" operator="lessThan">
      <formula>0</formula>
    </cfRule>
    <cfRule type="cellIs" dxfId="50" priority="208" operator="lessThan">
      <formula>10</formula>
    </cfRule>
  </conditionalFormatting>
  <conditionalFormatting sqref="Q36:Q37 Q39">
    <cfRule type="cellIs" dxfId="49" priority="15" operator="lessThan">
      <formula>0</formula>
    </cfRule>
    <cfRule type="cellIs" dxfId="48" priority="16" operator="lessThan">
      <formula>10</formula>
    </cfRule>
  </conditionalFormatting>
  <conditionalFormatting sqref="Q41">
    <cfRule type="cellIs" dxfId="47" priority="1015" operator="lessThan">
      <formula>7</formula>
    </cfRule>
  </conditionalFormatting>
  <conditionalFormatting sqref="Q41:Q44">
    <cfRule type="cellIs" dxfId="46" priority="104" operator="lessThan">
      <formula>0</formula>
    </cfRule>
  </conditionalFormatting>
  <conditionalFormatting sqref="Q42:Q43">
    <cfRule type="cellIs" dxfId="45" priority="105" operator="lessThan">
      <formula>14</formula>
    </cfRule>
  </conditionalFormatting>
  <conditionalFormatting sqref="Q44">
    <cfRule type="cellIs" dxfId="44" priority="1012" operator="lessThan">
      <formula>30</formula>
    </cfRule>
  </conditionalFormatting>
  <conditionalFormatting sqref="Q54">
    <cfRule type="cellIs" dxfId="43" priority="10" operator="lessThan">
      <formula>15</formula>
    </cfRule>
  </conditionalFormatting>
  <conditionalFormatting sqref="Q58">
    <cfRule type="cellIs" dxfId="42" priority="1" operator="lessThan">
      <formula>15</formula>
    </cfRule>
  </conditionalFormatting>
  <conditionalFormatting sqref="Q68">
    <cfRule type="cellIs" dxfId="41" priority="186" operator="lessThan">
      <formula>10</formula>
    </cfRule>
    <cfRule type="cellIs" dxfId="40" priority="144" operator="lessThan">
      <formula>0</formula>
    </cfRule>
  </conditionalFormatting>
  <conditionalFormatting sqref="Q69">
    <cfRule type="cellIs" dxfId="39" priority="519" operator="lessThan">
      <formula>10</formula>
    </cfRule>
  </conditionalFormatting>
  <conditionalFormatting sqref="Q69:Q71">
    <cfRule type="cellIs" dxfId="38" priority="518" operator="lessThan">
      <formula>0</formula>
    </cfRule>
  </conditionalFormatting>
  <conditionalFormatting sqref="Q70">
    <cfRule type="cellIs" dxfId="37" priority="527" operator="lessThan">
      <formula>14</formula>
    </cfRule>
  </conditionalFormatting>
  <conditionalFormatting sqref="Q71">
    <cfRule type="cellIs" dxfId="36" priority="526" operator="lessThan">
      <formula>7</formula>
    </cfRule>
  </conditionalFormatting>
  <conditionalFormatting sqref="Q72">
    <cfRule type="cellIs" dxfId="35" priority="185" operator="lessThan">
      <formula>10</formula>
    </cfRule>
  </conditionalFormatting>
  <conditionalFormatting sqref="Q74">
    <cfRule type="cellIs" dxfId="34" priority="564" operator="lessThan">
      <formula>7</formula>
    </cfRule>
  </conditionalFormatting>
  <conditionalFormatting sqref="Q75">
    <cfRule type="cellIs" dxfId="33" priority="187" operator="lessThan">
      <formula>0</formula>
    </cfRule>
  </conditionalFormatting>
  <conditionalFormatting sqref="Q75:Q76">
    <cfRule type="cellIs" dxfId="32" priority="188" operator="lessThan">
      <formula>10</formula>
    </cfRule>
  </conditionalFormatting>
  <conditionalFormatting sqref="Q77:Q78">
    <cfRule type="cellIs" dxfId="31" priority="43" operator="lessThan">
      <formula>0</formula>
    </cfRule>
    <cfRule type="cellIs" dxfId="30" priority="44" operator="lessThan">
      <formula>10</formula>
    </cfRule>
  </conditionalFormatting>
  <conditionalFormatting sqref="Q94">
    <cfRule type="cellIs" dxfId="29" priority="894" operator="lessThan">
      <formula>7</formula>
    </cfRule>
  </conditionalFormatting>
  <conditionalFormatting sqref="Q94:Q97">
    <cfRule type="cellIs" dxfId="28" priority="161" operator="lessThan">
      <formula>0</formula>
    </cfRule>
  </conditionalFormatting>
  <conditionalFormatting sqref="Q95">
    <cfRule type="cellIs" dxfId="27" priority="987" operator="lessThan">
      <formula>10</formula>
    </cfRule>
  </conditionalFormatting>
  <conditionalFormatting sqref="Q96">
    <cfRule type="cellIs" dxfId="26" priority="1010" operator="lessThan">
      <formula>14</formula>
    </cfRule>
  </conditionalFormatting>
  <conditionalFormatting sqref="Q105">
    <cfRule type="cellIs" dxfId="25" priority="233" operator="lessThan">
      <formula>0</formula>
    </cfRule>
    <cfRule type="cellIs" dxfId="24" priority="180" operator="lessThan">
      <formula>30</formula>
    </cfRule>
  </conditionalFormatting>
  <conditionalFormatting sqref="Q117">
    <cfRule type="cellIs" dxfId="23" priority="535" operator="lessThan">
      <formula>10</formula>
    </cfRule>
    <cfRule type="cellIs" dxfId="22" priority="534" operator="lessThan">
      <formula>0</formula>
    </cfRule>
  </conditionalFormatting>
  <conditionalFormatting sqref="Q118:Q119">
    <cfRule type="cellIs" dxfId="21" priority="533" operator="lessThan">
      <formula>14</formula>
    </cfRule>
  </conditionalFormatting>
  <conditionalFormatting sqref="Q118:Q120">
    <cfRule type="cellIs" dxfId="20" priority="202" operator="lessThan">
      <formula>0</formula>
    </cfRule>
  </conditionalFormatting>
  <conditionalFormatting sqref="Q120">
    <cfRule type="cellIs" dxfId="19" priority="721" operator="lessThan">
      <formula>7</formula>
    </cfRule>
  </conditionalFormatting>
  <conditionalFormatting sqref="Q121">
    <cfRule type="cellIs" dxfId="18" priority="245" operator="lessThan">
      <formula>0</formula>
    </cfRule>
    <cfRule type="cellIs" dxfId="17" priority="246" operator="lessThan">
      <formula>10</formula>
    </cfRule>
  </conditionalFormatting>
  <conditionalFormatting sqref="Q124">
    <cfRule type="cellIs" dxfId="16" priority="972" operator="lessThan">
      <formula>14</formula>
    </cfRule>
  </conditionalFormatting>
  <conditionalFormatting sqref="Q124:Q126">
    <cfRule type="cellIs" dxfId="15" priority="441" operator="lessThan">
      <formula>0</formula>
    </cfRule>
  </conditionalFormatting>
  <conditionalFormatting sqref="Q125:Q126">
    <cfRule type="cellIs" dxfId="14" priority="713" operator="lessThan">
      <formula>10</formula>
    </cfRule>
  </conditionalFormatting>
  <conditionalFormatting sqref="Q129">
    <cfRule type="cellIs" dxfId="13" priority="970" operator="lessThan">
      <formula>0</formula>
    </cfRule>
    <cfRule type="cellIs" dxfId="12" priority="971" operator="lessThan">
      <formula>10</formula>
    </cfRule>
  </conditionalFormatting>
  <conditionalFormatting sqref="Q135">
    <cfRule type="cellIs" dxfId="11" priority="243" operator="lessThan">
      <formula>60</formula>
    </cfRule>
    <cfRule type="cellIs" dxfId="10" priority="156" operator="lessThan">
      <formula>0</formula>
    </cfRule>
  </conditionalFormatting>
  <conditionalFormatting sqref="Q137">
    <cfRule type="cellIs" dxfId="9" priority="240" operator="lessThan">
      <formula>14</formula>
    </cfRule>
    <cfRule type="cellIs" dxfId="8" priority="155" operator="lessThan">
      <formula>0</formula>
    </cfRule>
  </conditionalFormatting>
  <conditionalFormatting sqref="Q142:Q145">
    <cfRule type="cellIs" dxfId="7" priority="497" operator="lessThan">
      <formula>0</formula>
    </cfRule>
    <cfRule type="cellIs" dxfId="6" priority="502" operator="lessThan">
      <formula>15</formula>
    </cfRule>
  </conditionalFormatting>
  <conditionalFormatting sqref="Q150">
    <cfRule type="cellIs" dxfId="5" priority="241" operator="lessThan">
      <formula>0</formula>
    </cfRule>
    <cfRule type="cellIs" dxfId="4" priority="242" operator="lessThan">
      <formula>20</formula>
    </cfRule>
  </conditionalFormatting>
  <conditionalFormatting sqref="Q151">
    <cfRule type="cellIs" dxfId="3" priority="158" operator="lessThan">
      <formula>0</formula>
    </cfRule>
  </conditionalFormatting>
  <conditionalFormatting sqref="S61">
    <cfRule type="cellIs" dxfId="2" priority="902" stopIfTrue="1" operator="lessThan">
      <formula>0</formula>
    </cfRule>
    <cfRule type="cellIs" dxfId="1" priority="901" stopIfTrue="1" operator="between">
      <formula>#REF!</formula>
      <formula>0</formula>
    </cfRule>
    <cfRule type="cellIs" dxfId="0" priority="900" stopIfTrue="1" operator="between">
      <formula>#REF!</formula>
      <formula>#REF!</formula>
    </cfRule>
  </conditionalFormatting>
  <dataValidations count="1">
    <dataValidation type="list" allowBlank="1" showInputMessage="1" showErrorMessage="1" sqref="E61 E110 JB65674 SX65674 ACT65674 AMP65674 AWL65674 BGH65674 BQD65674 BZZ65674 CJV65674 CTR65674 DDN65674 DNJ65674 DXF65674 EHB65674 EQX65674 FAT65674 FKP65674 FUL65674 GEH65674 GOD65674 GXZ65674 HHV65674 HRR65674 IBN65674 ILJ65674 IVF65674 JFB65674 JOX65674 JYT65674 KIP65674 KSL65674 LCH65674 LMD65674 LVZ65674 MFV65674 MPR65674 MZN65674 NJJ65674 NTF65674 ODB65674 OMX65674 OWT65674 PGP65674 PQL65674 QAH65674 QKD65674 QTZ65674 RDV65674 RNR65674 RXN65674 SHJ65674 SRF65674 TBB65674 TKX65674 TUT65674 UEP65674 UOL65674 UYH65674 VID65674 VRZ65674 WBV65674 WLR65674 WVN65674 E65677 JB131210 SX131210 ACT131210 AMP131210 AWL131210 BGH131210 BQD131210 BZZ131210 CJV131210 CTR131210 DDN131210 DNJ131210 DXF131210 EHB131210 EQX131210 FAT131210 FKP131210 FUL131210 GEH131210 GOD131210 GXZ131210 HHV131210 HRR131210 IBN131210 ILJ131210 IVF131210 JFB131210 JOX131210 JYT131210 KIP131210 KSL131210 LCH131210 LMD131210 LVZ131210 MFV131210 MPR131210 MZN131210 NJJ131210 NTF131210 ODB131210 OMX131210 OWT131210 PGP131210 PQL131210 QAH131210 QKD131210 QTZ131210 RDV131210 RNR131210 RXN131210 SHJ131210 SRF131210 TBB131210 TKX131210 TUT131210 UEP131210 UOL131210 UYH131210 VID131210 VRZ131210 WBV131210 WLR131210 WVN131210 E131213 JB196746 SX196746 ACT196746 AMP196746 AWL196746 BGH196746 BQD196746 BZZ196746 CJV196746 CTR196746 DDN196746 DNJ196746 DXF196746 EHB196746 EQX196746 FAT196746 FKP196746 FUL196746 GEH196746 GOD196746 GXZ196746 HHV196746 HRR196746 IBN196746 ILJ196746 IVF196746 JFB196746 JOX196746 JYT196746 KIP196746 KSL196746 LCH196746 LMD196746 LVZ196746 MFV196746 MPR196746 MZN196746 NJJ196746 NTF196746 ODB196746 OMX196746 OWT196746 PGP196746 PQL196746 QAH196746 QKD196746 QTZ196746 RDV196746 RNR196746 RXN196746 SHJ196746 SRF196746 TBB196746 TKX196746 TUT196746 UEP196746 UOL196746 UYH196746 VID196746 VRZ196746 WBV196746 WLR196746 WVN196746 E196749 JB262282 SX262282 ACT262282 AMP262282 AWL262282 BGH262282 BQD262282 BZZ262282 CJV262282 CTR262282 DDN262282 DNJ262282 DXF262282 EHB262282 EQX262282 FAT262282 FKP262282 FUL262282 GEH262282 GOD262282 GXZ262282 HHV262282 HRR262282 IBN262282 ILJ262282 IVF262282 JFB262282 JOX262282 JYT262282 KIP262282 KSL262282 LCH262282 LMD262282 LVZ262282 MFV262282 MPR262282 MZN262282 NJJ262282 NTF262282 ODB262282 OMX262282 OWT262282 PGP262282 PQL262282 QAH262282 QKD262282 QTZ262282 RDV262282 RNR262282 RXN262282 SHJ262282 SRF262282 TBB262282 TKX262282 TUT262282 UEP262282 UOL262282 UYH262282 VID262282 VRZ262282 WBV262282 WLR262282 WVN262282 E262285 JB327818 SX327818 ACT327818 AMP327818 AWL327818 BGH327818 BQD327818 BZZ327818 CJV327818 CTR327818 DDN327818 DNJ327818 DXF327818 EHB327818 EQX327818 FAT327818 FKP327818 FUL327818 GEH327818 GOD327818 GXZ327818 HHV327818 HRR327818 IBN327818 ILJ327818 IVF327818 JFB327818 JOX327818 JYT327818 KIP327818 KSL327818 LCH327818 LMD327818 LVZ327818 MFV327818 MPR327818 MZN327818 NJJ327818 NTF327818 ODB327818 OMX327818 OWT327818 PGP327818 PQL327818 QAH327818 QKD327818 QTZ327818 RDV327818 RNR327818 RXN327818 SHJ327818 SRF327818 TBB327818 TKX327818 TUT327818 UEP327818 UOL327818 UYH327818 VID327818 VRZ327818 WBV327818 WLR327818 WVN327818 E327821 JB393354 SX393354 ACT393354 AMP393354 AWL393354 BGH393354 BQD393354 BZZ393354 CJV393354 CTR393354 DDN393354 DNJ393354 DXF393354 EHB393354 EQX393354 FAT393354 FKP393354 FUL393354 GEH393354 GOD393354 GXZ393354 HHV393354 HRR393354 IBN393354 ILJ393354 IVF393354 JFB393354 JOX393354 JYT393354 KIP393354 KSL393354 LCH393354 LMD393354 LVZ393354 MFV393354 MPR393354 MZN393354 NJJ393354 NTF393354 ODB393354 OMX393354 OWT393354 PGP393354 PQL393354 QAH393354 QKD393354 QTZ393354 RDV393354 RNR393354 RXN393354 SHJ393354 SRF393354 TBB393354 TKX393354 TUT393354 UEP393354 UOL393354 UYH393354 VID393354 VRZ393354 WBV393354 WLR393354 WVN393354 E393357 JB458890 SX458890 ACT458890 AMP458890 AWL458890 BGH458890 BQD458890 BZZ458890 CJV458890 CTR458890 DDN458890 DNJ458890 DXF458890 EHB458890 EQX458890 FAT458890 FKP458890 FUL458890 GEH458890 GOD458890 GXZ458890 HHV458890 HRR458890 IBN458890 ILJ458890 IVF458890 JFB458890 JOX458890 JYT458890 KIP458890 KSL458890 LCH458890 LMD458890 LVZ458890 MFV458890 MPR458890 MZN458890 NJJ458890 NTF458890 ODB458890 OMX458890 OWT458890 PGP458890 PQL458890 QAH458890 QKD458890 QTZ458890 RDV458890 RNR458890 RXN458890 SHJ458890 SRF458890 TBB458890 TKX458890 TUT458890 UEP458890 UOL458890 UYH458890 VID458890 VRZ458890 WBV458890 WLR458890 WVN458890 E458893 JB524426 SX524426 ACT524426 AMP524426 AWL524426 BGH524426 BQD524426 BZZ524426 CJV524426 CTR524426 DDN524426 DNJ524426 DXF524426 EHB524426 EQX524426 FAT524426 FKP524426 FUL524426 GEH524426 GOD524426 GXZ524426 HHV524426 HRR524426 IBN524426 ILJ524426 IVF524426 JFB524426 JOX524426 JYT524426 KIP524426 KSL524426 LCH524426 LMD524426 LVZ524426 MFV524426 MPR524426 MZN524426 NJJ524426 NTF524426 ODB524426 OMX524426 OWT524426 PGP524426 PQL524426 QAH524426 QKD524426 QTZ524426 RDV524426 RNR524426 RXN524426 SHJ524426 SRF524426 TBB524426 TKX524426 TUT524426 UEP524426 UOL524426 UYH524426 VID524426 VRZ524426 WBV524426 WLR524426 WVN524426 E524429 JB589962 SX589962 ACT589962 AMP589962 AWL589962 BGH589962 BQD589962 BZZ589962 CJV589962 CTR589962 DDN589962 DNJ589962 DXF589962 EHB589962 EQX589962 FAT589962 FKP589962 FUL589962 GEH589962 GOD589962 GXZ589962 HHV589962 HRR589962 IBN589962 ILJ589962 IVF589962 JFB589962 JOX589962 JYT589962 KIP589962 KSL589962 LCH589962 LMD589962 LVZ589962 MFV589962 MPR589962 MZN589962 NJJ589962 NTF589962 ODB589962 OMX589962 OWT589962 PGP589962 PQL589962 QAH589962 QKD589962 QTZ589962 RDV589962 RNR589962 RXN589962 SHJ589962 SRF589962 TBB589962 TKX589962 TUT589962 UEP589962 UOL589962 UYH589962 VID589962 VRZ589962 WBV589962 WLR589962 WVN589962 E589965 JB655498 SX655498 ACT655498 AMP655498 AWL655498 BGH655498 BQD655498 BZZ655498 CJV655498 CTR655498 DDN655498 DNJ655498 DXF655498 EHB655498 EQX655498 FAT655498 FKP655498 FUL655498 GEH655498 GOD655498 GXZ655498 HHV655498 HRR655498 IBN655498 ILJ655498 IVF655498 JFB655498 JOX655498 JYT655498 KIP655498 KSL655498 LCH655498 LMD655498 LVZ655498 MFV655498 MPR655498 MZN655498 NJJ655498 NTF655498 ODB655498 OMX655498 OWT655498 PGP655498 PQL655498 QAH655498 QKD655498 QTZ655498 RDV655498 RNR655498 RXN655498 SHJ655498 SRF655498 TBB655498 TKX655498 TUT655498 UEP655498 UOL655498 UYH655498 VID655498 VRZ655498 WBV655498 WLR655498 WVN655498 E655501 JB721034 SX721034 ACT721034 AMP721034 AWL721034 BGH721034 BQD721034 BZZ721034 CJV721034 CTR721034 DDN721034 DNJ721034 DXF721034 EHB721034 EQX721034 FAT721034 FKP721034 FUL721034 GEH721034 GOD721034 GXZ721034 HHV721034 HRR721034 IBN721034 ILJ721034 IVF721034 JFB721034 JOX721034 JYT721034 KIP721034 KSL721034 LCH721034 LMD721034 LVZ721034 MFV721034 MPR721034 MZN721034 NJJ721034 NTF721034 ODB721034 OMX721034 OWT721034 PGP721034 PQL721034 QAH721034 QKD721034 QTZ721034 RDV721034 RNR721034 RXN721034 SHJ721034 SRF721034 TBB721034 TKX721034 TUT721034 UEP721034 UOL721034 UYH721034 VID721034 VRZ721034 WBV721034 WLR721034 WVN721034 E721037 JB786570 SX786570 ACT786570 AMP786570 AWL786570 BGH786570 BQD786570 BZZ786570 CJV786570 CTR786570 DDN786570 DNJ786570 DXF786570 EHB786570 EQX786570 FAT786570 FKP786570 FUL786570 GEH786570 GOD786570 GXZ786570 HHV786570 HRR786570 IBN786570 ILJ786570 IVF786570 JFB786570 JOX786570 JYT786570 KIP786570 KSL786570 LCH786570 LMD786570 LVZ786570 MFV786570 MPR786570 MZN786570 NJJ786570 NTF786570 ODB786570 OMX786570 OWT786570 PGP786570 PQL786570 QAH786570 QKD786570 QTZ786570 RDV786570 RNR786570 RXN786570 SHJ786570 SRF786570 TBB786570 TKX786570 TUT786570 UEP786570 UOL786570 UYH786570 VID786570 VRZ786570 WBV786570 WLR786570 WVN786570 E786573 JB852106 SX852106 ACT852106 AMP852106 AWL852106 BGH852106 BQD852106 BZZ852106 CJV852106 CTR852106 DDN852106 DNJ852106 DXF852106 EHB852106 EQX852106 FAT852106 FKP852106 FUL852106 GEH852106 GOD852106 GXZ852106 HHV852106 HRR852106 IBN852106 ILJ852106 IVF852106 JFB852106 JOX852106 JYT852106 KIP852106 KSL852106 LCH852106 LMD852106 LVZ852106 MFV852106 MPR852106 MZN852106 NJJ852106 NTF852106 ODB852106 OMX852106 OWT852106 PGP852106 PQL852106 QAH852106 QKD852106 QTZ852106 RDV852106 RNR852106 RXN852106 SHJ852106 SRF852106 TBB852106 TKX852106 TUT852106 UEP852106 UOL852106 UYH852106 VID852106 VRZ852106 WBV852106 WLR852106 WVN852106 E852109 JB917642 SX917642 ACT917642 AMP917642 AWL917642 BGH917642 BQD917642 BZZ917642 CJV917642 CTR917642 DDN917642 DNJ917642 DXF917642 EHB917642 EQX917642 FAT917642 FKP917642 FUL917642 GEH917642 GOD917642 GXZ917642 HHV917642 HRR917642 IBN917642 ILJ917642 IVF917642 JFB917642 JOX917642 JYT917642 KIP917642 KSL917642 LCH917642 LMD917642 LVZ917642 MFV917642 MPR917642 MZN917642 NJJ917642 NTF917642 ODB917642 OMX917642 OWT917642 PGP917642 PQL917642 QAH917642 QKD917642 QTZ917642 RDV917642 RNR917642 RXN917642 SHJ917642 SRF917642 TBB917642 TKX917642 TUT917642 UEP917642 UOL917642 UYH917642 VID917642 VRZ917642 WBV917642 WLR917642 WVN917642 E917645 JB983178 SX983178 ACT983178 AMP983178 AWL983178 BGH983178 BQD983178 BZZ983178 CJV983178 CTR983178 DDN983178 DNJ983178 DXF983178 EHB983178 EQX983178 FAT983178 FKP983178 FUL983178 GEH983178 GOD983178 GXZ983178 HHV983178 HRR983178 IBN983178 ILJ983178 IVF983178 JFB983178 JOX983178 JYT983178 KIP983178 KSL983178 LCH983178 LMD983178 LVZ983178 MFV983178 MPR983178 MZN983178 NJJ983178 NTF983178 ODB983178 OMX983178 OWT983178 PGP983178 PQL983178 QAH983178 QKD983178 QTZ983178 RDV983178 RNR983178 RXN983178 SHJ983178 SRF983178 TBB983178 TKX983178 TUT983178 UEP983178 UOL983178 UYH983178 VID983178 VRZ983178 WBV983178 WLR983178 WVN983178 E983181 E65684:E65685 E65692:E65698 E131220:E131221 E131228:E131234 E196756:E196757 E196764:E196770 E262292:E262293 E262300:E262306 E327828:E327829 E327836:E327842 E393364:E393365 E393372:E393378 E458900:E458901 E458908:E458914 E524436:E524437 E524444:E524450 E589972:E589973 E589980:E589986 E655508:E655509 E655516:E655522 E721044:E721045 E721052:E721058 E786580:E786581 E786588:E786594 E852116:E852117 E852124:E852130 E917652:E917653 E917660:E917666 E983188:E983189 E983196:E983202 IZ159:IZ163 JB12:JB17 JB61:JB73 JB110:JB158 JB65681:JB65682 JB65689:JB65695 JB131217:JB131218 JB131225:JB131231 JB196753:JB196754 JB196761:JB196767 JB262289:JB262290 JB262297:JB262303 JB327825:JB327826 JB327833:JB327839 JB393361:JB393362 JB393369:JB393375 JB458897:JB458898 JB458905:JB458911 JB524433:JB524434 JB524441:JB524447 JB589969:JB589970 JB589977:JB589983 JB655505:JB655506 JB655513:JB655519 JB721041:JB721042 JB721049:JB721055 JB786577:JB786578 JB786585:JB786591 JB852113:JB852114 JB852121:JB852127 JB917649:JB917650 JB917657:JB917663 JB983185:JB983186 JB983193:JB983199 SV159:SV163 SX12:SX17 SX61:SX73 SX110:SX158 SX65681:SX65682 SX65689:SX65695 SX131217:SX131218 SX131225:SX131231 SX196753:SX196754 SX196761:SX196767 SX262289:SX262290 SX262297:SX262303 SX327825:SX327826 SX327833:SX327839 SX393361:SX393362 SX393369:SX393375 SX458897:SX458898 SX458905:SX458911 SX524433:SX524434 SX524441:SX524447 SX589969:SX589970 SX589977:SX589983 SX655505:SX655506 SX655513:SX655519 SX721041:SX721042 SX721049:SX721055 SX786577:SX786578 SX786585:SX786591 SX852113:SX852114 SX852121:SX852127 SX917649:SX917650 SX917657:SX917663 SX983185:SX983186 SX983193:SX983199 ACR159:ACR163 ACT12:ACT17 ACT61:ACT73 ACT110:ACT158 ACT65681:ACT65682 ACT65689:ACT65695 ACT131217:ACT131218 ACT131225:ACT131231 ACT196753:ACT196754 ACT196761:ACT196767 ACT262289:ACT262290 ACT262297:ACT262303 ACT327825:ACT327826 ACT327833:ACT327839 ACT393361:ACT393362 ACT393369:ACT393375 ACT458897:ACT458898 ACT458905:ACT458911 ACT524433:ACT524434 ACT524441:ACT524447 ACT589969:ACT589970 ACT589977:ACT589983 ACT655505:ACT655506 ACT655513:ACT655519 ACT721041:ACT721042 ACT721049:ACT721055 ACT786577:ACT786578 ACT786585:ACT786591 ACT852113:ACT852114 ACT852121:ACT852127 ACT917649:ACT917650 ACT917657:ACT917663 ACT983185:ACT983186 ACT983193:ACT983199 AMN159:AMN163 AMP12:AMP17 AMP61:AMP73 AMP110:AMP158 AMP65681:AMP65682 AMP65689:AMP65695 AMP131217:AMP131218 AMP131225:AMP131231 AMP196753:AMP196754 AMP196761:AMP196767 AMP262289:AMP262290 AMP262297:AMP262303 AMP327825:AMP327826 AMP327833:AMP327839 AMP393361:AMP393362 AMP393369:AMP393375 AMP458897:AMP458898 AMP458905:AMP458911 AMP524433:AMP524434 AMP524441:AMP524447 AMP589969:AMP589970 AMP589977:AMP589983 AMP655505:AMP655506 AMP655513:AMP655519 AMP721041:AMP721042 AMP721049:AMP721055 AMP786577:AMP786578 AMP786585:AMP786591 AMP852113:AMP852114 AMP852121:AMP852127 AMP917649:AMP917650 AMP917657:AMP917663 AMP983185:AMP983186 AMP983193:AMP983199 AWJ159:AWJ163 AWL12:AWL17 AWL61:AWL73 AWL110:AWL158 AWL65681:AWL65682 AWL65689:AWL65695 AWL131217:AWL131218 AWL131225:AWL131231 AWL196753:AWL196754 AWL196761:AWL196767 AWL262289:AWL262290 AWL262297:AWL262303 AWL327825:AWL327826 AWL327833:AWL327839 AWL393361:AWL393362 AWL393369:AWL393375 AWL458897:AWL458898 AWL458905:AWL458911 AWL524433:AWL524434 AWL524441:AWL524447 AWL589969:AWL589970 AWL589977:AWL589983 AWL655505:AWL655506 AWL655513:AWL655519 AWL721041:AWL721042 AWL721049:AWL721055 AWL786577:AWL786578 AWL786585:AWL786591 AWL852113:AWL852114 AWL852121:AWL852127 AWL917649:AWL917650 AWL917657:AWL917663 AWL983185:AWL983186 AWL983193:AWL983199 BGF159:BGF163 BGH12:BGH17 BGH61:BGH73 BGH110:BGH158 BGH65681:BGH65682 BGH65689:BGH65695 BGH131217:BGH131218 BGH131225:BGH131231 BGH196753:BGH196754 BGH196761:BGH196767 BGH262289:BGH262290 BGH262297:BGH262303 BGH327825:BGH327826 BGH327833:BGH327839 BGH393361:BGH393362 BGH393369:BGH393375 BGH458897:BGH458898 BGH458905:BGH458911 BGH524433:BGH524434 BGH524441:BGH524447 BGH589969:BGH589970 BGH589977:BGH589983 BGH655505:BGH655506 BGH655513:BGH655519 BGH721041:BGH721042 BGH721049:BGH721055 BGH786577:BGH786578 BGH786585:BGH786591 BGH852113:BGH852114 BGH852121:BGH852127 BGH917649:BGH917650 BGH917657:BGH917663 BGH983185:BGH983186 BGH983193:BGH983199 BQB159:BQB163 BQD12:BQD17 BQD61:BQD73 BQD110:BQD158 BQD65681:BQD65682 BQD65689:BQD65695 BQD131217:BQD131218 BQD131225:BQD131231 BQD196753:BQD196754 BQD196761:BQD196767 BQD262289:BQD262290 BQD262297:BQD262303 BQD327825:BQD327826 BQD327833:BQD327839 BQD393361:BQD393362 BQD393369:BQD393375 BQD458897:BQD458898 BQD458905:BQD458911 BQD524433:BQD524434 BQD524441:BQD524447 BQD589969:BQD589970 BQD589977:BQD589983 BQD655505:BQD655506 BQD655513:BQD655519 BQD721041:BQD721042 BQD721049:BQD721055 BQD786577:BQD786578 BQD786585:BQD786591 BQD852113:BQD852114 BQD852121:BQD852127 BQD917649:BQD917650 BQD917657:BQD917663 BQD983185:BQD983186 BQD983193:BQD983199 BZX159:BZX163 BZZ12:BZZ17 BZZ61:BZZ73 BZZ110:BZZ158 BZZ65681:BZZ65682 BZZ65689:BZZ65695 BZZ131217:BZZ131218 BZZ131225:BZZ131231 BZZ196753:BZZ196754 BZZ196761:BZZ196767 BZZ262289:BZZ262290 BZZ262297:BZZ262303 BZZ327825:BZZ327826 BZZ327833:BZZ327839 BZZ393361:BZZ393362 BZZ393369:BZZ393375 BZZ458897:BZZ458898 BZZ458905:BZZ458911 BZZ524433:BZZ524434 BZZ524441:BZZ524447 BZZ589969:BZZ589970 BZZ589977:BZZ589983 BZZ655505:BZZ655506 BZZ655513:BZZ655519 BZZ721041:BZZ721042 BZZ721049:BZZ721055 BZZ786577:BZZ786578 BZZ786585:BZZ786591 BZZ852113:BZZ852114 BZZ852121:BZZ852127 BZZ917649:BZZ917650 BZZ917657:BZZ917663 BZZ983185:BZZ983186 BZZ983193:BZZ983199 CJT159:CJT163 CJV12:CJV17 CJV61:CJV73 CJV110:CJV158 CJV65681:CJV65682 CJV65689:CJV65695 CJV131217:CJV131218 CJV131225:CJV131231 CJV196753:CJV196754 CJV196761:CJV196767 CJV262289:CJV262290 CJV262297:CJV262303 CJV327825:CJV327826 CJV327833:CJV327839 CJV393361:CJV393362 CJV393369:CJV393375 CJV458897:CJV458898 CJV458905:CJV458911 CJV524433:CJV524434 CJV524441:CJV524447 CJV589969:CJV589970 CJV589977:CJV589983 CJV655505:CJV655506 CJV655513:CJV655519 CJV721041:CJV721042 CJV721049:CJV721055 CJV786577:CJV786578 CJV786585:CJV786591 CJV852113:CJV852114 CJV852121:CJV852127 CJV917649:CJV917650 CJV917657:CJV917663 CJV983185:CJV983186 CJV983193:CJV983199 CTP159:CTP163 CTR12:CTR17 CTR61:CTR73 CTR110:CTR158 CTR65681:CTR65682 CTR65689:CTR65695 CTR131217:CTR131218 CTR131225:CTR131231 CTR196753:CTR196754 CTR196761:CTR196767 CTR262289:CTR262290 CTR262297:CTR262303 CTR327825:CTR327826 CTR327833:CTR327839 CTR393361:CTR393362 CTR393369:CTR393375 CTR458897:CTR458898 CTR458905:CTR458911 CTR524433:CTR524434 CTR524441:CTR524447 CTR589969:CTR589970 CTR589977:CTR589983 CTR655505:CTR655506 CTR655513:CTR655519 CTR721041:CTR721042 CTR721049:CTR721055 CTR786577:CTR786578 CTR786585:CTR786591 CTR852113:CTR852114 CTR852121:CTR852127 CTR917649:CTR917650 CTR917657:CTR917663 CTR983185:CTR983186 CTR983193:CTR983199 DDL159:DDL163 DDN12:DDN17 DDN61:DDN73 DDN110:DDN158 DDN65681:DDN65682 DDN65689:DDN65695 DDN131217:DDN131218 DDN131225:DDN131231 DDN196753:DDN196754 DDN196761:DDN196767 DDN262289:DDN262290 DDN262297:DDN262303 DDN327825:DDN327826 DDN327833:DDN327839 DDN393361:DDN393362 DDN393369:DDN393375 DDN458897:DDN458898 DDN458905:DDN458911 DDN524433:DDN524434 DDN524441:DDN524447 DDN589969:DDN589970 DDN589977:DDN589983 DDN655505:DDN655506 DDN655513:DDN655519 DDN721041:DDN721042 DDN721049:DDN721055 DDN786577:DDN786578 DDN786585:DDN786591 DDN852113:DDN852114 DDN852121:DDN852127 DDN917649:DDN917650 DDN917657:DDN917663 DDN983185:DDN983186 DDN983193:DDN983199 DNH159:DNH163 DNJ12:DNJ17 DNJ61:DNJ73 DNJ110:DNJ158 DNJ65681:DNJ65682 DNJ65689:DNJ65695 DNJ131217:DNJ131218 DNJ131225:DNJ131231 DNJ196753:DNJ196754 DNJ196761:DNJ196767 DNJ262289:DNJ262290 DNJ262297:DNJ262303 DNJ327825:DNJ327826 DNJ327833:DNJ327839 DNJ393361:DNJ393362 DNJ393369:DNJ393375 DNJ458897:DNJ458898 DNJ458905:DNJ458911 DNJ524433:DNJ524434 DNJ524441:DNJ524447 DNJ589969:DNJ589970 DNJ589977:DNJ589983 DNJ655505:DNJ655506 DNJ655513:DNJ655519 DNJ721041:DNJ721042 DNJ721049:DNJ721055 DNJ786577:DNJ786578 DNJ786585:DNJ786591 DNJ852113:DNJ852114 DNJ852121:DNJ852127 DNJ917649:DNJ917650 DNJ917657:DNJ917663 DNJ983185:DNJ983186 DNJ983193:DNJ983199 DXD159:DXD163 DXF12:DXF17 DXF61:DXF73 DXF110:DXF158 DXF65681:DXF65682 DXF65689:DXF65695 DXF131217:DXF131218 DXF131225:DXF131231 DXF196753:DXF196754 DXF196761:DXF196767 DXF262289:DXF262290 DXF262297:DXF262303 DXF327825:DXF327826 DXF327833:DXF327839 DXF393361:DXF393362 DXF393369:DXF393375 DXF458897:DXF458898 DXF458905:DXF458911 DXF524433:DXF524434 DXF524441:DXF524447 DXF589969:DXF589970 DXF589977:DXF589983 DXF655505:DXF655506 DXF655513:DXF655519 DXF721041:DXF721042 DXF721049:DXF721055 DXF786577:DXF786578 DXF786585:DXF786591 DXF852113:DXF852114 DXF852121:DXF852127 DXF917649:DXF917650 DXF917657:DXF917663 DXF983185:DXF983186 DXF983193:DXF983199 EGZ159:EGZ163 EHB12:EHB17 EHB61:EHB73 EHB110:EHB158 EHB65681:EHB65682 EHB65689:EHB65695 EHB131217:EHB131218 EHB131225:EHB131231 EHB196753:EHB196754 EHB196761:EHB196767 EHB262289:EHB262290 EHB262297:EHB262303 EHB327825:EHB327826 EHB327833:EHB327839 EHB393361:EHB393362 EHB393369:EHB393375 EHB458897:EHB458898 EHB458905:EHB458911 EHB524433:EHB524434 EHB524441:EHB524447 EHB589969:EHB589970 EHB589977:EHB589983 EHB655505:EHB655506 EHB655513:EHB655519 EHB721041:EHB721042 EHB721049:EHB721055 EHB786577:EHB786578 EHB786585:EHB786591 EHB852113:EHB852114 EHB852121:EHB852127 EHB917649:EHB917650 EHB917657:EHB917663 EHB983185:EHB983186 EHB983193:EHB983199 EQV159:EQV163 EQX12:EQX17 EQX61:EQX73 EQX110:EQX158 EQX65681:EQX65682 EQX65689:EQX65695 EQX131217:EQX131218 EQX131225:EQX131231 EQX196753:EQX196754 EQX196761:EQX196767 EQX262289:EQX262290 EQX262297:EQX262303 EQX327825:EQX327826 EQX327833:EQX327839 EQX393361:EQX393362 EQX393369:EQX393375 EQX458897:EQX458898 EQX458905:EQX458911 EQX524433:EQX524434 EQX524441:EQX524447 EQX589969:EQX589970 EQX589977:EQX589983 EQX655505:EQX655506 EQX655513:EQX655519 EQX721041:EQX721042 EQX721049:EQX721055 EQX786577:EQX786578 EQX786585:EQX786591 EQX852113:EQX852114 EQX852121:EQX852127 EQX917649:EQX917650 EQX917657:EQX917663 EQX983185:EQX983186 EQX983193:EQX983199 FAR159:FAR163 FAT12:FAT17 FAT61:FAT73 FAT110:FAT158 FAT65681:FAT65682 FAT65689:FAT65695 FAT131217:FAT131218 FAT131225:FAT131231 FAT196753:FAT196754 FAT196761:FAT196767 FAT262289:FAT262290 FAT262297:FAT262303 FAT327825:FAT327826 FAT327833:FAT327839 FAT393361:FAT393362 FAT393369:FAT393375 FAT458897:FAT458898 FAT458905:FAT458911 FAT524433:FAT524434 FAT524441:FAT524447 FAT589969:FAT589970 FAT589977:FAT589983 FAT655505:FAT655506 FAT655513:FAT655519 FAT721041:FAT721042 FAT721049:FAT721055 FAT786577:FAT786578 FAT786585:FAT786591 FAT852113:FAT852114 FAT852121:FAT852127 FAT917649:FAT917650 FAT917657:FAT917663 FAT983185:FAT983186 FAT983193:FAT983199 FKN159:FKN163 FKP12:FKP17 FKP61:FKP73 FKP110:FKP158 FKP65681:FKP65682 FKP65689:FKP65695 FKP131217:FKP131218 FKP131225:FKP131231 FKP196753:FKP196754 FKP196761:FKP196767 FKP262289:FKP262290 FKP262297:FKP262303 FKP327825:FKP327826 FKP327833:FKP327839 FKP393361:FKP393362 FKP393369:FKP393375 FKP458897:FKP458898 FKP458905:FKP458911 FKP524433:FKP524434 FKP524441:FKP524447 FKP589969:FKP589970 FKP589977:FKP589983 FKP655505:FKP655506 FKP655513:FKP655519 FKP721041:FKP721042 FKP721049:FKP721055 FKP786577:FKP786578 FKP786585:FKP786591 FKP852113:FKP852114 FKP852121:FKP852127 FKP917649:FKP917650 FKP917657:FKP917663 FKP983185:FKP983186 FKP983193:FKP983199 FUJ159:FUJ163 FUL12:FUL17 FUL61:FUL73 FUL110:FUL158 FUL65681:FUL65682 FUL65689:FUL65695 FUL131217:FUL131218 FUL131225:FUL131231 FUL196753:FUL196754 FUL196761:FUL196767 FUL262289:FUL262290 FUL262297:FUL262303 FUL327825:FUL327826 FUL327833:FUL327839 FUL393361:FUL393362 FUL393369:FUL393375 FUL458897:FUL458898 FUL458905:FUL458911 FUL524433:FUL524434 FUL524441:FUL524447 FUL589969:FUL589970 FUL589977:FUL589983 FUL655505:FUL655506 FUL655513:FUL655519 FUL721041:FUL721042 FUL721049:FUL721055 FUL786577:FUL786578 FUL786585:FUL786591 FUL852113:FUL852114 FUL852121:FUL852127 FUL917649:FUL917650 FUL917657:FUL917663 FUL983185:FUL983186 FUL983193:FUL983199 GEF159:GEF163 GEH12:GEH17 GEH61:GEH73 GEH110:GEH158 GEH65681:GEH65682 GEH65689:GEH65695 GEH131217:GEH131218 GEH131225:GEH131231 GEH196753:GEH196754 GEH196761:GEH196767 GEH262289:GEH262290 GEH262297:GEH262303 GEH327825:GEH327826 GEH327833:GEH327839 GEH393361:GEH393362 GEH393369:GEH393375 GEH458897:GEH458898 GEH458905:GEH458911 GEH524433:GEH524434 GEH524441:GEH524447 GEH589969:GEH589970 GEH589977:GEH589983 GEH655505:GEH655506 GEH655513:GEH655519 GEH721041:GEH721042 GEH721049:GEH721055 GEH786577:GEH786578 GEH786585:GEH786591 GEH852113:GEH852114 GEH852121:GEH852127 GEH917649:GEH917650 GEH917657:GEH917663 GEH983185:GEH983186 GEH983193:GEH983199 GOB159:GOB163 GOD12:GOD17 GOD61:GOD73 GOD110:GOD158 GOD65681:GOD65682 GOD65689:GOD65695 GOD131217:GOD131218 GOD131225:GOD131231 GOD196753:GOD196754 GOD196761:GOD196767 GOD262289:GOD262290 GOD262297:GOD262303 GOD327825:GOD327826 GOD327833:GOD327839 GOD393361:GOD393362 GOD393369:GOD393375 GOD458897:GOD458898 GOD458905:GOD458911 GOD524433:GOD524434 GOD524441:GOD524447 GOD589969:GOD589970 GOD589977:GOD589983 GOD655505:GOD655506 GOD655513:GOD655519 GOD721041:GOD721042 GOD721049:GOD721055 GOD786577:GOD786578 GOD786585:GOD786591 GOD852113:GOD852114 GOD852121:GOD852127 GOD917649:GOD917650 GOD917657:GOD917663 GOD983185:GOD983186 GOD983193:GOD983199 GXX159:GXX163 GXZ12:GXZ17 GXZ61:GXZ73 GXZ110:GXZ158 GXZ65681:GXZ65682 GXZ65689:GXZ65695 GXZ131217:GXZ131218 GXZ131225:GXZ131231 GXZ196753:GXZ196754 GXZ196761:GXZ196767 GXZ262289:GXZ262290 GXZ262297:GXZ262303 GXZ327825:GXZ327826 GXZ327833:GXZ327839 GXZ393361:GXZ393362 GXZ393369:GXZ393375 GXZ458897:GXZ458898 GXZ458905:GXZ458911 GXZ524433:GXZ524434 GXZ524441:GXZ524447 GXZ589969:GXZ589970 GXZ589977:GXZ589983 GXZ655505:GXZ655506 GXZ655513:GXZ655519 GXZ721041:GXZ721042 GXZ721049:GXZ721055 GXZ786577:GXZ786578 GXZ786585:GXZ786591 GXZ852113:GXZ852114 GXZ852121:GXZ852127 GXZ917649:GXZ917650 GXZ917657:GXZ917663 GXZ983185:GXZ983186 GXZ983193:GXZ983199 HHT159:HHT163 HHV12:HHV17 HHV61:HHV73 HHV110:HHV158 HHV65681:HHV65682 HHV65689:HHV65695 HHV131217:HHV131218 HHV131225:HHV131231 HHV196753:HHV196754 HHV196761:HHV196767 HHV262289:HHV262290 HHV262297:HHV262303 HHV327825:HHV327826 HHV327833:HHV327839 HHV393361:HHV393362 HHV393369:HHV393375 HHV458897:HHV458898 HHV458905:HHV458911 HHV524433:HHV524434 HHV524441:HHV524447 HHV589969:HHV589970 HHV589977:HHV589983 HHV655505:HHV655506 HHV655513:HHV655519 HHV721041:HHV721042 HHV721049:HHV721055 HHV786577:HHV786578 HHV786585:HHV786591 HHV852113:HHV852114 HHV852121:HHV852127 HHV917649:HHV917650 HHV917657:HHV917663 HHV983185:HHV983186 HHV983193:HHV983199 HRP159:HRP163 HRR12:HRR17 HRR61:HRR73 HRR110:HRR158 HRR65681:HRR65682 HRR65689:HRR65695 HRR131217:HRR131218 HRR131225:HRR131231 HRR196753:HRR196754 HRR196761:HRR196767 HRR262289:HRR262290 HRR262297:HRR262303 HRR327825:HRR327826 HRR327833:HRR327839 HRR393361:HRR393362 HRR393369:HRR393375 HRR458897:HRR458898 HRR458905:HRR458911 HRR524433:HRR524434 HRR524441:HRR524447 HRR589969:HRR589970 HRR589977:HRR589983 HRR655505:HRR655506 HRR655513:HRR655519 HRR721041:HRR721042 HRR721049:HRR721055 HRR786577:HRR786578 HRR786585:HRR786591 HRR852113:HRR852114 HRR852121:HRR852127 HRR917649:HRR917650 HRR917657:HRR917663 HRR983185:HRR983186 HRR983193:HRR983199 IBL159:IBL163 IBN12:IBN17 IBN61:IBN73 IBN110:IBN158 IBN65681:IBN65682 IBN65689:IBN65695 IBN131217:IBN131218 IBN131225:IBN131231 IBN196753:IBN196754 IBN196761:IBN196767 IBN262289:IBN262290 IBN262297:IBN262303 IBN327825:IBN327826 IBN327833:IBN327839 IBN393361:IBN393362 IBN393369:IBN393375 IBN458897:IBN458898 IBN458905:IBN458911 IBN524433:IBN524434 IBN524441:IBN524447 IBN589969:IBN589970 IBN589977:IBN589983 IBN655505:IBN655506 IBN655513:IBN655519 IBN721041:IBN721042 IBN721049:IBN721055 IBN786577:IBN786578 IBN786585:IBN786591 IBN852113:IBN852114 IBN852121:IBN852127 IBN917649:IBN917650 IBN917657:IBN917663 IBN983185:IBN983186 IBN983193:IBN983199 ILH159:ILH163 ILJ12:ILJ17 ILJ61:ILJ73 ILJ110:ILJ158 ILJ65681:ILJ65682 ILJ65689:ILJ65695 ILJ131217:ILJ131218 ILJ131225:ILJ131231 ILJ196753:ILJ196754 ILJ196761:ILJ196767 ILJ262289:ILJ262290 ILJ262297:ILJ262303 ILJ327825:ILJ327826 ILJ327833:ILJ327839 ILJ393361:ILJ393362 ILJ393369:ILJ393375 ILJ458897:ILJ458898 ILJ458905:ILJ458911 ILJ524433:ILJ524434 ILJ524441:ILJ524447 ILJ589969:ILJ589970 ILJ589977:ILJ589983 ILJ655505:ILJ655506 ILJ655513:ILJ655519 ILJ721041:ILJ721042 ILJ721049:ILJ721055 ILJ786577:ILJ786578 ILJ786585:ILJ786591 ILJ852113:ILJ852114 ILJ852121:ILJ852127 ILJ917649:ILJ917650 ILJ917657:ILJ917663 ILJ983185:ILJ983186 ILJ983193:ILJ983199 IVD159:IVD163 IVF12:IVF17 IVF61:IVF73 IVF110:IVF158 IVF65681:IVF65682 IVF65689:IVF65695 IVF131217:IVF131218 IVF131225:IVF131231 IVF196753:IVF196754 IVF196761:IVF196767 IVF262289:IVF262290 IVF262297:IVF262303 IVF327825:IVF327826 IVF327833:IVF327839 IVF393361:IVF393362 IVF393369:IVF393375 IVF458897:IVF458898 IVF458905:IVF458911 IVF524433:IVF524434 IVF524441:IVF524447 IVF589969:IVF589970 IVF589977:IVF589983 IVF655505:IVF655506 IVF655513:IVF655519 IVF721041:IVF721042 IVF721049:IVF721055 IVF786577:IVF786578 IVF786585:IVF786591 IVF852113:IVF852114 IVF852121:IVF852127 IVF917649:IVF917650 IVF917657:IVF917663 IVF983185:IVF983186 IVF983193:IVF983199 JEZ159:JEZ163 JFB12:JFB17 JFB61:JFB73 JFB110:JFB158 JFB65681:JFB65682 JFB65689:JFB65695 JFB131217:JFB131218 JFB131225:JFB131231 JFB196753:JFB196754 JFB196761:JFB196767 JFB262289:JFB262290 JFB262297:JFB262303 JFB327825:JFB327826 JFB327833:JFB327839 JFB393361:JFB393362 JFB393369:JFB393375 JFB458897:JFB458898 JFB458905:JFB458911 JFB524433:JFB524434 JFB524441:JFB524447 JFB589969:JFB589970 JFB589977:JFB589983 JFB655505:JFB655506 JFB655513:JFB655519 JFB721041:JFB721042 JFB721049:JFB721055 JFB786577:JFB786578 JFB786585:JFB786591 JFB852113:JFB852114 JFB852121:JFB852127 JFB917649:JFB917650 JFB917657:JFB917663 JFB983185:JFB983186 JFB983193:JFB983199 JOV159:JOV163 JOX12:JOX17 JOX61:JOX73 JOX110:JOX158 JOX65681:JOX65682 JOX65689:JOX65695 JOX131217:JOX131218 JOX131225:JOX131231 JOX196753:JOX196754 JOX196761:JOX196767 JOX262289:JOX262290 JOX262297:JOX262303 JOX327825:JOX327826 JOX327833:JOX327839 JOX393361:JOX393362 JOX393369:JOX393375 JOX458897:JOX458898 JOX458905:JOX458911 JOX524433:JOX524434 JOX524441:JOX524447 JOX589969:JOX589970 JOX589977:JOX589983 JOX655505:JOX655506 JOX655513:JOX655519 JOX721041:JOX721042 JOX721049:JOX721055 JOX786577:JOX786578 JOX786585:JOX786591 JOX852113:JOX852114 JOX852121:JOX852127 JOX917649:JOX917650 JOX917657:JOX917663 JOX983185:JOX983186 JOX983193:JOX983199 JYR159:JYR163 JYT12:JYT17 JYT61:JYT73 JYT110:JYT158 JYT65681:JYT65682 JYT65689:JYT65695 JYT131217:JYT131218 JYT131225:JYT131231 JYT196753:JYT196754 JYT196761:JYT196767 JYT262289:JYT262290 JYT262297:JYT262303 JYT327825:JYT327826 JYT327833:JYT327839 JYT393361:JYT393362 JYT393369:JYT393375 JYT458897:JYT458898 JYT458905:JYT458911 JYT524433:JYT524434 JYT524441:JYT524447 JYT589969:JYT589970 JYT589977:JYT589983 JYT655505:JYT655506 JYT655513:JYT655519 JYT721041:JYT721042 JYT721049:JYT721055 JYT786577:JYT786578 JYT786585:JYT786591 JYT852113:JYT852114 JYT852121:JYT852127 JYT917649:JYT917650 JYT917657:JYT917663 JYT983185:JYT983186 JYT983193:JYT983199 KIN159:KIN163 KIP12:KIP17 KIP61:KIP73 KIP110:KIP158 KIP65681:KIP65682 KIP65689:KIP65695 KIP131217:KIP131218 KIP131225:KIP131231 KIP196753:KIP196754 KIP196761:KIP196767 KIP262289:KIP262290 KIP262297:KIP262303 KIP327825:KIP327826 KIP327833:KIP327839 KIP393361:KIP393362 KIP393369:KIP393375 KIP458897:KIP458898 KIP458905:KIP458911 KIP524433:KIP524434 KIP524441:KIP524447 KIP589969:KIP589970 KIP589977:KIP589983 KIP655505:KIP655506 KIP655513:KIP655519 KIP721041:KIP721042 KIP721049:KIP721055 KIP786577:KIP786578 KIP786585:KIP786591 KIP852113:KIP852114 KIP852121:KIP852127 KIP917649:KIP917650 KIP917657:KIP917663 KIP983185:KIP983186 KIP983193:KIP983199 KSJ159:KSJ163 KSL12:KSL17 KSL61:KSL73 KSL110:KSL158 KSL65681:KSL65682 KSL65689:KSL65695 KSL131217:KSL131218 KSL131225:KSL131231 KSL196753:KSL196754 KSL196761:KSL196767 KSL262289:KSL262290 KSL262297:KSL262303 KSL327825:KSL327826 KSL327833:KSL327839 KSL393361:KSL393362 KSL393369:KSL393375 KSL458897:KSL458898 KSL458905:KSL458911 KSL524433:KSL524434 KSL524441:KSL524447 KSL589969:KSL589970 KSL589977:KSL589983 KSL655505:KSL655506 KSL655513:KSL655519 KSL721041:KSL721042 KSL721049:KSL721055 KSL786577:KSL786578 KSL786585:KSL786591 KSL852113:KSL852114 KSL852121:KSL852127 KSL917649:KSL917650 KSL917657:KSL917663 KSL983185:KSL983186 KSL983193:KSL983199 LCF159:LCF163 LCH12:LCH17 LCH61:LCH73 LCH110:LCH158 LCH65681:LCH65682 LCH65689:LCH65695 LCH131217:LCH131218 LCH131225:LCH131231 LCH196753:LCH196754 LCH196761:LCH196767 LCH262289:LCH262290 LCH262297:LCH262303 LCH327825:LCH327826 LCH327833:LCH327839 LCH393361:LCH393362 LCH393369:LCH393375 LCH458897:LCH458898 LCH458905:LCH458911 LCH524433:LCH524434 LCH524441:LCH524447 LCH589969:LCH589970 LCH589977:LCH589983 LCH655505:LCH655506 LCH655513:LCH655519 LCH721041:LCH721042 LCH721049:LCH721055 LCH786577:LCH786578 LCH786585:LCH786591 LCH852113:LCH852114 LCH852121:LCH852127 LCH917649:LCH917650 LCH917657:LCH917663 LCH983185:LCH983186 LCH983193:LCH983199 LMB159:LMB163 LMD12:LMD17 LMD61:LMD73 LMD110:LMD158 LMD65681:LMD65682 LMD65689:LMD65695 LMD131217:LMD131218 LMD131225:LMD131231 LMD196753:LMD196754 LMD196761:LMD196767 LMD262289:LMD262290 LMD262297:LMD262303 LMD327825:LMD327826 LMD327833:LMD327839 LMD393361:LMD393362 LMD393369:LMD393375 LMD458897:LMD458898 LMD458905:LMD458911 LMD524433:LMD524434 LMD524441:LMD524447 LMD589969:LMD589970 LMD589977:LMD589983 LMD655505:LMD655506 LMD655513:LMD655519 LMD721041:LMD721042 LMD721049:LMD721055 LMD786577:LMD786578 LMD786585:LMD786591 LMD852113:LMD852114 LMD852121:LMD852127 LMD917649:LMD917650 LMD917657:LMD917663 LMD983185:LMD983186 LMD983193:LMD983199 LVX159:LVX163 LVZ12:LVZ17 LVZ61:LVZ73 LVZ110:LVZ158 LVZ65681:LVZ65682 LVZ65689:LVZ65695 LVZ131217:LVZ131218 LVZ131225:LVZ131231 LVZ196753:LVZ196754 LVZ196761:LVZ196767 LVZ262289:LVZ262290 LVZ262297:LVZ262303 LVZ327825:LVZ327826 LVZ327833:LVZ327839 LVZ393361:LVZ393362 LVZ393369:LVZ393375 LVZ458897:LVZ458898 LVZ458905:LVZ458911 LVZ524433:LVZ524434 LVZ524441:LVZ524447 LVZ589969:LVZ589970 LVZ589977:LVZ589983 LVZ655505:LVZ655506 LVZ655513:LVZ655519 LVZ721041:LVZ721042 LVZ721049:LVZ721055 LVZ786577:LVZ786578 LVZ786585:LVZ786591 LVZ852113:LVZ852114 LVZ852121:LVZ852127 LVZ917649:LVZ917650 LVZ917657:LVZ917663 LVZ983185:LVZ983186 LVZ983193:LVZ983199 MFT159:MFT163 MFV12:MFV17 MFV61:MFV73 MFV110:MFV158 MFV65681:MFV65682 MFV65689:MFV65695 MFV131217:MFV131218 MFV131225:MFV131231 MFV196753:MFV196754 MFV196761:MFV196767 MFV262289:MFV262290 MFV262297:MFV262303 MFV327825:MFV327826 MFV327833:MFV327839 MFV393361:MFV393362 MFV393369:MFV393375 MFV458897:MFV458898 MFV458905:MFV458911 MFV524433:MFV524434 MFV524441:MFV524447 MFV589969:MFV589970 MFV589977:MFV589983 MFV655505:MFV655506 MFV655513:MFV655519 MFV721041:MFV721042 MFV721049:MFV721055 MFV786577:MFV786578 MFV786585:MFV786591 MFV852113:MFV852114 MFV852121:MFV852127 MFV917649:MFV917650 MFV917657:MFV917663 MFV983185:MFV983186 MFV983193:MFV983199 MPP159:MPP163 MPR12:MPR17 MPR61:MPR73 MPR110:MPR158 MPR65681:MPR65682 MPR65689:MPR65695 MPR131217:MPR131218 MPR131225:MPR131231 MPR196753:MPR196754 MPR196761:MPR196767 MPR262289:MPR262290 MPR262297:MPR262303 MPR327825:MPR327826 MPR327833:MPR327839 MPR393361:MPR393362 MPR393369:MPR393375 MPR458897:MPR458898 MPR458905:MPR458911 MPR524433:MPR524434 MPR524441:MPR524447 MPR589969:MPR589970 MPR589977:MPR589983 MPR655505:MPR655506 MPR655513:MPR655519 MPR721041:MPR721042 MPR721049:MPR721055 MPR786577:MPR786578 MPR786585:MPR786591 MPR852113:MPR852114 MPR852121:MPR852127 MPR917649:MPR917650 MPR917657:MPR917663 MPR983185:MPR983186 MPR983193:MPR983199 MZL159:MZL163 MZN12:MZN17 MZN61:MZN73 MZN110:MZN158 MZN65681:MZN65682 MZN65689:MZN65695 MZN131217:MZN131218 MZN131225:MZN131231 MZN196753:MZN196754 MZN196761:MZN196767 MZN262289:MZN262290 MZN262297:MZN262303 MZN327825:MZN327826 MZN327833:MZN327839 MZN393361:MZN393362 MZN393369:MZN393375 MZN458897:MZN458898 MZN458905:MZN458911 MZN524433:MZN524434 MZN524441:MZN524447 MZN589969:MZN589970 MZN589977:MZN589983 MZN655505:MZN655506 MZN655513:MZN655519 MZN721041:MZN721042 MZN721049:MZN721055 MZN786577:MZN786578 MZN786585:MZN786591 MZN852113:MZN852114 MZN852121:MZN852127 MZN917649:MZN917650 MZN917657:MZN917663 MZN983185:MZN983186 MZN983193:MZN983199 NJH159:NJH163 NJJ12:NJJ17 NJJ61:NJJ73 NJJ110:NJJ158 NJJ65681:NJJ65682 NJJ65689:NJJ65695 NJJ131217:NJJ131218 NJJ131225:NJJ131231 NJJ196753:NJJ196754 NJJ196761:NJJ196767 NJJ262289:NJJ262290 NJJ262297:NJJ262303 NJJ327825:NJJ327826 NJJ327833:NJJ327839 NJJ393361:NJJ393362 NJJ393369:NJJ393375 NJJ458897:NJJ458898 NJJ458905:NJJ458911 NJJ524433:NJJ524434 NJJ524441:NJJ524447 NJJ589969:NJJ589970 NJJ589977:NJJ589983 NJJ655505:NJJ655506 NJJ655513:NJJ655519 NJJ721041:NJJ721042 NJJ721049:NJJ721055 NJJ786577:NJJ786578 NJJ786585:NJJ786591 NJJ852113:NJJ852114 NJJ852121:NJJ852127 NJJ917649:NJJ917650 NJJ917657:NJJ917663 NJJ983185:NJJ983186 NJJ983193:NJJ983199 NTD159:NTD163 NTF12:NTF17 NTF61:NTF73 NTF110:NTF158 NTF65681:NTF65682 NTF65689:NTF65695 NTF131217:NTF131218 NTF131225:NTF131231 NTF196753:NTF196754 NTF196761:NTF196767 NTF262289:NTF262290 NTF262297:NTF262303 NTF327825:NTF327826 NTF327833:NTF327839 NTF393361:NTF393362 NTF393369:NTF393375 NTF458897:NTF458898 NTF458905:NTF458911 NTF524433:NTF524434 NTF524441:NTF524447 NTF589969:NTF589970 NTF589977:NTF589983 NTF655505:NTF655506 NTF655513:NTF655519 NTF721041:NTF721042 NTF721049:NTF721055 NTF786577:NTF786578 NTF786585:NTF786591 NTF852113:NTF852114 NTF852121:NTF852127 NTF917649:NTF917650 NTF917657:NTF917663 NTF983185:NTF983186 NTF983193:NTF983199 OCZ159:OCZ163 ODB12:ODB17 ODB61:ODB73 ODB110:ODB158 ODB65681:ODB65682 ODB65689:ODB65695 ODB131217:ODB131218 ODB131225:ODB131231 ODB196753:ODB196754 ODB196761:ODB196767 ODB262289:ODB262290 ODB262297:ODB262303 ODB327825:ODB327826 ODB327833:ODB327839 ODB393361:ODB393362 ODB393369:ODB393375 ODB458897:ODB458898 ODB458905:ODB458911 ODB524433:ODB524434 ODB524441:ODB524447 ODB589969:ODB589970 ODB589977:ODB589983 ODB655505:ODB655506 ODB655513:ODB655519 ODB721041:ODB721042 ODB721049:ODB721055 ODB786577:ODB786578 ODB786585:ODB786591 ODB852113:ODB852114 ODB852121:ODB852127 ODB917649:ODB917650 ODB917657:ODB917663 ODB983185:ODB983186 ODB983193:ODB983199 OMV159:OMV163 OMX12:OMX17 OMX61:OMX73 OMX110:OMX158 OMX65681:OMX65682 OMX65689:OMX65695 OMX131217:OMX131218 OMX131225:OMX131231 OMX196753:OMX196754 OMX196761:OMX196767 OMX262289:OMX262290 OMX262297:OMX262303 OMX327825:OMX327826 OMX327833:OMX327839 OMX393361:OMX393362 OMX393369:OMX393375 OMX458897:OMX458898 OMX458905:OMX458911 OMX524433:OMX524434 OMX524441:OMX524447 OMX589969:OMX589970 OMX589977:OMX589983 OMX655505:OMX655506 OMX655513:OMX655519 OMX721041:OMX721042 OMX721049:OMX721055 OMX786577:OMX786578 OMX786585:OMX786591 OMX852113:OMX852114 OMX852121:OMX852127 OMX917649:OMX917650 OMX917657:OMX917663 OMX983185:OMX983186 OMX983193:OMX983199 OWR159:OWR163 OWT12:OWT17 OWT61:OWT73 OWT110:OWT158 OWT65681:OWT65682 OWT65689:OWT65695 OWT131217:OWT131218 OWT131225:OWT131231 OWT196753:OWT196754 OWT196761:OWT196767 OWT262289:OWT262290 OWT262297:OWT262303 OWT327825:OWT327826 OWT327833:OWT327839 OWT393361:OWT393362 OWT393369:OWT393375 OWT458897:OWT458898 OWT458905:OWT458911 OWT524433:OWT524434 OWT524441:OWT524447 OWT589969:OWT589970 OWT589977:OWT589983 OWT655505:OWT655506 OWT655513:OWT655519 OWT721041:OWT721042 OWT721049:OWT721055 OWT786577:OWT786578 OWT786585:OWT786591 OWT852113:OWT852114 OWT852121:OWT852127 OWT917649:OWT917650 OWT917657:OWT917663 OWT983185:OWT983186 OWT983193:OWT983199 PGN159:PGN163 PGP12:PGP17 PGP61:PGP73 PGP110:PGP158 PGP65681:PGP65682 PGP65689:PGP65695 PGP131217:PGP131218 PGP131225:PGP131231 PGP196753:PGP196754 PGP196761:PGP196767 PGP262289:PGP262290 PGP262297:PGP262303 PGP327825:PGP327826 PGP327833:PGP327839 PGP393361:PGP393362 PGP393369:PGP393375 PGP458897:PGP458898 PGP458905:PGP458911 PGP524433:PGP524434 PGP524441:PGP524447 PGP589969:PGP589970 PGP589977:PGP589983 PGP655505:PGP655506 PGP655513:PGP655519 PGP721041:PGP721042 PGP721049:PGP721055 PGP786577:PGP786578 PGP786585:PGP786591 PGP852113:PGP852114 PGP852121:PGP852127 PGP917649:PGP917650 PGP917657:PGP917663 PGP983185:PGP983186 PGP983193:PGP983199 PQJ159:PQJ163 PQL12:PQL17 PQL61:PQL73 PQL110:PQL158 PQL65681:PQL65682 PQL65689:PQL65695 PQL131217:PQL131218 PQL131225:PQL131231 PQL196753:PQL196754 PQL196761:PQL196767 PQL262289:PQL262290 PQL262297:PQL262303 PQL327825:PQL327826 PQL327833:PQL327839 PQL393361:PQL393362 PQL393369:PQL393375 PQL458897:PQL458898 PQL458905:PQL458911 PQL524433:PQL524434 PQL524441:PQL524447 PQL589969:PQL589970 PQL589977:PQL589983 PQL655505:PQL655506 PQL655513:PQL655519 PQL721041:PQL721042 PQL721049:PQL721055 PQL786577:PQL786578 PQL786585:PQL786591 PQL852113:PQL852114 PQL852121:PQL852127 PQL917649:PQL917650 PQL917657:PQL917663 PQL983185:PQL983186 PQL983193:PQL983199 QAF159:QAF163 QAH12:QAH17 QAH61:QAH73 QAH110:QAH158 QAH65681:QAH65682 QAH65689:QAH65695 QAH131217:QAH131218 QAH131225:QAH131231 QAH196753:QAH196754 QAH196761:QAH196767 QAH262289:QAH262290 QAH262297:QAH262303 QAH327825:QAH327826 QAH327833:QAH327839 QAH393361:QAH393362 QAH393369:QAH393375 QAH458897:QAH458898 QAH458905:QAH458911 QAH524433:QAH524434 QAH524441:QAH524447 QAH589969:QAH589970 QAH589977:QAH589983 QAH655505:QAH655506 QAH655513:QAH655519 QAH721041:QAH721042 QAH721049:QAH721055 QAH786577:QAH786578 QAH786585:QAH786591 QAH852113:QAH852114 QAH852121:QAH852127 QAH917649:QAH917650 QAH917657:QAH917663 QAH983185:QAH983186 QAH983193:QAH983199 QKB159:QKB163 QKD12:QKD17 QKD61:QKD73 QKD110:QKD158 QKD65681:QKD65682 QKD65689:QKD65695 QKD131217:QKD131218 QKD131225:QKD131231 QKD196753:QKD196754 QKD196761:QKD196767 QKD262289:QKD262290 QKD262297:QKD262303 QKD327825:QKD327826 QKD327833:QKD327839 QKD393361:QKD393362 QKD393369:QKD393375 QKD458897:QKD458898 QKD458905:QKD458911 QKD524433:QKD524434 QKD524441:QKD524447 QKD589969:QKD589970 QKD589977:QKD589983 QKD655505:QKD655506 QKD655513:QKD655519 QKD721041:QKD721042 QKD721049:QKD721055 QKD786577:QKD786578 QKD786585:QKD786591 QKD852113:QKD852114 QKD852121:QKD852127 QKD917649:QKD917650 QKD917657:QKD917663 QKD983185:QKD983186 QKD983193:QKD983199 QTX159:QTX163 QTZ12:QTZ17 QTZ61:QTZ73 QTZ110:QTZ158 QTZ65681:QTZ65682 QTZ65689:QTZ65695 QTZ131217:QTZ131218 QTZ131225:QTZ131231 QTZ196753:QTZ196754 QTZ196761:QTZ196767 QTZ262289:QTZ262290 QTZ262297:QTZ262303 QTZ327825:QTZ327826 QTZ327833:QTZ327839 QTZ393361:QTZ393362 QTZ393369:QTZ393375 QTZ458897:QTZ458898 QTZ458905:QTZ458911 QTZ524433:QTZ524434 QTZ524441:QTZ524447 QTZ589969:QTZ589970 QTZ589977:QTZ589983 QTZ655505:QTZ655506 QTZ655513:QTZ655519 QTZ721041:QTZ721042 QTZ721049:QTZ721055 QTZ786577:QTZ786578 QTZ786585:QTZ786591 QTZ852113:QTZ852114 QTZ852121:QTZ852127 QTZ917649:QTZ917650 QTZ917657:QTZ917663 QTZ983185:QTZ983186 QTZ983193:QTZ983199 RDT159:RDT163 RDV12:RDV17 RDV61:RDV73 RDV110:RDV158 RDV65681:RDV65682 RDV65689:RDV65695 RDV131217:RDV131218 RDV131225:RDV131231 RDV196753:RDV196754 RDV196761:RDV196767 RDV262289:RDV262290 RDV262297:RDV262303 RDV327825:RDV327826 RDV327833:RDV327839 RDV393361:RDV393362 RDV393369:RDV393375 RDV458897:RDV458898 RDV458905:RDV458911 RDV524433:RDV524434 RDV524441:RDV524447 RDV589969:RDV589970 RDV589977:RDV589983 RDV655505:RDV655506 RDV655513:RDV655519 RDV721041:RDV721042 RDV721049:RDV721055 RDV786577:RDV786578 RDV786585:RDV786591 RDV852113:RDV852114 RDV852121:RDV852127 RDV917649:RDV917650 RDV917657:RDV917663 RDV983185:RDV983186 RDV983193:RDV983199 RNP159:RNP163 RNR12:RNR17 RNR61:RNR73 RNR110:RNR158 RNR65681:RNR65682 RNR65689:RNR65695 RNR131217:RNR131218 RNR131225:RNR131231 RNR196753:RNR196754 RNR196761:RNR196767 RNR262289:RNR262290 RNR262297:RNR262303 RNR327825:RNR327826 RNR327833:RNR327839 RNR393361:RNR393362 RNR393369:RNR393375 RNR458897:RNR458898 RNR458905:RNR458911 RNR524433:RNR524434 RNR524441:RNR524447 RNR589969:RNR589970 RNR589977:RNR589983 RNR655505:RNR655506 RNR655513:RNR655519 RNR721041:RNR721042 RNR721049:RNR721055 RNR786577:RNR786578 RNR786585:RNR786591 RNR852113:RNR852114 RNR852121:RNR852127 RNR917649:RNR917650 RNR917657:RNR917663 RNR983185:RNR983186 RNR983193:RNR983199 RXL159:RXL163 RXN12:RXN17 RXN61:RXN73 RXN110:RXN158 RXN65681:RXN65682 RXN65689:RXN65695 RXN131217:RXN131218 RXN131225:RXN131231 RXN196753:RXN196754 RXN196761:RXN196767 RXN262289:RXN262290 RXN262297:RXN262303 RXN327825:RXN327826 RXN327833:RXN327839 RXN393361:RXN393362 RXN393369:RXN393375 RXN458897:RXN458898 RXN458905:RXN458911 RXN524433:RXN524434 RXN524441:RXN524447 RXN589969:RXN589970 RXN589977:RXN589983 RXN655505:RXN655506 RXN655513:RXN655519 RXN721041:RXN721042 RXN721049:RXN721055 RXN786577:RXN786578 RXN786585:RXN786591 RXN852113:RXN852114 RXN852121:RXN852127 RXN917649:RXN917650 RXN917657:RXN917663 RXN983185:RXN983186 RXN983193:RXN983199 SHH159:SHH163 SHJ12:SHJ17 SHJ61:SHJ73 SHJ110:SHJ158 SHJ65681:SHJ65682 SHJ65689:SHJ65695 SHJ131217:SHJ131218 SHJ131225:SHJ131231 SHJ196753:SHJ196754 SHJ196761:SHJ196767 SHJ262289:SHJ262290 SHJ262297:SHJ262303 SHJ327825:SHJ327826 SHJ327833:SHJ327839 SHJ393361:SHJ393362 SHJ393369:SHJ393375 SHJ458897:SHJ458898 SHJ458905:SHJ458911 SHJ524433:SHJ524434 SHJ524441:SHJ524447 SHJ589969:SHJ589970 SHJ589977:SHJ589983 SHJ655505:SHJ655506 SHJ655513:SHJ655519 SHJ721041:SHJ721042 SHJ721049:SHJ721055 SHJ786577:SHJ786578 SHJ786585:SHJ786591 SHJ852113:SHJ852114 SHJ852121:SHJ852127 SHJ917649:SHJ917650 SHJ917657:SHJ917663 SHJ983185:SHJ983186 SHJ983193:SHJ983199 SRD159:SRD163 SRF12:SRF17 SRF61:SRF73 SRF110:SRF158 SRF65681:SRF65682 SRF65689:SRF65695 SRF131217:SRF131218 SRF131225:SRF131231 SRF196753:SRF196754 SRF196761:SRF196767 SRF262289:SRF262290 SRF262297:SRF262303 SRF327825:SRF327826 SRF327833:SRF327839 SRF393361:SRF393362 SRF393369:SRF393375 SRF458897:SRF458898 SRF458905:SRF458911 SRF524433:SRF524434 SRF524441:SRF524447 SRF589969:SRF589970 SRF589977:SRF589983 SRF655505:SRF655506 SRF655513:SRF655519 SRF721041:SRF721042 SRF721049:SRF721055 SRF786577:SRF786578 SRF786585:SRF786591 SRF852113:SRF852114 SRF852121:SRF852127 SRF917649:SRF917650 SRF917657:SRF917663 SRF983185:SRF983186 SRF983193:SRF983199 TAZ159:TAZ163 TBB12:TBB17 TBB61:TBB73 TBB110:TBB158 TBB65681:TBB65682 TBB65689:TBB65695 TBB131217:TBB131218 TBB131225:TBB131231 TBB196753:TBB196754 TBB196761:TBB196767 TBB262289:TBB262290 TBB262297:TBB262303 TBB327825:TBB327826 TBB327833:TBB327839 TBB393361:TBB393362 TBB393369:TBB393375 TBB458897:TBB458898 TBB458905:TBB458911 TBB524433:TBB524434 TBB524441:TBB524447 TBB589969:TBB589970 TBB589977:TBB589983 TBB655505:TBB655506 TBB655513:TBB655519 TBB721041:TBB721042 TBB721049:TBB721055 TBB786577:TBB786578 TBB786585:TBB786591 TBB852113:TBB852114 TBB852121:TBB852127 TBB917649:TBB917650 TBB917657:TBB917663 TBB983185:TBB983186 TBB983193:TBB983199 TKV159:TKV163 TKX12:TKX17 TKX61:TKX73 TKX110:TKX158 TKX65681:TKX65682 TKX65689:TKX65695 TKX131217:TKX131218 TKX131225:TKX131231 TKX196753:TKX196754 TKX196761:TKX196767 TKX262289:TKX262290 TKX262297:TKX262303 TKX327825:TKX327826 TKX327833:TKX327839 TKX393361:TKX393362 TKX393369:TKX393375 TKX458897:TKX458898 TKX458905:TKX458911 TKX524433:TKX524434 TKX524441:TKX524447 TKX589969:TKX589970 TKX589977:TKX589983 TKX655505:TKX655506 TKX655513:TKX655519 TKX721041:TKX721042 TKX721049:TKX721055 TKX786577:TKX786578 TKX786585:TKX786591 TKX852113:TKX852114 TKX852121:TKX852127 TKX917649:TKX917650 TKX917657:TKX917663 TKX983185:TKX983186 TKX983193:TKX983199 TUR159:TUR163 TUT12:TUT17 TUT61:TUT73 TUT110:TUT158 TUT65681:TUT65682 TUT65689:TUT65695 TUT131217:TUT131218 TUT131225:TUT131231 TUT196753:TUT196754 TUT196761:TUT196767 TUT262289:TUT262290 TUT262297:TUT262303 TUT327825:TUT327826 TUT327833:TUT327839 TUT393361:TUT393362 TUT393369:TUT393375 TUT458897:TUT458898 TUT458905:TUT458911 TUT524433:TUT524434 TUT524441:TUT524447 TUT589969:TUT589970 TUT589977:TUT589983 TUT655505:TUT655506 TUT655513:TUT655519 TUT721041:TUT721042 TUT721049:TUT721055 TUT786577:TUT786578 TUT786585:TUT786591 TUT852113:TUT852114 TUT852121:TUT852127 TUT917649:TUT917650 TUT917657:TUT917663 TUT983185:TUT983186 TUT983193:TUT983199 UEN159:UEN163 UEP12:UEP17 UEP61:UEP73 UEP110:UEP158 UEP65681:UEP65682 UEP65689:UEP65695 UEP131217:UEP131218 UEP131225:UEP131231 UEP196753:UEP196754 UEP196761:UEP196767 UEP262289:UEP262290 UEP262297:UEP262303 UEP327825:UEP327826 UEP327833:UEP327839 UEP393361:UEP393362 UEP393369:UEP393375 UEP458897:UEP458898 UEP458905:UEP458911 UEP524433:UEP524434 UEP524441:UEP524447 UEP589969:UEP589970 UEP589977:UEP589983 UEP655505:UEP655506 UEP655513:UEP655519 UEP721041:UEP721042 UEP721049:UEP721055 UEP786577:UEP786578 UEP786585:UEP786591 UEP852113:UEP852114 UEP852121:UEP852127 UEP917649:UEP917650 UEP917657:UEP917663 UEP983185:UEP983186 UEP983193:UEP983199 UOJ159:UOJ163 UOL12:UOL17 UOL61:UOL73 UOL110:UOL158 UOL65681:UOL65682 UOL65689:UOL65695 UOL131217:UOL131218 UOL131225:UOL131231 UOL196753:UOL196754 UOL196761:UOL196767 UOL262289:UOL262290 UOL262297:UOL262303 UOL327825:UOL327826 UOL327833:UOL327839 UOL393361:UOL393362 UOL393369:UOL393375 UOL458897:UOL458898 UOL458905:UOL458911 UOL524433:UOL524434 UOL524441:UOL524447 UOL589969:UOL589970 UOL589977:UOL589983 UOL655505:UOL655506 UOL655513:UOL655519 UOL721041:UOL721042 UOL721049:UOL721055 UOL786577:UOL786578 UOL786585:UOL786591 UOL852113:UOL852114 UOL852121:UOL852127 UOL917649:UOL917650 UOL917657:UOL917663 UOL983185:UOL983186 UOL983193:UOL983199 UYF159:UYF163 UYH12:UYH17 UYH61:UYH73 UYH110:UYH158 UYH65681:UYH65682 UYH65689:UYH65695 UYH131217:UYH131218 UYH131225:UYH131231 UYH196753:UYH196754 UYH196761:UYH196767 UYH262289:UYH262290 UYH262297:UYH262303 UYH327825:UYH327826 UYH327833:UYH327839 UYH393361:UYH393362 UYH393369:UYH393375 UYH458897:UYH458898 UYH458905:UYH458911 UYH524433:UYH524434 UYH524441:UYH524447 UYH589969:UYH589970 UYH589977:UYH589983 UYH655505:UYH655506 UYH655513:UYH655519 UYH721041:UYH721042 UYH721049:UYH721055 UYH786577:UYH786578 UYH786585:UYH786591 UYH852113:UYH852114 UYH852121:UYH852127 UYH917649:UYH917650 UYH917657:UYH917663 UYH983185:UYH983186 UYH983193:UYH983199 VIB159:VIB163 VID12:VID17 VID61:VID73 VID110:VID158 VID65681:VID65682 VID65689:VID65695 VID131217:VID131218 VID131225:VID131231 VID196753:VID196754 VID196761:VID196767 VID262289:VID262290 VID262297:VID262303 VID327825:VID327826 VID327833:VID327839 VID393361:VID393362 VID393369:VID393375 VID458897:VID458898 VID458905:VID458911 VID524433:VID524434 VID524441:VID524447 VID589969:VID589970 VID589977:VID589983 VID655505:VID655506 VID655513:VID655519 VID721041:VID721042 VID721049:VID721055 VID786577:VID786578 VID786585:VID786591 VID852113:VID852114 VID852121:VID852127 VID917649:VID917650 VID917657:VID917663 VID983185:VID983186 VID983193:VID983199 VRX159:VRX163 VRZ12:VRZ17 VRZ61:VRZ73 VRZ110:VRZ158 VRZ65681:VRZ65682 VRZ65689:VRZ65695 VRZ131217:VRZ131218 VRZ131225:VRZ131231 VRZ196753:VRZ196754 VRZ196761:VRZ196767 VRZ262289:VRZ262290 VRZ262297:VRZ262303 VRZ327825:VRZ327826 VRZ327833:VRZ327839 VRZ393361:VRZ393362 VRZ393369:VRZ393375 VRZ458897:VRZ458898 VRZ458905:VRZ458911 VRZ524433:VRZ524434 VRZ524441:VRZ524447 VRZ589969:VRZ589970 VRZ589977:VRZ589983 VRZ655505:VRZ655506 VRZ655513:VRZ655519 VRZ721041:VRZ721042 VRZ721049:VRZ721055 VRZ786577:VRZ786578 VRZ786585:VRZ786591 VRZ852113:VRZ852114 VRZ852121:VRZ852127 VRZ917649:VRZ917650 VRZ917657:VRZ917663 VRZ983185:VRZ983186 VRZ983193:VRZ983199 WBT159:WBT163 WBV12:WBV17 WBV61:WBV73 WBV110:WBV158 WBV65681:WBV65682 WBV65689:WBV65695 WBV131217:WBV131218 WBV131225:WBV131231 WBV196753:WBV196754 WBV196761:WBV196767 WBV262289:WBV262290 WBV262297:WBV262303 WBV327825:WBV327826 WBV327833:WBV327839 WBV393361:WBV393362 WBV393369:WBV393375 WBV458897:WBV458898 WBV458905:WBV458911 WBV524433:WBV524434 WBV524441:WBV524447 WBV589969:WBV589970 WBV589977:WBV589983 WBV655505:WBV655506 WBV655513:WBV655519 WBV721041:WBV721042 WBV721049:WBV721055 WBV786577:WBV786578 WBV786585:WBV786591 WBV852113:WBV852114 WBV852121:WBV852127 WBV917649:WBV917650 WBV917657:WBV917663 WBV983185:WBV983186 WBV983193:WBV983199 WLP159:WLP163 WLR12:WLR17 WLR61:WLR73 WLR110:WLR158 WLR65681:WLR65682 WLR65689:WLR65695 WLR131217:WLR131218 WLR131225:WLR131231 WLR196753:WLR196754 WLR196761:WLR196767 WLR262289:WLR262290 WLR262297:WLR262303 WLR327825:WLR327826 WLR327833:WLR327839 WLR393361:WLR393362 WLR393369:WLR393375 WLR458897:WLR458898 WLR458905:WLR458911 WLR524433:WLR524434 WLR524441:WLR524447 WLR589969:WLR589970 WLR589977:WLR589983 WLR655505:WLR655506 WLR655513:WLR655519 WLR721041:WLR721042 WLR721049:WLR721055 WLR786577:WLR786578 WLR786585:WLR786591 WLR852113:WLR852114 WLR852121:WLR852127 WLR917649:WLR917650 WLR917657:WLR917663 WLR983185:WLR983186 WLR983193:WLR983199 WVL159:WVL163 WVN12:WVN17 WVN61:WVN73 WVN110:WVN158 WVN65681:WVN65682 WVN65689:WVN65695 WVN131217:WVN131218 WVN131225:WVN131231 WVN196753:WVN196754 WVN196761:WVN196767 WVN262289:WVN262290 WVN262297:WVN262303 WVN327825:WVN327826 WVN327833:WVN327839 WVN393361:WVN393362 WVN393369:WVN393375 WVN458897:WVN458898 WVN458905:WVN458911 WVN524433:WVN524434 WVN524441:WVN524447 WVN589969:WVN589970 WVN589977:WVN589983 WVN655505:WVN655506 WVN655513:WVN655519 WVN721041:WVN721042 WVN721049:WVN721055 WVN786577:WVN786578 WVN786585:WVN786591 WVN852113:WVN852114 WVN852121:WVN852127 WVN917649:WVN917650 WVN917657:WVN917663 WVN983185:WVN983186 WVN983193:WVN983199" xr:uid="{00000000-0002-0000-0100-000000000000}">
      <formula1>"Serviceable, Maint., Defect"</formula1>
    </dataValidation>
  </dataValidations>
  <printOptions horizontalCentered="1" verticalCentered="1"/>
  <pageMargins left="0.23622047244094499" right="0.23622047244094499" top="0.74803149606299202" bottom="0.74803149606299202" header="0.31496062992126" footer="0.31496062992126"/>
  <pageSetup paperSize="9" scale="37" fitToHeight="0" orientation="landscape" horizontalDpi="300" verticalDpi="300" r:id="rId1"/>
  <headerFooter alignWithMargins="0">
    <oddFooter>&amp;LPrepared by: _____________________
Sign &amp; Auth No.: ______________________&amp;C
Salinan:   APMM OPS  /  APMM Teknikal  /  GAM * (Potong yang mana berkenaan)&amp;RVerified by: ______________________
Sign &amp; Auth No.: __________________</oddFooter>
  </headerFooter>
  <rowBreaks count="2" manualBreakCount="2">
    <brk id="61" max="21" man="1"/>
    <brk id="110" max="21"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K14:M17"/>
  <sheetViews>
    <sheetView workbookViewId="0">
      <selection activeCell="I26" sqref="I26"/>
    </sheetView>
  </sheetViews>
  <sheetFormatPr defaultColWidth="9" defaultRowHeight="15"/>
  <cols>
    <col min="13" max="13" width="9.7109375" customWidth="1"/>
  </cols>
  <sheetData>
    <row r="14" spans="11:13">
      <c r="K14" s="1"/>
      <c r="L14" s="1"/>
    </row>
    <row r="16" spans="11:13">
      <c r="L16" s="1"/>
      <c r="M16" s="1"/>
    </row>
    <row r="17" spans="12:12">
      <c r="L17" s="1"/>
    </row>
  </sheetData>
  <pageMargins left="0.7" right="0.7" top="0.75" bottom="0.75" header="0.3" footer="0.3"/>
  <pageSetup paperSize="9"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ColWidth="9" defaultRowHeight="15"/>
  <sheetData/>
  <pageMargins left="0.7" right="0.7" top="0.75" bottom="0.75" header="0.3" footer="0.3"/>
  <pageSetup paperSize="9" orientation="portrai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rangeList sheetStid="3" master="">
    <arrUserId title="remarks_1_1" rangeCreator="" othersAccessPermission="edit"/>
    <arrUserId title="date_1_1" rangeCreator="" othersAccessPermission="edit"/>
    <arrUserId title="ac01_1_6" rangeCreator="" othersAccessPermission="edit"/>
    <arrUserId title="ac3_1_1" rangeCreator="" othersAccessPermission="edit"/>
    <arrUserId title="ac01_1_3_1" rangeCreator="" othersAccessPermission="edit"/>
    <arrUserId title="ac3_1_3_1" rangeCreator="" othersAccessPermission="edit"/>
    <arrUserId title="ac3_1_4_1" rangeCreator="" othersAccessPermission="edit"/>
    <arrUserId title="ac01_1_5_1" rangeCreator="" othersAccessPermission="edit"/>
    <arrUserId title="ac3_1_5_1" rangeCreator="" othersAccessPermission="edit"/>
    <arrUserId title="ac01_1_6_1" rangeCreator="" othersAccessPermission="edit"/>
    <arrUserId title="remarks_1_1_2_1" rangeCreator="" othersAccessPermission="edit"/>
    <arrUserId title="ac01_1_6_2" rangeCreator="" othersAccessPermission="edit"/>
  </rangeList>
  <rangeList sheetStid="4" master=""/>
  <rangeList sheetStid="5" master=""/>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LAMPIRAN 1 - A</vt:lpstr>
      <vt:lpstr>LAMPIRAN 1 - B </vt:lpstr>
      <vt:lpstr>Sheet1</vt:lpstr>
      <vt:lpstr>Sheet2</vt:lpstr>
      <vt:lpstr>'LAMPIRAN 1 - A'!Print_Area</vt:lpstr>
      <vt:lpstr>'LAMPIRAN 1 - B '!Print_Area</vt:lpstr>
      <vt:lpstr>'LAMPIRAN 1 - B '!Print_Titles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ACER</dc:creator>
  <cp:lastModifiedBy>AMO Eng APMM GAM</cp:lastModifiedBy>
  <cp:lastPrinted>2023-10-21T08:29:32Z</cp:lastPrinted>
  <dcterms:created xsi:type="dcterms:W3CDTF">2014-11-27T17:57:00Z</dcterms:created>
  <dcterms:modified xsi:type="dcterms:W3CDTF">2023-10-21T08:43:08Z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1033-12.2.0.13106</vt:lpwstr>
  </property>
  <property fmtid="{D5CDD505-2E9C-101B-9397-08002B2CF9AE}" pid="3" name="ICV">
    <vt:lpwstr>A6E4187BE83B4B799D062BE64B5E323F_12</vt:lpwstr>
  </property>
</Properties>
</file>