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172CCF2B-61C0-4CBE-B8C9-5C7342E6B5FD}"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'!$A$1:$T$155</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AY9" i="1"/>
  <c r="D12" i="3"/>
  <c r="N29" i="3"/>
  <c r="N16" i="3"/>
  <c r="Q55" i="3"/>
  <c r="P38" i="3"/>
  <c r="N37" i="3"/>
  <c r="P37" i="3" s="1"/>
  <c r="Q37" i="3"/>
  <c r="Q33" i="3"/>
  <c r="P54" i="3"/>
  <c r="Q27" i="3"/>
  <c r="Q26" i="3"/>
  <c r="N31" i="3"/>
  <c r="Q39" i="3" l="1"/>
  <c r="N39" i="3"/>
  <c r="P39" i="3" s="1"/>
  <c r="Q36" i="3"/>
  <c r="P53" i="3"/>
  <c r="Q34" i="3"/>
  <c r="N35" i="3" l="1"/>
  <c r="N50" i="3"/>
  <c r="N49" i="3"/>
  <c r="N48" i="3"/>
  <c r="N28" i="3"/>
  <c r="N23" i="3"/>
  <c r="N14" i="3"/>
  <c r="BH14" i="1" l="1"/>
  <c r="N32" i="3"/>
  <c r="BA11" i="1" l="1"/>
  <c r="BI9" i="1" l="1"/>
  <c r="BH9" i="1"/>
  <c r="N15" i="3" l="1"/>
  <c r="Q100" i="3" l="1"/>
  <c r="Q99" i="3"/>
  <c r="Q51" i="3"/>
  <c r="C47" i="3"/>
  <c r="BI18" i="1"/>
  <c r="BJ18" i="1" s="1"/>
  <c r="BH23" i="1"/>
  <c r="BJ9" i="1"/>
  <c r="BH18" i="1"/>
  <c r="P34" i="3" l="1"/>
  <c r="P35" i="3"/>
  <c r="P33" i="3"/>
  <c r="D57" i="3" l="1"/>
  <c r="Q81" i="3" l="1"/>
  <c r="Q80" i="3"/>
  <c r="P80" i="3"/>
  <c r="Q79" i="3"/>
  <c r="N78" i="3"/>
  <c r="P78" i="3" s="1"/>
  <c r="P77" i="3"/>
  <c r="N76" i="3"/>
  <c r="P76" i="3" s="1"/>
  <c r="P32" i="3"/>
  <c r="P31" i="3"/>
  <c r="Q30" i="3"/>
  <c r="N30" i="3"/>
  <c r="P30" i="3" s="1"/>
  <c r="N59" i="3"/>
  <c r="N74" i="3" l="1"/>
  <c r="N62" i="3"/>
  <c r="N75" i="3"/>
  <c r="Q73" i="3"/>
  <c r="Q72" i="3"/>
  <c r="P28" i="3" l="1"/>
  <c r="Q155" i="3"/>
  <c r="O154" i="3"/>
  <c r="Q151" i="3"/>
  <c r="Q148" i="3"/>
  <c r="N148" i="3"/>
  <c r="Q147" i="3"/>
  <c r="N146" i="3"/>
  <c r="Q142" i="3"/>
  <c r="Q141" i="3"/>
  <c r="Q140" i="3"/>
  <c r="Q139" i="3"/>
  <c r="P135" i="3"/>
  <c r="Q134" i="3"/>
  <c r="Q133" i="3"/>
  <c r="Q132" i="3"/>
  <c r="P131" i="3"/>
  <c r="N128" i="3"/>
  <c r="Q126" i="3"/>
  <c r="Q125" i="3"/>
  <c r="N124" i="3"/>
  <c r="Q123" i="3"/>
  <c r="Q122" i="3"/>
  <c r="Q121" i="3"/>
  <c r="N121" i="3"/>
  <c r="T119" i="3"/>
  <c r="Q117" i="3"/>
  <c r="Q116" i="3"/>
  <c r="Q115" i="3"/>
  <c r="Q114" i="3"/>
  <c r="N113" i="3"/>
  <c r="N112" i="3"/>
  <c r="T111" i="3"/>
  <c r="N111" i="3"/>
  <c r="N110" i="3"/>
  <c r="T108" i="3"/>
  <c r="D108" i="3"/>
  <c r="P151" i="3" s="1"/>
  <c r="Q105" i="3"/>
  <c r="Q102" i="3"/>
  <c r="N98" i="3"/>
  <c r="N97" i="3"/>
  <c r="Q96" i="3"/>
  <c r="N96" i="3"/>
  <c r="P96" i="3" s="1"/>
  <c r="N95" i="3"/>
  <c r="P95" i="3" s="1"/>
  <c r="Q93" i="3"/>
  <c r="Q92" i="3"/>
  <c r="Q91" i="3"/>
  <c r="Q90" i="3"/>
  <c r="P84" i="3"/>
  <c r="P83" i="3"/>
  <c r="Q82" i="3"/>
  <c r="Q75" i="3"/>
  <c r="P74" i="3"/>
  <c r="Q71" i="3"/>
  <c r="Q70" i="3"/>
  <c r="Q69" i="3"/>
  <c r="N69" i="3"/>
  <c r="P69" i="3" s="1"/>
  <c r="T67" i="3"/>
  <c r="Q67" i="3"/>
  <c r="Q66" i="3"/>
  <c r="Q65" i="3"/>
  <c r="Q64" i="3"/>
  <c r="Q63" i="3"/>
  <c r="P62" i="3"/>
  <c r="N61" i="3"/>
  <c r="P61" i="3" s="1"/>
  <c r="N60" i="3"/>
  <c r="P60" i="3" s="1"/>
  <c r="P59" i="3"/>
  <c r="T57" i="3"/>
  <c r="P50" i="3"/>
  <c r="Q49" i="3"/>
  <c r="P49" i="3"/>
  <c r="P48" i="3"/>
  <c r="Q44" i="3"/>
  <c r="Q43" i="3"/>
  <c r="Q42" i="3"/>
  <c r="Q41" i="3"/>
  <c r="T34" i="3"/>
  <c r="Q29" i="3"/>
  <c r="Q25" i="3"/>
  <c r="Q24" i="3"/>
  <c r="Q23" i="3"/>
  <c r="P23" i="3"/>
  <c r="Q21" i="3"/>
  <c r="Q20" i="3"/>
  <c r="Q19" i="3"/>
  <c r="T18" i="3"/>
  <c r="Q18" i="3"/>
  <c r="Q17" i="3"/>
  <c r="P15" i="3"/>
  <c r="P14" i="3"/>
  <c r="P13" i="3"/>
  <c r="T12" i="3"/>
  <c r="C34" i="3"/>
  <c r="BH32" i="1"/>
  <c r="BI27" i="1"/>
  <c r="BJ27" i="1" s="1"/>
  <c r="BH27" i="1"/>
  <c r="P110" i="3" l="1"/>
  <c r="P112" i="3"/>
  <c r="P113" i="3"/>
  <c r="P127" i="3"/>
  <c r="P128" i="3"/>
  <c r="P148" i="3"/>
  <c r="P121" i="3"/>
  <c r="P129" i="3"/>
  <c r="P130" i="3"/>
  <c r="P146" i="3"/>
  <c r="P133" i="3"/>
  <c r="P111" i="3"/>
  <c r="P124" i="3"/>
  <c r="P134" i="3"/>
  <c r="BJ36" i="1"/>
  <c r="P104" i="3"/>
  <c r="C90" i="3"/>
  <c r="P75" i="3"/>
  <c r="P97" i="3"/>
  <c r="C76" i="3"/>
  <c r="P98" i="3"/>
  <c r="P16" i="3"/>
  <c r="P29" i="3"/>
</calcChain>
</file>

<file path=xl/sharedStrings.xml><?xml version="1.0" encoding="utf-8"?>
<sst xmlns="http://schemas.openxmlformats.org/spreadsheetml/2006/main" count="679" uniqueCount="290">
  <si>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</si>
  <si>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</si>
  <si>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</si>
  <si>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</si>
  <si>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</si>
  <si>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</si>
  <si>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</si>
  <si>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</si>
  <si>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</si>
  <si>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</si>
  <si>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</si>
  <si>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</si>
  <si>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</si>
  <si>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</si>
  <si>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</si>
  <si>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</si>
  <si>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</si>
  <si>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</si>
  <si>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</si>
  <si>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</si>
  <si>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</si>
  <si>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</si>
  <si>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</si>
  <si>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</si>
  <si>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</si>
  <si>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</si>
  <si>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</si>
  <si>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</si>
  <si>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</si>
  <si>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</si>
  <si>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</si>
  <si>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</si>
  <si>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</si>
  <si>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</si>
  <si>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</si>
  <si>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</si>
  <si>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</si>
  <si>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</si>
  <si>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</si>
  <si>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</si>
  <si>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</si>
  <si>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</si>
  <si>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</si>
  <si>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</si>
  <si>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</si>
  <si>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</si>
  <si>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</si>
  <si>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</si>
  <si>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</si>
  <si>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</si>
  <si>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</si>
  <si>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</si>
  <si>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</si>
  <si>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</si>
  <si>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</si>
  <si>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</si>
  <si>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</si>
  <si>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</si>
  <si>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</si>
  <si>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</si>
  <si>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</si>
  <si>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</si>
  <si>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</si>
  <si>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</si>
  <si>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</si>
  <si>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</si>
  <si>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</si>
  <si>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</si>
  <si>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</si>
  <si>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</si>
  <si>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</si>
  <si>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</si>
  <si>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</si>
  <si>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</si>
  <si>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</si>
  <si>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</si>
  <si>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</si>
  <si>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</si>
  <si>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</si>
  <si>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</si>
  <si>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</si>
  <si>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</si>
  <si>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</si>
  <si>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</si>
  <si>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</si>
  <si>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</si>
  <si>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</si>
  <si>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</si>
  <si>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</si>
  <si>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</si>
  <si>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</si>
  <si>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</si>
  <si>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</si>
  <si>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</si>
  <si>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</si>
  <si>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</si>
  <si>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</si>
  <si>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</si>
  <si>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</si>
  <si>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</si>
  <si>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</si>
  <si>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</si>
  <si>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</si>
  <si>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</si>
  <si>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</si>
  <si>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</si>
  <si>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</si>
  <si>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</si>
  <si>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</si>
  <si>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</si>
  <si>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</si>
  <si>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</si>
  <si>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</si>
  <si>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</si>
  <si>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</si>
  <si>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</si>
  <si>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</si>
  <si>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</si>
  <si>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</si>
  <si>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</si>
  <si>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</si>
  <si>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</si>
  <si>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</si>
  <si>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</si>
  <si>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</si>
  <si>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</si>
  <si>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</si>
  <si>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</si>
  <si>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</si>
  <si>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</si>
  <si>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</si>
  <si>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</si>
  <si>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</si>
  <si>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</si>
  <si>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</si>
  <si>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</si>
  <si>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</si>
  <si>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</si>
  <si>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</si>
  <si>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</si>
  <si>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</si>
  <si>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</si>
  <si>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</si>
  <si>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</si>
  <si>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</si>
  <si>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</si>
  <si>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</si>
  <si>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</si>
  <si>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</si>
  <si>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</si>
  <si>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</si>
  <si>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</si>
  <si>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</si>
  <si>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</si>
  <si>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</si>
  <si>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</si>
  <si>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</si>
  <si>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</si>
  <si>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</si>
  <si>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</si>
  <si>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</si>
  <si>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</si>
  <si>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</si>
  <si>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</si>
  <si>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</si>
  <si>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</si>
  <si>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</si>
  <si>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</si>
  <si>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</si>
  <si>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</si>
  <si>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</si>
  <si>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</si>
  <si>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</si>
  <si>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</si>
  <si>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</si>
  <si>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</si>
  <si>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</si>
  <si>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</si>
  <si>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</si>
  <si>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</si>
  <si>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</si>
  <si>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</si>
  <si>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</si>
  <si>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</si>
  <si>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</si>
  <si>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</si>
  <si>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</si>
  <si>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</si>
  <si>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</si>
  <si>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</si>
  <si>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</si>
  <si>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</si>
  <si>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</si>
  <si>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</si>
  <si>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</si>
  <si>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</si>
  <si>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1  Y Inspection - Concession</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</si>
  <si>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</si>
  <si>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</si>
  <si>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</si>
  <si>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</si>
  <si>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</si>
  <si>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</si>
  <si>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</si>
  <si>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</si>
  <si>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</si>
  <si>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</si>
  <si>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</si>
  <si>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</si>
  <si>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</si>
  <si>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</si>
  <si>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</si>
  <si>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</si>
  <si>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</si>
  <si>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</si>
  <si>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</si>
  <si>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</si>
  <si>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</si>
  <si>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</si>
  <si>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</si>
  <si>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</si>
  <si>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</si>
  <si>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</si>
  <si>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</si>
  <si>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</si>
  <si>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</si>
  <si>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</si>
  <si>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</si>
  <si>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</si>
  <si>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</si>
  <si>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</si>
  <si>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</si>
  <si>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</si>
  <si>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</si>
  <si>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</si>
  <si>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</si>
  <si>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</si>
  <si>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</si>
  <si>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</si>
  <si>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</si>
  <si>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</si>
  <si>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</si>
  <si>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</si>
  <si>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</si>
  <si>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</si>
  <si>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</si>
  <si>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</si>
  <si>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</si>
  <si>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</si>
  <si>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</si>
  <si>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</si>
  <si>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</si>
  <si>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</si>
  <si>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</si>
  <si>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</si>
  <si>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</si>
  <si>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</si>
  <si>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</si>
  <si>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</si>
  <si>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LAST FLOWN 17/08/2023</t>
  </si>
  <si>
    <t>M72-02: U/S DUE TO 4 YEARS INSPECTION</t>
  </si>
  <si>
    <t>4 YEARS INSPECTION</t>
  </si>
  <si>
    <t>M72-02-4339</t>
  </si>
  <si>
    <t>18/08/2023</t>
  </si>
  <si>
    <t>450 FH / 18 M Insp</t>
  </si>
  <si>
    <t>300 Hrs / 1 Year Insp</t>
  </si>
  <si>
    <t>SB139-672 Part II - Number 4 Pipeline Installation Insp</t>
  </si>
  <si>
    <t>600 FH / 900 PT Disk Cycle Insp - Eng No.1 and 2</t>
  </si>
  <si>
    <t>1 Year Inspection</t>
  </si>
  <si>
    <t>900 FH / 1 Y Inspection</t>
  </si>
  <si>
    <t>1200 FH / 1 Y Inspection</t>
  </si>
  <si>
    <t>OPS HRS:   71.3</t>
  </si>
  <si>
    <t>SER NO: 40077</t>
  </si>
  <si>
    <t>CART. SER NO:  12424</t>
  </si>
  <si>
    <t>OPS HRS:   29.6</t>
  </si>
  <si>
    <t>REQ. EGR. MANUAL MODE</t>
  </si>
  <si>
    <t>VIBRATION CX</t>
  </si>
  <si>
    <t>EST 22/9/23 0900H</t>
  </si>
  <si>
    <t>1ST REVISE</t>
  </si>
  <si>
    <t>6 MTH CX:  13/03/2024</t>
  </si>
  <si>
    <t>Main Battery (Cap Cx) S/N: 12100162</t>
  </si>
  <si>
    <t>Aux Battery (Cap Cx) S/N: 10601367</t>
  </si>
  <si>
    <t>RH Main Wheel (S/N: MAR10-01104) NDT Cx</t>
  </si>
  <si>
    <t>Main Rotor Actuator Replacement due 4500 Airframe Hrs (OV) S/N: HSC222303</t>
  </si>
  <si>
    <t>450 FH - Hoist Inspection</t>
  </si>
  <si>
    <t>Emergency Float Annual</t>
  </si>
  <si>
    <t>LAST FLOWN 20/09/2023</t>
  </si>
  <si>
    <t>25 HRS INSP</t>
  </si>
  <si>
    <t>4465-001</t>
  </si>
  <si>
    <t>M72-01: PHX 02(WMSA-WMSA)0900-1042=1.7, PHX 02(WMSA-WMSA)1130-1306=1.6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</si>
</sst>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7">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b/>
      <sz val="11"/>
      <name val="Calibri"/>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2"/>
      <color theme="1"/>
      <name val="Tahoma"/>
      <family val="2"/>
    </font>
    <font>
      <b/>
      <sz val="16"/>
      <color rgb="FFFF0000"/>
      <name val="Century Gothic"/>
      <family val="2"/>
    </font>
    <font>
      <b/>
      <sz val="14"/>
      <color rgb="FFFF0000"/>
      <name val="Tahoma"/>
      <family val="2"/>
    </font>
    <font>
      <b/>
      <sz val="14"/>
      <color theme="0" tint="-0.14999847407452621"/>
      <name val="Century Gothic"/>
      <family val="2"/>
    </font>
    <font>
      <b/>
      <sz val="14"/>
      <color theme="1" tint="4.9989318521683403E-2"/>
      <name val="Century Gothic"/>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21" borderId="104" applyNumberFormat="0" applyAlignment="0" applyProtection="0"/>
    <xf numFmtId="0" fontId="90" fillId="0" borderId="0">
      <alignment vertical="center"/>
    </xf>
  </cellStyleXfs>
  <cellXfs count="1016">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4" fontId="46" fillId="0" borderId="35" xfId="0" applyNumberFormat="1" applyFont="1" applyBorder="1" applyAlignment="1">
      <alignment horizontal="left"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39"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0" fontId="33" fillId="0" borderId="35" xfId="0" applyFont="1" applyBorder="1" applyAlignment="1">
      <alignment horizontal="lef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0" fontId="33" fillId="0" borderId="20" xfId="0" applyFont="1" applyBorder="1" applyAlignment="1">
      <alignment horizontal="lef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39"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2"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5"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6"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10"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69" fillId="18"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9"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20"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10" borderId="4" xfId="0" applyFont="1" applyFill="1" applyBorder="1" applyAlignment="1" applyProtection="1">
      <alignment horizontal="center" vertical="center" wrapText="1"/>
      <protection locked="0"/>
    </xf>
    <xf numFmtId="0" fontId="64" fillId="17"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8"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5" borderId="73" xfId="0" applyFont="1" applyFill="1" applyBorder="1" applyAlignment="1" applyProtection="1">
      <alignment horizontal="center" vertical="center" wrapText="1"/>
      <protection locked="0"/>
    </xf>
    <xf numFmtId="0" fontId="65" fillId="16" borderId="27" xfId="0" applyFont="1" applyFill="1" applyBorder="1" applyAlignment="1" applyProtection="1">
      <alignment horizontal="center" vertical="center" wrapText="1"/>
      <protection locked="0"/>
    </xf>
    <xf numFmtId="0" fontId="65" fillId="10" borderId="38" xfId="0" applyFont="1" applyFill="1" applyBorder="1" applyAlignment="1" applyProtection="1">
      <alignment horizontal="center" vertical="center" wrapText="1"/>
      <protection locked="0"/>
    </xf>
    <xf numFmtId="0" fontId="65" fillId="17" borderId="29" xfId="0" applyFont="1" applyFill="1" applyBorder="1" applyAlignment="1" applyProtection="1">
      <alignment horizontal="center" vertical="center" wrapText="1"/>
      <protection locked="0"/>
    </xf>
    <xf numFmtId="0" fontId="65" fillId="18"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9"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20"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10"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5" fillId="0" borderId="20" xfId="3" applyNumberFormat="1" applyFont="1" applyBorder="1" applyAlignment="1">
      <alignment horizontal="center" vertical="center"/>
    </xf>
    <xf numFmtId="0" fontId="96" fillId="0" borderId="43" xfId="0" applyFont="1" applyBorder="1" applyAlignment="1" applyProtection="1">
      <alignment horizontal="center" vertical="center" wrapText="1"/>
      <protection locked="0"/>
    </xf>
    <xf numFmtId="0" fontId="96" fillId="0" borderId="42" xfId="0" applyFont="1" applyBorder="1" applyAlignment="1" applyProtection="1">
      <alignment horizontal="center" vertical="center" wrapText="1"/>
      <protection locked="0"/>
    </xf>
    <xf numFmtId="0" fontId="96" fillId="2" borderId="43" xfId="0" applyFont="1" applyFill="1" applyBorder="1" applyAlignment="1" applyProtection="1">
      <alignment horizontal="center" vertical="center" wrapText="1"/>
      <protection locked="0"/>
    </xf>
    <xf numFmtId="0" fontId="98" fillId="3" borderId="47" xfId="0" applyFont="1" applyFill="1" applyBorder="1" applyAlignment="1" applyProtection="1">
      <alignment horizontal="center" vertical="center" wrapText="1"/>
      <protection locked="0"/>
    </xf>
    <xf numFmtId="0" fontId="98" fillId="3" borderId="48" xfId="0" applyFont="1" applyFill="1" applyBorder="1" applyAlignment="1" applyProtection="1">
      <alignment horizontal="center" vertical="center" wrapText="1"/>
      <protection locked="0"/>
    </xf>
    <xf numFmtId="0" fontId="98" fillId="0" borderId="48" xfId="0" applyFont="1" applyBorder="1" applyAlignment="1" applyProtection="1">
      <alignment horizontal="center" vertical="center" wrapText="1"/>
      <protection locked="0"/>
    </xf>
    <xf numFmtId="0" fontId="94" fillId="3" borderId="4" xfId="0" applyFont="1" applyFill="1" applyBorder="1" applyAlignment="1" applyProtection="1">
      <alignment horizontal="left" vertical="center"/>
      <protection locked="0"/>
    </xf>
    <xf numFmtId="166" fontId="95" fillId="0" borderId="20" xfId="3" applyNumberFormat="1" applyFont="1" applyBorder="1" applyAlignment="1">
      <alignment horizontal="center" vertical="center" wrapText="1"/>
    </xf>
    <xf numFmtId="167" fontId="95" fillId="8"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xf>
    <xf numFmtId="164" fontId="101" fillId="0" borderId="0" xfId="3" applyNumberFormat="1" applyFont="1" applyAlignment="1">
      <alignment horizontal="center" vertical="center" wrapText="1"/>
    </xf>
    <xf numFmtId="49" fontId="100" fillId="0" borderId="7" xfId="3" applyNumberFormat="1" applyFont="1" applyBorder="1" applyAlignment="1">
      <alignment horizontal="center"/>
    </xf>
    <xf numFmtId="49" fontId="102" fillId="0" borderId="7" xfId="3" applyNumberFormat="1" applyFont="1" applyBorder="1" applyAlignment="1">
      <alignment horizontal="center"/>
    </xf>
    <xf numFmtId="170" fontId="103" fillId="2" borderId="7" xfId="3" applyNumberFormat="1" applyFont="1" applyFill="1" applyBorder="1" applyAlignment="1">
      <alignment horizontal="center" vertical="center"/>
    </xf>
    <xf numFmtId="0" fontId="98" fillId="0" borderId="42" xfId="0" applyFont="1" applyBorder="1" applyAlignment="1" applyProtection="1">
      <alignment horizontal="center" vertical="center" wrapText="1"/>
      <protection locked="0"/>
    </xf>
    <xf numFmtId="0" fontId="98" fillId="0" borderId="43" xfId="0" applyFont="1" applyBorder="1" applyAlignment="1" applyProtection="1">
      <alignment horizontal="center" vertical="center" wrapText="1"/>
      <protection locked="0"/>
    </xf>
    <xf numFmtId="0" fontId="98" fillId="3" borderId="42" xfId="0" applyFont="1" applyFill="1" applyBorder="1" applyAlignment="1" applyProtection="1">
      <alignment horizontal="center" vertical="center" wrapText="1"/>
      <protection locked="0"/>
    </xf>
    <xf numFmtId="0" fontId="98" fillId="3" borderId="51" xfId="0" applyFont="1" applyFill="1" applyBorder="1" applyAlignment="1" applyProtection="1">
      <alignment horizontal="center" vertical="center" wrapText="1"/>
      <protection locked="0"/>
    </xf>
    <xf numFmtId="0" fontId="10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107" fillId="0" borderId="43" xfId="0" applyFont="1" applyBorder="1" applyAlignment="1" applyProtection="1">
      <alignment horizontal="center" vertical="center" wrapText="1"/>
      <protection locked="0"/>
    </xf>
    <xf numFmtId="0" fontId="106" fillId="0" borderId="42" xfId="0" applyFont="1" applyBorder="1" applyAlignment="1" applyProtection="1">
      <alignment horizontal="center" vertical="center" wrapText="1"/>
      <protection locked="0"/>
    </xf>
    <xf numFmtId="170" fontId="108" fillId="0" borderId="7" xfId="3" applyNumberFormat="1" applyFont="1" applyBorder="1">
      <alignment vertical="center"/>
    </xf>
    <xf numFmtId="0" fontId="96" fillId="3" borderId="51" xfId="0" applyFont="1" applyFill="1" applyBorder="1" applyAlignment="1" applyProtection="1">
      <alignment horizontal="center" vertical="center" wrapText="1"/>
      <protection locked="0"/>
    </xf>
    <xf numFmtId="0" fontId="110" fillId="3" borderId="51" xfId="0" applyFont="1" applyFill="1" applyBorder="1" applyAlignment="1" applyProtection="1">
      <alignment horizontal="center" vertical="center" wrapText="1"/>
      <protection locked="0"/>
    </xf>
    <xf numFmtId="0" fontId="96" fillId="3" borderId="43" xfId="0" applyFont="1" applyFill="1" applyBorder="1" applyAlignment="1" applyProtection="1">
      <alignment horizontal="center" vertical="center" wrapText="1"/>
      <protection locked="0"/>
    </xf>
    <xf numFmtId="168" fontId="111" fillId="9" borderId="20" xfId="3" applyNumberFormat="1" applyFont="1" applyFill="1" applyBorder="1" applyAlignment="1">
      <alignment horizontal="center" vertical="center"/>
    </xf>
    <xf numFmtId="168" fontId="26" fillId="22" borderId="20" xfId="3" applyNumberFormat="1" applyFont="1" applyFill="1" applyBorder="1" applyAlignment="1">
      <alignment horizontal="center" vertical="center"/>
    </xf>
    <xf numFmtId="166" fontId="26" fillId="22" borderId="20" xfId="3" applyNumberFormat="1" applyFont="1" applyFill="1" applyBorder="1" applyAlignment="1">
      <alignment horizontal="center" vertical="center"/>
    </xf>
    <xf numFmtId="167" fontId="26" fillId="22" borderId="20" xfId="3" applyNumberFormat="1" applyFont="1" applyFill="1" applyBorder="1" applyAlignment="1">
      <alignment horizontal="center" vertical="center"/>
    </xf>
    <xf numFmtId="167" fontId="26" fillId="22" borderId="1" xfId="3" applyNumberFormat="1" applyFont="1" applyFill="1" applyBorder="1" applyAlignment="1">
      <alignment horizontal="center" vertical="center" shrinkToFit="1"/>
    </xf>
    <xf numFmtId="166" fontId="26" fillId="22" borderId="1" xfId="3" applyNumberFormat="1" applyFont="1" applyFill="1" applyBorder="1" applyAlignment="1">
      <alignment horizontal="center" vertical="center" shrinkToFit="1"/>
    </xf>
    <xf numFmtId="168" fontId="26" fillId="22" borderId="1" xfId="3" applyNumberFormat="1" applyFont="1" applyFill="1" applyBorder="1" applyAlignment="1">
      <alignment horizontal="center" vertical="center" wrapText="1"/>
    </xf>
    <xf numFmtId="164" fontId="112" fillId="0" borderId="36" xfId="0" applyNumberFormat="1" applyFont="1" applyBorder="1" applyAlignment="1">
      <alignment horizontal="left" vertical="center"/>
    </xf>
    <xf numFmtId="168" fontId="111" fillId="22" borderId="20" xfId="3" applyNumberFormat="1" applyFont="1" applyFill="1" applyBorder="1" applyAlignment="1">
      <alignment horizontal="center" vertical="center"/>
    </xf>
    <xf numFmtId="166" fontId="33" fillId="23" borderId="36" xfId="0" applyNumberFormat="1" applyFont="1" applyFill="1" applyBorder="1" applyAlignment="1">
      <alignment horizontal="center" vertical="center"/>
    </xf>
    <xf numFmtId="175" fontId="33" fillId="22" borderId="36" xfId="0" applyNumberFormat="1" applyFont="1" applyFill="1" applyBorder="1" applyAlignment="1">
      <alignment horizontal="center" vertical="center" shrinkToFit="1"/>
    </xf>
    <xf numFmtId="168" fontId="33" fillId="22" borderId="36" xfId="0" applyNumberFormat="1" applyFont="1" applyFill="1" applyBorder="1" applyAlignment="1">
      <alignment horizontal="center" vertical="center"/>
    </xf>
    <xf numFmtId="166" fontId="33" fillId="22" borderId="36" xfId="0" applyNumberFormat="1" applyFont="1" applyFill="1" applyBorder="1" applyAlignment="1">
      <alignment horizontal="center" vertical="center"/>
    </xf>
    <xf numFmtId="0" fontId="33" fillId="23" borderId="36" xfId="0" applyFont="1" applyFill="1" applyBorder="1" applyAlignment="1">
      <alignment horizontal="left" vertical="center"/>
    </xf>
    <xf numFmtId="168" fontId="33" fillId="23" borderId="36" xfId="0" applyNumberFormat="1" applyFont="1" applyFill="1" applyBorder="1" applyAlignment="1">
      <alignment horizontal="center" vertical="center"/>
    </xf>
    <xf numFmtId="168" fontId="39" fillId="22" borderId="36" xfId="0" applyNumberFormat="1" applyFont="1" applyFill="1" applyBorder="1" applyAlignment="1">
      <alignment horizontal="center" vertical="center"/>
    </xf>
    <xf numFmtId="167" fontId="26" fillId="22" borderId="2" xfId="3" applyNumberFormat="1" applyFont="1" applyFill="1" applyBorder="1" applyAlignment="1">
      <alignment horizontal="center" vertical="center"/>
    </xf>
    <xf numFmtId="166" fontId="26" fillId="22" borderId="2" xfId="3" applyNumberFormat="1" applyFont="1" applyFill="1" applyBorder="1" applyAlignment="1">
      <alignment horizontal="center" vertical="center"/>
    </xf>
    <xf numFmtId="168" fontId="26" fillId="22" borderId="2" xfId="3" applyNumberFormat="1" applyFont="1" applyFill="1" applyBorder="1" applyAlignment="1">
      <alignment horizontal="center" vertical="center"/>
    </xf>
    <xf numFmtId="14" fontId="26" fillId="22" borderId="20" xfId="3" applyNumberFormat="1" applyFont="1" applyFill="1" applyBorder="1" applyAlignment="1">
      <alignment horizontal="center" vertical="center"/>
    </xf>
    <xf numFmtId="0" fontId="1" fillId="22" borderId="20" xfId="3" applyFont="1" applyFill="1" applyBorder="1" applyAlignment="1">
      <alignment horizontal="left" vertical="center"/>
    </xf>
    <xf numFmtId="164" fontId="114" fillId="0" borderId="0" xfId="3" applyNumberFormat="1" applyFont="1" applyAlignment="1">
      <alignment horizontal="center" vertical="center" wrapText="1"/>
    </xf>
    <xf numFmtId="0" fontId="98" fillId="2" borderId="42" xfId="0" applyFont="1" applyFill="1" applyBorder="1" applyAlignment="1" applyProtection="1">
      <alignment horizontal="center" vertical="center" wrapText="1"/>
      <protection locked="0"/>
    </xf>
    <xf numFmtId="0" fontId="98" fillId="2" borderId="43" xfId="0" applyFont="1" applyFill="1" applyBorder="1" applyAlignment="1" applyProtection="1">
      <alignment horizontal="center" vertical="center" wrapText="1"/>
      <protection locked="0"/>
    </xf>
    <xf numFmtId="177" fontId="109"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5" fillId="22"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166" fontId="30" fillId="2" borderId="2" xfId="3" applyNumberFormat="1" applyFont="1" applyFill="1" applyBorder="1" applyAlignment="1">
      <alignment horizontal="center" vertical="center"/>
    </xf>
    <xf numFmtId="3" fontId="115" fillId="0" borderId="7" xfId="3" applyNumberFormat="1" applyFont="1" applyBorder="1" applyAlignment="1">
      <alignment horizontal="center" vertical="center"/>
    </xf>
    <xf numFmtId="164" fontId="115" fillId="0" borderId="7" xfId="3" applyNumberFormat="1" applyFont="1" applyBorder="1" applyAlignment="1">
      <alignment horizontal="center" vertical="center" wrapText="1"/>
    </xf>
    <xf numFmtId="164" fontId="115" fillId="2" borderId="7" xfId="3" applyNumberFormat="1" applyFont="1" applyFill="1" applyBorder="1" applyAlignment="1">
      <alignment horizontal="center" vertical="center" wrapText="1"/>
    </xf>
    <xf numFmtId="3" fontId="116" fillId="0" borderId="7" xfId="3" applyNumberFormat="1" applyFont="1" applyBorder="1" applyAlignment="1">
      <alignment horizontal="center" vertical="center"/>
    </xf>
    <xf numFmtId="164" fontId="116" fillId="0" borderId="7" xfId="3" applyNumberFormat="1" applyFont="1" applyBorder="1" applyAlignment="1">
      <alignment horizontal="center" vertical="center" wrapText="1"/>
    </xf>
    <xf numFmtId="164" fontId="116" fillId="2" borderId="7" xfId="3" applyNumberFormat="1" applyFont="1" applyFill="1" applyBorder="1" applyAlignment="1">
      <alignment horizontal="center" vertical="center" wrapText="1"/>
    </xf>
    <xf numFmtId="166" fontId="30" fillId="9" borderId="20" xfId="3" applyNumberFormat="1" applyFont="1" applyFill="1" applyBorder="1" applyAlignment="1">
      <alignment horizontal="center" vertical="center"/>
    </xf>
    <xf numFmtId="170" fontId="24" fillId="0" borderId="7" xfId="3" applyNumberFormat="1" applyFont="1" applyBorder="1" applyAlignment="1">
      <alignment horizontal="center" vertical="center" wrapText="1"/>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0" fontId="26" fillId="0" borderId="1" xfId="3" applyFont="1" applyBorder="1" applyAlignment="1">
      <alignment horizontal="center" vertical="center" wrapText="1"/>
    </xf>
    <xf numFmtId="3" fontId="30" fillId="2" borderId="2" xfId="3" applyNumberFormat="1" applyFont="1" applyFill="1" applyBorder="1" applyAlignment="1">
      <alignment horizontal="center" vertical="center"/>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4" borderId="16" xfId="0" applyFont="1" applyFill="1" applyBorder="1" applyAlignment="1" applyProtection="1">
      <alignment horizontal="center"/>
      <protection locked="0"/>
    </xf>
    <xf numFmtId="0" fontId="66" fillId="14" borderId="12" xfId="0" applyFont="1" applyFill="1" applyBorder="1" applyAlignment="1" applyProtection="1">
      <alignment horizontal="center"/>
      <protection locked="0"/>
    </xf>
    <xf numFmtId="0" fontId="66" fillId="14"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4" borderId="26" xfId="0" applyFont="1" applyFill="1" applyBorder="1" applyAlignment="1" applyProtection="1">
      <alignment horizontal="left" vertical="center" wrapText="1"/>
      <protection locked="0"/>
    </xf>
    <xf numFmtId="0" fontId="64" fillId="14" borderId="29" xfId="0" applyFont="1" applyFill="1" applyBorder="1" applyAlignment="1" applyProtection="1">
      <alignment horizontal="left" vertical="center" wrapText="1"/>
      <protection locked="0"/>
    </xf>
    <xf numFmtId="0" fontId="64" fillId="14"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105" fillId="3" borderId="57" xfId="3"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97" fillId="3" borderId="67" xfId="3" applyFont="1" applyFill="1" applyBorder="1" applyAlignment="1" applyProtection="1">
      <alignment horizontal="left" vertical="top" wrapText="1"/>
      <protection locked="0"/>
    </xf>
    <xf numFmtId="0" fontId="97" fillId="3" borderId="42" xfId="3" applyFont="1" applyFill="1" applyBorder="1" applyAlignment="1" applyProtection="1">
      <alignment horizontal="left" vertical="center" wrapText="1"/>
      <protection locked="0"/>
    </xf>
    <xf numFmtId="0" fontId="97" fillId="3" borderId="42" xfId="3"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4" borderId="77" xfId="0" applyFont="1" applyFill="1" applyBorder="1" applyAlignment="1" applyProtection="1">
      <alignment horizontal="center" vertical="center" wrapText="1"/>
      <protection locked="0"/>
    </xf>
    <xf numFmtId="0" fontId="63" fillId="14"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4" fillId="0" borderId="11" xfId="3" quotePrefix="1" applyFont="1" applyBorder="1" applyAlignment="1">
      <alignment horizontal="center" vertical="center" wrapText="1"/>
    </xf>
    <xf numFmtId="0" fontId="104" fillId="0" borderId="7" xfId="3" applyFont="1" applyBorder="1" applyAlignment="1">
      <alignment horizontal="center" vertical="center" wrapText="1"/>
    </xf>
    <xf numFmtId="0" fontId="11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74">
    <dxf>
      <font>
        <b val="0"/>
        <i val="0"/>
        <color indexed="17"/>
      </font>
    </dxf>
    <dxf>
      <font>
        <b val="0"/>
        <i val="0"/>
        <color indexed="9"/>
      </font>
      <fill>
        <patternFill patternType="solid">
          <fgColor indexed="10"/>
          <bgColor indexed="10"/>
        </patternFill>
      </fill>
    </dxf>
    <dxf>
      <font>
        <b val="0"/>
        <i val="0"/>
        <color indexed="10"/>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color rgb="FFFF0000"/>
      </font>
      <fill>
        <patternFill patternType="solid">
          <bgColor theme="5" tint="0.39991454817346722"/>
        </patternFill>
      </fill>
    </dxf>
    <dxf>
      <font>
        <b/>
        <i val="0"/>
      </font>
      <fill>
        <patternFill patternType="solid">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tabSelected="1" showWhiteSpace="0" view="pageBreakPreview" topLeftCell="A32" zoomScaleNormal="100" zoomScaleSheetLayoutView="100" zoomScalePageLayoutView="62" workbookViewId="0">
      <selection activeCell="AQ56" sqref="AQ56:AU56"/>
    </sheetView>
  </sheetViews>
  <sheetFormatPr defaultColWidth="2.28515625" defaultRowHeight="18" customHeight="1"/>
  <cols>
    <col min="1" max="1" width="9.140625" style="539" customWidth="1"/>
    <col min="2" max="2" width="5.7109375" style="539" customWidth="1"/>
    <col min="3" max="3" width="4" style="539" customWidth="1"/>
    <col min="4" max="4" width="3.28515625" style="540" customWidth="1"/>
    <col min="5" max="7" width="3.28515625" style="541" customWidth="1"/>
    <col min="8" max="8" width="3.28515625" style="540" customWidth="1"/>
    <col min="9" max="9" width="3.28515625" style="541" customWidth="1"/>
    <col min="10" max="10" width="3.28515625" style="542" customWidth="1"/>
    <col min="11" max="11" width="3.28515625" style="540" customWidth="1"/>
    <col min="12" max="12" width="3.28515625" style="541" customWidth="1"/>
    <col min="13" max="13" width="3.28515625" style="542" customWidth="1"/>
    <col min="14" max="14" width="3.28515625" style="540" customWidth="1"/>
    <col min="15" max="16" width="3.28515625" style="541" customWidth="1"/>
    <col min="17" max="17" width="3.28515625" style="543" customWidth="1"/>
    <col min="18" max="36" width="3.28515625" style="544" customWidth="1"/>
    <col min="37" max="37" width="3.85546875" style="544" customWidth="1"/>
    <col min="38" max="50" width="3.28515625" style="544" customWidth="1"/>
    <col min="51" max="60" width="5.7109375" style="544" customWidth="1"/>
    <col min="61" max="61" width="8.5703125" style="544" customWidth="1"/>
    <col min="62" max="62" width="11" style="544" customWidth="1"/>
    <col min="63" max="16384" width="2.28515625" style="544"/>
  </cols>
  <sheetData>
    <row r="1" spans="1:62" ht="18" customHeight="1">
      <c r="A1" s="545"/>
      <c r="B1" s="545"/>
      <c r="C1" s="545"/>
      <c r="D1" s="546"/>
      <c r="E1" s="547"/>
      <c r="F1" s="547"/>
      <c r="G1" s="547"/>
      <c r="H1" s="546"/>
      <c r="I1" s="547"/>
      <c r="J1" s="615"/>
      <c r="K1" s="546"/>
      <c r="L1" s="547"/>
      <c r="M1" s="615"/>
      <c r="N1" s="546"/>
      <c r="O1" s="547"/>
      <c r="P1" s="547"/>
      <c r="Q1" s="620"/>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c r="BB1" s="608"/>
      <c r="BC1" s="608"/>
      <c r="BD1" s="608"/>
      <c r="BE1" s="608"/>
      <c r="BF1" s="608"/>
      <c r="BG1" s="608"/>
      <c r="BH1" s="608"/>
      <c r="BI1" s="608"/>
      <c r="BJ1" s="712" t="s">
        <v>0</v>
      </c>
    </row>
    <row r="2" spans="1:62" ht="19.5" customHeight="1">
      <c r="A2" s="828" t="s">
        <v>1</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c r="AW2" s="828"/>
      <c r="AX2" s="828"/>
      <c r="AY2" s="828"/>
      <c r="AZ2" s="828"/>
      <c r="BA2" s="828"/>
      <c r="BB2" s="828"/>
      <c r="BC2" s="828"/>
      <c r="BD2" s="828"/>
      <c r="BE2" s="828"/>
      <c r="BF2" s="828"/>
      <c r="BG2" s="828"/>
      <c r="BH2" s="828"/>
      <c r="BI2" s="828"/>
      <c r="BJ2" s="828"/>
    </row>
    <row r="3" spans="1:62" ht="18.75" customHeight="1">
      <c r="A3" s="548"/>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548"/>
      <c r="BE3" s="548"/>
      <c r="BF3" s="548"/>
      <c r="BG3" s="548"/>
      <c r="BH3" s="548"/>
      <c r="BI3" s="548"/>
      <c r="BJ3" s="548"/>
    </row>
    <row r="4" spans="1:62" ht="15" customHeight="1">
      <c r="A4" s="829" t="s">
        <v>2</v>
      </c>
      <c r="B4" s="829"/>
      <c r="C4" s="829"/>
      <c r="D4" s="829"/>
      <c r="E4" s="830" t="s">
        <v>3</v>
      </c>
      <c r="F4" s="830"/>
      <c r="G4" s="830"/>
      <c r="H4" s="830"/>
      <c r="I4" s="830"/>
      <c r="J4" s="830"/>
      <c r="K4" s="616"/>
      <c r="L4" s="616"/>
      <c r="M4" s="616"/>
      <c r="N4" s="616"/>
      <c r="O4" s="548"/>
      <c r="P4" s="548"/>
      <c r="Q4" s="548"/>
      <c r="R4" s="548"/>
      <c r="S4" s="548"/>
      <c r="T4" s="548"/>
      <c r="U4" s="548"/>
      <c r="V4" s="548"/>
      <c r="W4" s="548"/>
      <c r="X4" s="548"/>
      <c r="Y4" s="548"/>
      <c r="Z4" s="548"/>
      <c r="AA4" s="548"/>
      <c r="AB4" s="548"/>
      <c r="AC4" s="548"/>
      <c r="AD4" s="948"/>
      <c r="AE4" s="948"/>
      <c r="AF4" s="948"/>
      <c r="AG4" s="948"/>
      <c r="AH4" s="948"/>
      <c r="AI4" s="948"/>
      <c r="AJ4" s="948"/>
      <c r="AK4" s="948"/>
      <c r="AL4" s="948"/>
      <c r="AM4" s="948"/>
      <c r="AN4" s="948"/>
      <c r="AO4" s="548"/>
      <c r="AP4" s="548"/>
      <c r="AQ4" s="548"/>
      <c r="AR4" s="548"/>
      <c r="AS4" s="548"/>
      <c r="AT4" s="548"/>
      <c r="AU4" s="548"/>
      <c r="AV4" s="548"/>
      <c r="AW4" s="548"/>
      <c r="AX4" s="548"/>
      <c r="AY4" s="548"/>
      <c r="AZ4" s="548"/>
      <c r="BA4" s="548"/>
      <c r="BB4" s="548"/>
      <c r="BC4" s="548"/>
      <c r="BD4" s="548"/>
      <c r="BE4" s="548"/>
      <c r="BF4" s="548"/>
      <c r="BG4" s="548"/>
      <c r="BH4" s="548"/>
      <c r="BI4" s="548"/>
      <c r="BJ4" s="548"/>
    </row>
    <row r="5" spans="1:62" ht="15" customHeight="1">
      <c r="A5" s="829" t="s">
        <v>4</v>
      </c>
      <c r="B5" s="829"/>
      <c r="C5" s="829"/>
      <c r="D5" s="829"/>
      <c r="E5" s="831">
        <v>45189</v>
      </c>
      <c r="F5" s="831"/>
      <c r="G5" s="831"/>
      <c r="H5" s="831"/>
      <c r="I5" s="831"/>
      <c r="J5" s="831"/>
      <c r="K5" s="617"/>
      <c r="L5" s="617"/>
      <c r="M5" s="617"/>
      <c r="N5" s="617"/>
      <c r="O5" s="548"/>
      <c r="P5" s="548"/>
      <c r="Q5" s="548"/>
      <c r="R5" s="548"/>
      <c r="S5" s="548"/>
      <c r="T5" s="548"/>
      <c r="U5" s="548"/>
      <c r="V5" s="548"/>
      <c r="W5" s="548"/>
      <c r="X5" s="548"/>
      <c r="Y5" s="548"/>
      <c r="Z5" s="548"/>
      <c r="AA5" s="548"/>
      <c r="AB5" s="548"/>
      <c r="AC5" s="548"/>
      <c r="AD5" s="948"/>
      <c r="AE5" s="948"/>
      <c r="AF5" s="948"/>
      <c r="AG5" s="948"/>
      <c r="AH5" s="948"/>
      <c r="AI5" s="948"/>
      <c r="AJ5" s="948"/>
      <c r="AK5" s="948"/>
      <c r="AL5" s="948"/>
      <c r="AM5" s="948"/>
      <c r="AN5" s="948"/>
      <c r="AO5" s="548"/>
      <c r="AP5" s="548"/>
      <c r="AQ5" s="548"/>
      <c r="AR5" s="548"/>
      <c r="AS5" s="548"/>
      <c r="AT5" s="548"/>
      <c r="AU5" s="548"/>
      <c r="AV5" s="548"/>
      <c r="AW5" s="548"/>
      <c r="AX5" s="548"/>
      <c r="AY5" s="548"/>
      <c r="AZ5" s="548"/>
      <c r="BA5" s="548"/>
      <c r="BB5" s="548"/>
      <c r="BC5" s="548"/>
      <c r="BD5" s="548"/>
      <c r="BE5" s="548"/>
      <c r="BF5" s="548"/>
      <c r="BG5" s="548"/>
      <c r="BH5" s="548"/>
      <c r="BI5" s="548"/>
      <c r="BJ5" s="548"/>
    </row>
    <row r="6" spans="1:62" ht="15" customHeight="1">
      <c r="A6" s="549"/>
      <c r="B6" s="549"/>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549"/>
      <c r="BH6" s="549"/>
      <c r="BI6" s="549"/>
      <c r="BJ6" s="549"/>
    </row>
    <row r="7" spans="1:62" ht="18" customHeight="1">
      <c r="A7" s="917" t="s">
        <v>5</v>
      </c>
      <c r="B7" s="928"/>
      <c r="C7" s="832" t="s">
        <v>6</v>
      </c>
      <c r="D7" s="833"/>
      <c r="E7" s="833"/>
      <c r="F7" s="833"/>
      <c r="G7" s="833"/>
      <c r="H7" s="833"/>
      <c r="I7" s="833"/>
      <c r="J7" s="833"/>
      <c r="K7" s="833"/>
      <c r="L7" s="833"/>
      <c r="M7" s="833"/>
      <c r="N7" s="833"/>
      <c r="O7" s="833"/>
      <c r="P7" s="833"/>
      <c r="Q7" s="833"/>
      <c r="R7" s="833"/>
      <c r="S7" s="833"/>
      <c r="T7" s="833"/>
      <c r="U7" s="833"/>
      <c r="V7" s="833"/>
      <c r="W7" s="833"/>
      <c r="X7" s="833"/>
      <c r="Y7" s="833"/>
      <c r="Z7" s="833"/>
      <c r="AA7" s="833"/>
      <c r="AB7" s="833"/>
      <c r="AC7" s="833"/>
      <c r="AD7" s="833"/>
      <c r="AE7" s="833"/>
      <c r="AF7" s="833"/>
      <c r="AG7" s="833"/>
      <c r="AH7" s="833"/>
      <c r="AI7" s="833"/>
      <c r="AJ7" s="833"/>
      <c r="AK7" s="833"/>
      <c r="AL7" s="833"/>
      <c r="AM7" s="833"/>
      <c r="AN7" s="833"/>
      <c r="AO7" s="833"/>
      <c r="AP7" s="833"/>
      <c r="AQ7" s="833"/>
      <c r="AR7" s="833"/>
      <c r="AS7" s="833"/>
      <c r="AT7" s="833"/>
      <c r="AU7" s="833"/>
      <c r="AV7" s="833"/>
      <c r="AW7" s="833"/>
      <c r="AX7" s="834"/>
      <c r="AY7" s="835" t="s">
        <v>7</v>
      </c>
      <c r="AZ7" s="836"/>
      <c r="BA7" s="836"/>
      <c r="BB7" s="836"/>
      <c r="BC7" s="837"/>
      <c r="BD7" s="838" t="s">
        <v>8</v>
      </c>
      <c r="BE7" s="839"/>
      <c r="BF7" s="839"/>
      <c r="BG7" s="839"/>
      <c r="BH7" s="950" t="s">
        <v>9</v>
      </c>
      <c r="BI7" s="950" t="s">
        <v>10</v>
      </c>
      <c r="BJ7" s="908" t="s">
        <v>11</v>
      </c>
    </row>
    <row r="8" spans="1:62" ht="29.25" customHeight="1" thickBot="1">
      <c r="A8" s="918"/>
      <c r="B8" s="929"/>
      <c r="C8" s="840">
        <v>0</v>
      </c>
      <c r="D8" s="841"/>
      <c r="E8" s="840">
        <v>1</v>
      </c>
      <c r="F8" s="841"/>
      <c r="G8" s="840">
        <v>2</v>
      </c>
      <c r="H8" s="841"/>
      <c r="I8" s="840">
        <v>3</v>
      </c>
      <c r="J8" s="841"/>
      <c r="K8" s="840">
        <v>4</v>
      </c>
      <c r="L8" s="841"/>
      <c r="M8" s="840">
        <v>5</v>
      </c>
      <c r="N8" s="841"/>
      <c r="O8" s="840">
        <v>6</v>
      </c>
      <c r="P8" s="841"/>
      <c r="Q8" s="840">
        <v>7</v>
      </c>
      <c r="R8" s="841"/>
      <c r="S8" s="840">
        <v>8</v>
      </c>
      <c r="T8" s="841"/>
      <c r="U8" s="840">
        <v>9</v>
      </c>
      <c r="V8" s="841"/>
      <c r="W8" s="840">
        <v>10</v>
      </c>
      <c r="X8" s="841"/>
      <c r="Y8" s="840">
        <v>11</v>
      </c>
      <c r="Z8" s="841"/>
      <c r="AA8" s="840">
        <v>12</v>
      </c>
      <c r="AB8" s="841"/>
      <c r="AC8" s="840">
        <v>13</v>
      </c>
      <c r="AD8" s="841"/>
      <c r="AE8" s="840">
        <v>14</v>
      </c>
      <c r="AF8" s="841"/>
      <c r="AG8" s="840">
        <v>15</v>
      </c>
      <c r="AH8" s="841"/>
      <c r="AI8" s="840">
        <v>16</v>
      </c>
      <c r="AJ8" s="841"/>
      <c r="AK8" s="840">
        <v>17</v>
      </c>
      <c r="AL8" s="841"/>
      <c r="AM8" s="840">
        <v>18</v>
      </c>
      <c r="AN8" s="841"/>
      <c r="AO8" s="840">
        <v>19</v>
      </c>
      <c r="AP8" s="841"/>
      <c r="AQ8" s="840">
        <v>20</v>
      </c>
      <c r="AR8" s="841"/>
      <c r="AS8" s="840">
        <v>21</v>
      </c>
      <c r="AT8" s="841"/>
      <c r="AU8" s="840">
        <v>22</v>
      </c>
      <c r="AV8" s="841"/>
      <c r="AW8" s="840">
        <v>23</v>
      </c>
      <c r="AX8" s="842"/>
      <c r="AY8" s="658" t="s">
        <v>12</v>
      </c>
      <c r="AZ8" s="659" t="s">
        <v>13</v>
      </c>
      <c r="BA8" s="660" t="s">
        <v>14</v>
      </c>
      <c r="BB8" s="661" t="s">
        <v>15</v>
      </c>
      <c r="BC8" s="662" t="s">
        <v>16</v>
      </c>
      <c r="BD8" s="663" t="s">
        <v>17</v>
      </c>
      <c r="BE8" s="713" t="s">
        <v>18</v>
      </c>
      <c r="BF8" s="714" t="s">
        <v>19</v>
      </c>
      <c r="BG8" s="715" t="s">
        <v>20</v>
      </c>
      <c r="BH8" s="951"/>
      <c r="BI8" s="951"/>
      <c r="BJ8" s="909"/>
    </row>
    <row r="9" spans="1:62" ht="17.100000000000001" customHeight="1" thickTop="1">
      <c r="A9" s="919" t="s">
        <v>21</v>
      </c>
      <c r="B9" s="550" t="s">
        <v>12</v>
      </c>
      <c r="C9" s="557"/>
      <c r="D9" s="558"/>
      <c r="E9" s="557"/>
      <c r="F9" s="552"/>
      <c r="G9" s="551"/>
      <c r="H9" s="552"/>
      <c r="I9" s="551"/>
      <c r="J9" s="552"/>
      <c r="K9" s="551"/>
      <c r="L9" s="552"/>
      <c r="M9" s="551"/>
      <c r="N9" s="552"/>
      <c r="O9" s="551"/>
      <c r="P9" s="552"/>
      <c r="Q9" s="551"/>
      <c r="R9" s="552"/>
      <c r="S9" s="557"/>
      <c r="T9" s="558"/>
      <c r="U9" s="557" t="s">
        <v>22</v>
      </c>
      <c r="V9" s="558" t="s">
        <v>22</v>
      </c>
      <c r="W9" s="557" t="s">
        <v>22</v>
      </c>
      <c r="X9" s="558" t="s">
        <v>22</v>
      </c>
      <c r="Y9" s="557"/>
      <c r="Z9" s="558" t="s">
        <v>22</v>
      </c>
      <c r="AA9" s="557" t="s">
        <v>22</v>
      </c>
      <c r="AB9" s="558" t="s">
        <v>22</v>
      </c>
      <c r="AC9" s="557" t="s">
        <v>22</v>
      </c>
      <c r="AD9" s="558"/>
      <c r="AE9" s="557"/>
      <c r="AF9" s="558"/>
      <c r="AG9" s="557"/>
      <c r="AH9" s="558"/>
      <c r="AI9" s="801"/>
      <c r="AJ9" s="751"/>
      <c r="AK9" s="750"/>
      <c r="AL9" s="558"/>
      <c r="AM9" s="557"/>
      <c r="AN9" s="552"/>
      <c r="AO9" s="551"/>
      <c r="AP9" s="552"/>
      <c r="AQ9" s="557"/>
      <c r="AR9" s="558"/>
      <c r="AS9" s="557"/>
      <c r="AT9" s="558"/>
      <c r="AU9" s="557"/>
      <c r="AV9" s="558"/>
      <c r="AW9" s="557"/>
      <c r="AX9" s="558"/>
      <c r="AY9" s="664">
        <f>1.7+1.6</f>
        <v>3.3</v>
      </c>
      <c r="AZ9" s="665"/>
      <c r="BA9" s="666"/>
      <c r="BB9" s="666"/>
      <c r="BC9" s="667"/>
      <c r="BD9" s="668"/>
      <c r="BE9" s="716"/>
      <c r="BF9" s="664"/>
      <c r="BG9" s="667"/>
      <c r="BH9" s="952">
        <f>AY9+AZ10+BA11+BB12+BC13</f>
        <v>24</v>
      </c>
      <c r="BI9" s="965">
        <f>AY9+AZ10+BA11+BB12+BC13+BD14+BE15+BF16+BG17</f>
        <v>24</v>
      </c>
      <c r="BJ9" s="910">
        <f>((BI9)-(SUM(BD14,BE15,BF16,BG17)))/(BI9)*(100)</f>
        <v>100</v>
      </c>
    </row>
    <row r="10" spans="1:62" ht="17.100000000000001" customHeight="1">
      <c r="A10" s="920"/>
      <c r="B10" s="553" t="s">
        <v>13</v>
      </c>
      <c r="C10" s="554"/>
      <c r="D10" s="555"/>
      <c r="E10" s="554"/>
      <c r="F10" s="555"/>
      <c r="G10" s="554"/>
      <c r="H10" s="555"/>
      <c r="I10" s="554"/>
      <c r="J10" s="555"/>
      <c r="K10" s="554"/>
      <c r="L10" s="555"/>
      <c r="M10" s="554"/>
      <c r="N10" s="555"/>
      <c r="O10" s="554"/>
      <c r="P10" s="555"/>
      <c r="Q10" s="554"/>
      <c r="R10" s="555"/>
      <c r="S10" s="557"/>
      <c r="T10" s="558"/>
      <c r="U10" s="557"/>
      <c r="V10" s="749"/>
      <c r="W10" s="750"/>
      <c r="X10" s="749"/>
      <c r="Y10" s="750"/>
      <c r="Z10" s="558"/>
      <c r="AA10" s="750"/>
      <c r="AB10" s="749"/>
      <c r="AC10" s="557"/>
      <c r="AD10" s="558"/>
      <c r="AE10" s="557"/>
      <c r="AF10" s="749"/>
      <c r="AG10" s="750"/>
      <c r="AH10" s="558"/>
      <c r="AI10" s="554"/>
      <c r="AJ10" s="641"/>
      <c r="AK10" s="554"/>
      <c r="AL10" s="555"/>
      <c r="AM10" s="554"/>
      <c r="AN10" s="555"/>
      <c r="AO10" s="554"/>
      <c r="AP10" s="555"/>
      <c r="AQ10" s="554"/>
      <c r="AR10" s="555"/>
      <c r="AS10" s="554"/>
      <c r="AT10" s="555"/>
      <c r="AU10" s="554"/>
      <c r="AV10" s="555"/>
      <c r="AW10" s="554"/>
      <c r="AX10" s="669"/>
      <c r="AY10" s="670"/>
      <c r="AZ10" s="671"/>
      <c r="BA10" s="672"/>
      <c r="BB10" s="672"/>
      <c r="BC10" s="673"/>
      <c r="BD10" s="674"/>
      <c r="BE10" s="717"/>
      <c r="BF10" s="670"/>
      <c r="BG10" s="673"/>
      <c r="BH10" s="953"/>
      <c r="BI10" s="966"/>
      <c r="BJ10" s="911"/>
    </row>
    <row r="11" spans="1:62" ht="17.100000000000001" customHeight="1">
      <c r="A11" s="920"/>
      <c r="B11" s="556" t="s">
        <v>14</v>
      </c>
      <c r="C11" s="554" t="s">
        <v>22</v>
      </c>
      <c r="D11" s="555" t="s">
        <v>22</v>
      </c>
      <c r="E11" s="635" t="s">
        <v>22</v>
      </c>
      <c r="F11" s="558" t="s">
        <v>22</v>
      </c>
      <c r="G11" s="557" t="s">
        <v>22</v>
      </c>
      <c r="H11" s="558" t="s">
        <v>22</v>
      </c>
      <c r="I11" s="557" t="s">
        <v>22</v>
      </c>
      <c r="J11" s="558" t="s">
        <v>22</v>
      </c>
      <c r="K11" s="557" t="s">
        <v>22</v>
      </c>
      <c r="L11" s="558" t="s">
        <v>22</v>
      </c>
      <c r="M11" s="557" t="s">
        <v>22</v>
      </c>
      <c r="N11" s="558" t="s">
        <v>22</v>
      </c>
      <c r="O11" s="557" t="s">
        <v>22</v>
      </c>
      <c r="P11" s="558" t="s">
        <v>22</v>
      </c>
      <c r="Q11" s="554" t="s">
        <v>22</v>
      </c>
      <c r="R11" s="555" t="s">
        <v>22</v>
      </c>
      <c r="S11" s="557" t="s">
        <v>22</v>
      </c>
      <c r="T11" s="558" t="s">
        <v>22</v>
      </c>
      <c r="U11" s="557"/>
      <c r="V11" s="558"/>
      <c r="W11" s="557"/>
      <c r="X11" s="558" t="s">
        <v>22</v>
      </c>
      <c r="Y11" s="557" t="s">
        <v>22</v>
      </c>
      <c r="Z11" s="558"/>
      <c r="AA11" s="557"/>
      <c r="AB11" s="558"/>
      <c r="AC11" s="557"/>
      <c r="AD11" s="558" t="s">
        <v>22</v>
      </c>
      <c r="AE11" s="557" t="s">
        <v>22</v>
      </c>
      <c r="AF11" s="558" t="s">
        <v>22</v>
      </c>
      <c r="AG11" s="557" t="s">
        <v>22</v>
      </c>
      <c r="AH11" s="558" t="s">
        <v>22</v>
      </c>
      <c r="AI11" s="801" t="s">
        <v>22</v>
      </c>
      <c r="AJ11" s="807" t="s">
        <v>22</v>
      </c>
      <c r="AK11" s="557" t="s">
        <v>22</v>
      </c>
      <c r="AL11" s="558" t="s">
        <v>22</v>
      </c>
      <c r="AM11" s="557" t="s">
        <v>22</v>
      </c>
      <c r="AN11" s="558" t="s">
        <v>22</v>
      </c>
      <c r="AO11" s="801" t="s">
        <v>22</v>
      </c>
      <c r="AP11" s="807" t="s">
        <v>22</v>
      </c>
      <c r="AQ11" s="557" t="s">
        <v>22</v>
      </c>
      <c r="AR11" s="558" t="s">
        <v>22</v>
      </c>
      <c r="AS11" s="557" t="s">
        <v>22</v>
      </c>
      <c r="AT11" s="558" t="s">
        <v>22</v>
      </c>
      <c r="AU11" s="557" t="s">
        <v>22</v>
      </c>
      <c r="AV11" s="558" t="s">
        <v>22</v>
      </c>
      <c r="AW11" s="557" t="s">
        <v>22</v>
      </c>
      <c r="AX11" s="558" t="s">
        <v>22</v>
      </c>
      <c r="AY11" s="670"/>
      <c r="AZ11" s="671"/>
      <c r="BA11" s="672">
        <f>24-AY9-BE15-BD14</f>
        <v>20.7</v>
      </c>
      <c r="BB11" s="672"/>
      <c r="BC11" s="673"/>
      <c r="BD11" s="674"/>
      <c r="BE11" s="717"/>
      <c r="BF11" s="670"/>
      <c r="BG11" s="673"/>
      <c r="BH11" s="953"/>
      <c r="BI11" s="966"/>
      <c r="BJ11" s="911"/>
    </row>
    <row r="12" spans="1:62" ht="17.100000000000001" customHeight="1">
      <c r="A12" s="920"/>
      <c r="B12" s="559" t="s">
        <v>15</v>
      </c>
      <c r="C12" s="554"/>
      <c r="D12" s="555"/>
      <c r="E12" s="554"/>
      <c r="F12" s="555"/>
      <c r="G12" s="554"/>
      <c r="H12" s="555"/>
      <c r="I12" s="554"/>
      <c r="J12" s="555"/>
      <c r="K12" s="554"/>
      <c r="L12" s="555"/>
      <c r="M12" s="554"/>
      <c r="N12" s="555"/>
      <c r="O12" s="554"/>
      <c r="P12" s="555"/>
      <c r="Q12" s="554"/>
      <c r="R12" s="555"/>
      <c r="S12" s="621" t="s">
        <v>23</v>
      </c>
      <c r="T12" s="558"/>
      <c r="U12" s="622"/>
      <c r="V12" s="555"/>
      <c r="W12" s="554"/>
      <c r="X12" s="555"/>
      <c r="Y12" s="554"/>
      <c r="Z12" s="555"/>
      <c r="AA12" s="554"/>
      <c r="AB12" s="555"/>
      <c r="AC12" s="554"/>
      <c r="AD12" s="555"/>
      <c r="AE12" s="554"/>
      <c r="AF12" s="555"/>
      <c r="AG12" s="554"/>
      <c r="AH12" s="555"/>
      <c r="AI12" s="554"/>
      <c r="AJ12" s="555"/>
      <c r="AK12" s="554"/>
      <c r="AL12" s="555"/>
      <c r="AM12" s="554"/>
      <c r="AN12" s="555"/>
      <c r="AO12" s="554"/>
      <c r="AP12" s="555"/>
      <c r="AQ12" s="554"/>
      <c r="AR12" s="555"/>
      <c r="AS12" s="554"/>
      <c r="AT12" s="555"/>
      <c r="AU12" s="554"/>
      <c r="AV12" s="555"/>
      <c r="AW12" s="554"/>
      <c r="AX12" s="555"/>
      <c r="AY12" s="670"/>
      <c r="AZ12" s="671"/>
      <c r="BA12" s="672"/>
      <c r="BB12" s="672"/>
      <c r="BC12" s="673"/>
      <c r="BD12" s="674"/>
      <c r="BE12" s="717"/>
      <c r="BF12" s="670"/>
      <c r="BG12" s="673"/>
      <c r="BH12" s="953"/>
      <c r="BI12" s="966"/>
      <c r="BJ12" s="911"/>
    </row>
    <row r="13" spans="1:62" ht="17.100000000000001" customHeight="1">
      <c r="A13" s="920"/>
      <c r="B13" s="560" t="s">
        <v>16</v>
      </c>
      <c r="C13" s="561"/>
      <c r="D13" s="562"/>
      <c r="E13" s="561"/>
      <c r="F13" s="562"/>
      <c r="G13" s="561"/>
      <c r="H13" s="562"/>
      <c r="I13" s="561"/>
      <c r="J13" s="562"/>
      <c r="K13" s="561"/>
      <c r="L13" s="562"/>
      <c r="M13" s="561"/>
      <c r="N13" s="562"/>
      <c r="O13" s="561"/>
      <c r="P13" s="562"/>
      <c r="Q13" s="561"/>
      <c r="R13" s="562"/>
      <c r="S13" s="561"/>
      <c r="T13" s="562"/>
      <c r="U13" s="561"/>
      <c r="V13" s="562"/>
      <c r="W13" s="561"/>
      <c r="X13" s="562"/>
      <c r="Y13" s="561"/>
      <c r="Z13" s="562"/>
      <c r="AA13" s="561"/>
      <c r="AB13" s="562"/>
      <c r="AC13" s="561"/>
      <c r="AD13" s="562"/>
      <c r="AE13" s="561"/>
      <c r="AF13" s="562"/>
      <c r="AG13" s="561"/>
      <c r="AH13" s="562"/>
      <c r="AI13" s="561"/>
      <c r="AJ13" s="642"/>
      <c r="AK13" s="643"/>
      <c r="AL13" s="562"/>
      <c r="AM13" s="643"/>
      <c r="AN13" s="562"/>
      <c r="AO13" s="561"/>
      <c r="AP13" s="562"/>
      <c r="AQ13" s="561"/>
      <c r="AR13" s="562"/>
      <c r="AS13" s="561"/>
      <c r="AT13" s="562"/>
      <c r="AU13" s="561"/>
      <c r="AV13" s="562"/>
      <c r="AW13" s="561"/>
      <c r="AX13" s="675"/>
      <c r="AY13" s="676"/>
      <c r="AZ13" s="677"/>
      <c r="BA13" s="678"/>
      <c r="BB13" s="678"/>
      <c r="BC13" s="679"/>
      <c r="BD13" s="680"/>
      <c r="BE13" s="707"/>
      <c r="BF13" s="676"/>
      <c r="BG13" s="679"/>
      <c r="BH13" s="954"/>
      <c r="BI13" s="966"/>
      <c r="BJ13" s="911"/>
    </row>
    <row r="14" spans="1:62" ht="17.100000000000001" customHeight="1">
      <c r="A14" s="920"/>
      <c r="B14" s="563" t="s">
        <v>17</v>
      </c>
      <c r="C14" s="564"/>
      <c r="D14" s="565"/>
      <c r="E14" s="564"/>
      <c r="F14" s="565"/>
      <c r="G14" s="564"/>
      <c r="H14" s="565"/>
      <c r="I14" s="566"/>
      <c r="J14" s="567"/>
      <c r="K14" s="564"/>
      <c r="L14" s="565"/>
      <c r="M14" s="564"/>
      <c r="N14" s="565"/>
      <c r="O14" s="564"/>
      <c r="P14" s="565"/>
      <c r="Q14" s="564"/>
      <c r="R14" s="565"/>
      <c r="S14" s="623"/>
      <c r="T14" s="570"/>
      <c r="U14" s="569"/>
      <c r="V14" s="570"/>
      <c r="W14" s="569"/>
      <c r="X14" s="567"/>
      <c r="Y14" s="566"/>
      <c r="Z14" s="567"/>
      <c r="AA14" s="566"/>
      <c r="AB14" s="570"/>
      <c r="AC14" s="569"/>
      <c r="AD14" s="565"/>
      <c r="AE14" s="564"/>
      <c r="AF14" s="565"/>
      <c r="AG14" s="764"/>
      <c r="AH14" s="765"/>
      <c r="AI14" s="798"/>
      <c r="AJ14" s="799"/>
      <c r="AK14" s="569"/>
      <c r="AL14" s="570"/>
      <c r="AM14" s="569"/>
      <c r="AN14" s="570"/>
      <c r="AO14" s="564"/>
      <c r="AP14" s="565"/>
      <c r="AQ14" s="569"/>
      <c r="AR14" s="570"/>
      <c r="AS14" s="564"/>
      <c r="AT14" s="565"/>
      <c r="AU14" s="564"/>
      <c r="AV14" s="565"/>
      <c r="AW14" s="564"/>
      <c r="AX14" s="565"/>
      <c r="AY14" s="681"/>
      <c r="AZ14" s="682"/>
      <c r="BA14" s="683"/>
      <c r="BB14" s="683"/>
      <c r="BC14" s="684"/>
      <c r="BD14" s="685"/>
      <c r="BE14" s="684"/>
      <c r="BF14" s="681"/>
      <c r="BG14" s="684"/>
      <c r="BH14" s="955">
        <f>BD14+BE15+BF16+BG17</f>
        <v>0</v>
      </c>
      <c r="BI14" s="966"/>
      <c r="BJ14" s="911"/>
    </row>
    <row r="15" spans="1:62" ht="17.100000000000001" customHeight="1">
      <c r="A15" s="920"/>
      <c r="B15" s="568" t="s">
        <v>18</v>
      </c>
      <c r="C15" s="764"/>
      <c r="D15" s="765"/>
      <c r="E15" s="564"/>
      <c r="F15" s="565"/>
      <c r="G15" s="566"/>
      <c r="H15" s="567"/>
      <c r="I15" s="764"/>
      <c r="J15" s="765"/>
      <c r="K15" s="764"/>
      <c r="L15" s="765"/>
      <c r="M15" s="764"/>
      <c r="N15" s="765"/>
      <c r="O15" s="764"/>
      <c r="P15" s="765"/>
      <c r="Q15" s="764"/>
      <c r="R15" s="765"/>
      <c r="S15" s="766"/>
      <c r="T15" s="767"/>
      <c r="U15" s="766"/>
      <c r="V15" s="765"/>
      <c r="W15" s="764"/>
      <c r="X15" s="765"/>
      <c r="Y15" s="766"/>
      <c r="Z15" s="767"/>
      <c r="AA15" s="766"/>
      <c r="AB15" s="765"/>
      <c r="AC15" s="764"/>
      <c r="AD15" s="765"/>
      <c r="AE15" s="766"/>
      <c r="AF15" s="767"/>
      <c r="AG15" s="766"/>
      <c r="AH15" s="765"/>
      <c r="AI15" s="764"/>
      <c r="AJ15" s="765"/>
      <c r="AK15" s="566"/>
      <c r="AL15" s="597"/>
      <c r="AM15" s="566"/>
      <c r="AN15" s="570"/>
      <c r="AO15" s="764"/>
      <c r="AP15" s="765"/>
      <c r="AQ15" s="764"/>
      <c r="AR15" s="765"/>
      <c r="AS15" s="764"/>
      <c r="AT15" s="765"/>
      <c r="AU15" s="764"/>
      <c r="AV15" s="765"/>
      <c r="AW15" s="764"/>
      <c r="AX15" s="765"/>
      <c r="AY15" s="686"/>
      <c r="AZ15" s="687"/>
      <c r="BA15" s="688"/>
      <c r="BB15" s="688"/>
      <c r="BC15" s="689"/>
      <c r="BD15" s="686"/>
      <c r="BE15" s="689"/>
      <c r="BF15" s="686"/>
      <c r="BG15" s="689"/>
      <c r="BH15" s="956"/>
      <c r="BI15" s="966"/>
      <c r="BJ15" s="911"/>
    </row>
    <row r="16" spans="1:62" ht="17.100000000000001" customHeight="1">
      <c r="A16" s="920"/>
      <c r="B16" s="571" t="s">
        <v>19</v>
      </c>
      <c r="C16" s="564"/>
      <c r="D16" s="565"/>
      <c r="E16" s="564"/>
      <c r="F16" s="565"/>
      <c r="G16" s="564"/>
      <c r="H16" s="565"/>
      <c r="I16" s="564"/>
      <c r="J16" s="565"/>
      <c r="K16" s="564"/>
      <c r="L16" s="565"/>
      <c r="M16" s="564"/>
      <c r="N16" s="565"/>
      <c r="O16" s="564"/>
      <c r="P16" s="565"/>
      <c r="Q16" s="564"/>
      <c r="R16" s="565"/>
      <c r="S16" s="564"/>
      <c r="T16" s="565"/>
      <c r="U16" s="564"/>
      <c r="V16" s="624"/>
      <c r="W16" s="564"/>
      <c r="X16" s="565"/>
      <c r="Y16" s="564"/>
      <c r="Z16" s="565"/>
      <c r="AA16" s="564"/>
      <c r="AB16" s="565"/>
      <c r="AC16" s="564"/>
      <c r="AD16" s="565"/>
      <c r="AE16" s="564"/>
      <c r="AF16" s="565"/>
      <c r="AG16" s="564"/>
      <c r="AH16" s="565"/>
      <c r="AI16" s="564"/>
      <c r="AJ16" s="565"/>
      <c r="AK16" s="564"/>
      <c r="AL16" s="565"/>
      <c r="AM16" s="564"/>
      <c r="AN16" s="565"/>
      <c r="AO16" s="564"/>
      <c r="AP16" s="565"/>
      <c r="AQ16" s="564"/>
      <c r="AR16" s="565"/>
      <c r="AS16" s="564"/>
      <c r="AT16" s="565"/>
      <c r="AU16" s="564"/>
      <c r="AV16" s="565"/>
      <c r="AW16" s="564"/>
      <c r="AX16" s="690"/>
      <c r="AY16" s="686"/>
      <c r="AZ16" s="687"/>
      <c r="BA16" s="688"/>
      <c r="BB16" s="688"/>
      <c r="BC16" s="689"/>
      <c r="BD16" s="686"/>
      <c r="BE16" s="689"/>
      <c r="BF16" s="686"/>
      <c r="BG16" s="689"/>
      <c r="BH16" s="956"/>
      <c r="BI16" s="966"/>
      <c r="BJ16" s="911"/>
    </row>
    <row r="17" spans="1:62" ht="17.100000000000001" customHeight="1">
      <c r="A17" s="921"/>
      <c r="B17" s="572" t="s">
        <v>20</v>
      </c>
      <c r="C17" s="564"/>
      <c r="D17" s="565"/>
      <c r="E17" s="564"/>
      <c r="F17" s="565"/>
      <c r="G17" s="564"/>
      <c r="H17" s="565"/>
      <c r="I17" s="564"/>
      <c r="J17" s="565"/>
      <c r="K17" s="564"/>
      <c r="L17" s="565"/>
      <c r="M17" s="564"/>
      <c r="N17" s="565"/>
      <c r="O17" s="564"/>
      <c r="P17" s="565"/>
      <c r="Q17" s="564"/>
      <c r="R17" s="625"/>
      <c r="S17" s="626"/>
      <c r="T17" s="625"/>
      <c r="U17" s="626"/>
      <c r="V17" s="625"/>
      <c r="W17" s="626"/>
      <c r="X17" s="625"/>
      <c r="Y17" s="626"/>
      <c r="Z17" s="625"/>
      <c r="AA17" s="626"/>
      <c r="AB17" s="625"/>
      <c r="AC17" s="626"/>
      <c r="AD17" s="625"/>
      <c r="AE17" s="626"/>
      <c r="AF17" s="625"/>
      <c r="AG17" s="626"/>
      <c r="AH17" s="625"/>
      <c r="AI17" s="626"/>
      <c r="AJ17" s="625"/>
      <c r="AK17" s="626"/>
      <c r="AL17" s="625"/>
      <c r="AM17" s="626"/>
      <c r="AN17" s="625"/>
      <c r="AO17" s="564"/>
      <c r="AP17" s="653"/>
      <c r="AQ17" s="626"/>
      <c r="AR17" s="625"/>
      <c r="AS17" s="626"/>
      <c r="AT17" s="625"/>
      <c r="AU17" s="626"/>
      <c r="AV17" s="625"/>
      <c r="AW17" s="691"/>
      <c r="AX17" s="565"/>
      <c r="AY17" s="692"/>
      <c r="AZ17" s="693"/>
      <c r="BA17" s="694"/>
      <c r="BB17" s="694"/>
      <c r="BC17" s="695"/>
      <c r="BD17" s="692"/>
      <c r="BE17" s="695"/>
      <c r="BF17" s="692"/>
      <c r="BG17" s="695"/>
      <c r="BH17" s="957"/>
      <c r="BI17" s="967"/>
      <c r="BJ17" s="912"/>
    </row>
    <row r="18" spans="1:62" ht="17.100000000000001" customHeight="1">
      <c r="A18" s="919" t="s">
        <v>24</v>
      </c>
      <c r="B18" s="550" t="s">
        <v>12</v>
      </c>
      <c r="C18" s="573"/>
      <c r="D18" s="574"/>
      <c r="E18" s="573"/>
      <c r="F18" s="574"/>
      <c r="G18" s="573"/>
      <c r="H18" s="574"/>
      <c r="I18" s="573"/>
      <c r="J18" s="574"/>
      <c r="K18" s="573"/>
      <c r="L18" s="574"/>
      <c r="M18" s="573"/>
      <c r="N18" s="574"/>
      <c r="O18" s="573"/>
      <c r="P18" s="574"/>
      <c r="Q18" s="573"/>
      <c r="R18" s="580"/>
      <c r="S18" s="557"/>
      <c r="T18" s="558"/>
      <c r="U18" s="750"/>
      <c r="V18" s="768"/>
      <c r="W18" s="750"/>
      <c r="X18" s="768"/>
      <c r="Y18" s="771"/>
      <c r="Z18" s="775"/>
      <c r="AA18" s="750"/>
      <c r="AB18" s="749"/>
      <c r="AC18" s="750"/>
      <c r="AD18" s="768"/>
      <c r="AE18" s="557"/>
      <c r="AF18" s="558"/>
      <c r="AG18" s="581"/>
      <c r="AH18" s="580"/>
      <c r="AI18" s="557"/>
      <c r="AJ18" s="558"/>
      <c r="AK18" s="581"/>
      <c r="AL18" s="644"/>
      <c r="AM18" s="645"/>
      <c r="AN18" s="640"/>
      <c r="AO18" s="573"/>
      <c r="AP18" s="648"/>
      <c r="AQ18" s="750"/>
      <c r="AR18" s="749"/>
      <c r="AS18" s="557"/>
      <c r="AT18" s="580"/>
      <c r="AU18" s="557"/>
      <c r="AV18" s="558"/>
      <c r="AW18" s="696"/>
      <c r="AX18" s="697"/>
      <c r="AY18" s="670"/>
      <c r="AZ18" s="666"/>
      <c r="BA18" s="698"/>
      <c r="BB18" s="666"/>
      <c r="BC18" s="667"/>
      <c r="BD18" s="664"/>
      <c r="BE18" s="718"/>
      <c r="BF18" s="664"/>
      <c r="BG18" s="667"/>
      <c r="BH18" s="952">
        <f>AY18+AZ19+BA20+BB21+BC22</f>
        <v>0</v>
      </c>
      <c r="BI18" s="965">
        <f>AY18+AZ19+BA20+BB21+BC22+BD23+BE24+BF25+BG26</f>
        <v>24</v>
      </c>
      <c r="BJ18" s="910">
        <f>((BI18)-(SUM(BD23,BE24,BF25,BG26)))/(BI18)*(100)</f>
        <v>0</v>
      </c>
    </row>
    <row r="19" spans="1:62" ht="17.100000000000001" customHeight="1">
      <c r="A19" s="920"/>
      <c r="B19" s="553" t="s">
        <v>13</v>
      </c>
      <c r="C19" s="575"/>
      <c r="D19" s="576"/>
      <c r="E19" s="575"/>
      <c r="F19" s="576"/>
      <c r="G19" s="575"/>
      <c r="H19" s="576"/>
      <c r="I19" s="575"/>
      <c r="J19" s="576"/>
      <c r="K19" s="575"/>
      <c r="L19" s="576"/>
      <c r="M19" s="575"/>
      <c r="N19" s="576"/>
      <c r="O19" s="575"/>
      <c r="P19" s="618"/>
      <c r="Q19" s="575"/>
      <c r="R19" s="576"/>
      <c r="S19" s="581"/>
      <c r="T19" s="558"/>
      <c r="U19" s="750"/>
      <c r="V19" s="749"/>
      <c r="W19" s="557"/>
      <c r="X19" s="558"/>
      <c r="Y19" s="557"/>
      <c r="Z19" s="580"/>
      <c r="AA19" s="575"/>
      <c r="AB19" s="576"/>
      <c r="AC19" s="575"/>
      <c r="AD19" s="576"/>
      <c r="AE19" s="575"/>
      <c r="AF19" s="580"/>
      <c r="AG19" s="581"/>
      <c r="AH19" s="580"/>
      <c r="AI19" s="575"/>
      <c r="AJ19" s="576"/>
      <c r="AK19" s="575"/>
      <c r="AL19" s="576"/>
      <c r="AM19" s="575"/>
      <c r="AN19" s="576"/>
      <c r="AO19" s="575"/>
      <c r="AP19" s="650"/>
      <c r="AQ19" s="575"/>
      <c r="AR19" s="650"/>
      <c r="AS19" s="575"/>
      <c r="AT19" s="650"/>
      <c r="AU19" s="575"/>
      <c r="AV19" s="576"/>
      <c r="AW19" s="592"/>
      <c r="AX19" s="699"/>
      <c r="AY19" s="700"/>
      <c r="AZ19" s="672"/>
      <c r="BA19" s="701"/>
      <c r="BB19" s="672"/>
      <c r="BC19" s="673"/>
      <c r="BD19" s="670"/>
      <c r="BE19" s="719"/>
      <c r="BF19" s="670"/>
      <c r="BG19" s="673"/>
      <c r="BH19" s="953"/>
      <c r="BI19" s="966"/>
      <c r="BJ19" s="911"/>
    </row>
    <row r="20" spans="1:62" ht="17.100000000000001" customHeight="1">
      <c r="A20" s="920"/>
      <c r="B20" s="577" t="s">
        <v>14</v>
      </c>
      <c r="C20" s="557"/>
      <c r="D20" s="558"/>
      <c r="E20" s="557"/>
      <c r="F20" s="558"/>
      <c r="G20" s="557"/>
      <c r="H20" s="558"/>
      <c r="I20" s="557"/>
      <c r="J20" s="558"/>
      <c r="K20" s="557"/>
      <c r="L20" s="558"/>
      <c r="M20" s="557"/>
      <c r="N20" s="558"/>
      <c r="O20" s="557"/>
      <c r="P20" s="558"/>
      <c r="Q20" s="557"/>
      <c r="R20" s="558"/>
      <c r="S20" s="581"/>
      <c r="T20" s="773"/>
      <c r="U20" s="769"/>
      <c r="V20" s="749"/>
      <c r="W20" s="769"/>
      <c r="X20" s="749"/>
      <c r="Y20" s="769"/>
      <c r="Z20" s="749"/>
      <c r="AA20" s="557"/>
      <c r="AB20" s="627"/>
      <c r="AC20" s="557"/>
      <c r="AD20" s="627"/>
      <c r="AE20" s="635"/>
      <c r="AF20" s="627"/>
      <c r="AG20" s="557"/>
      <c r="AH20" s="580"/>
      <c r="AI20" s="750"/>
      <c r="AJ20" s="749"/>
      <c r="AK20" s="769"/>
      <c r="AL20" s="774"/>
      <c r="AM20" s="645"/>
      <c r="AN20" s="640"/>
      <c r="AO20" s="581"/>
      <c r="AP20" s="640"/>
      <c r="AQ20" s="557"/>
      <c r="AR20" s="558"/>
      <c r="AS20" s="557"/>
      <c r="AT20" s="580"/>
      <c r="AU20" s="557"/>
      <c r="AV20" s="627"/>
      <c r="AW20" s="635"/>
      <c r="AX20" s="627"/>
      <c r="AY20" s="670"/>
      <c r="AZ20" s="672"/>
      <c r="BA20" s="672"/>
      <c r="BB20" s="672"/>
      <c r="BC20" s="673"/>
      <c r="BD20" s="670"/>
      <c r="BE20" s="719"/>
      <c r="BF20" s="670"/>
      <c r="BG20" s="673"/>
      <c r="BH20" s="953"/>
      <c r="BI20" s="966"/>
      <c r="BJ20" s="911"/>
    </row>
    <row r="21" spans="1:62" ht="17.100000000000001" customHeight="1">
      <c r="A21" s="920"/>
      <c r="B21" s="578" t="s">
        <v>15</v>
      </c>
      <c r="C21" s="579"/>
      <c r="D21" s="580"/>
      <c r="E21" s="581"/>
      <c r="F21" s="580"/>
      <c r="G21" s="581"/>
      <c r="H21" s="580"/>
      <c r="I21" s="581"/>
      <c r="J21" s="580"/>
      <c r="K21" s="581"/>
      <c r="L21" s="580"/>
      <c r="M21" s="581"/>
      <c r="N21" s="619"/>
      <c r="O21" s="581"/>
      <c r="P21" s="580"/>
      <c r="Q21" s="581"/>
      <c r="R21" s="580"/>
      <c r="S21" s="581"/>
      <c r="T21" s="580"/>
      <c r="U21" s="557"/>
      <c r="V21" s="558"/>
      <c r="W21" s="557"/>
      <c r="X21" s="558"/>
      <c r="Y21" s="557"/>
      <c r="Z21" s="558"/>
      <c r="AA21" s="581"/>
      <c r="AB21" s="580"/>
      <c r="AC21" s="581"/>
      <c r="AD21" s="580"/>
      <c r="AE21" s="581"/>
      <c r="AF21" s="580"/>
      <c r="AG21" s="581"/>
      <c r="AH21" s="580"/>
      <c r="AI21" s="581"/>
      <c r="AJ21" s="580"/>
      <c r="AK21" s="581"/>
      <c r="AL21" s="580"/>
      <c r="AM21" s="581"/>
      <c r="AN21" s="580"/>
      <c r="AO21" s="581"/>
      <c r="AP21" s="580"/>
      <c r="AQ21" s="581"/>
      <c r="AR21" s="580"/>
      <c r="AS21" s="581"/>
      <c r="AT21" s="628"/>
      <c r="AU21" s="581"/>
      <c r="AV21" s="580"/>
      <c r="AW21" s="581"/>
      <c r="AX21" s="702"/>
      <c r="AY21" s="670"/>
      <c r="AZ21" s="672"/>
      <c r="BA21" s="701"/>
      <c r="BB21" s="703"/>
      <c r="BC21" s="673"/>
      <c r="BD21" s="670"/>
      <c r="BE21" s="719"/>
      <c r="BF21" s="670"/>
      <c r="BG21" s="673"/>
      <c r="BH21" s="953"/>
      <c r="BI21" s="966"/>
      <c r="BJ21" s="911"/>
    </row>
    <row r="22" spans="1:62" ht="18.75" customHeight="1">
      <c r="A22" s="920"/>
      <c r="B22" s="582" t="s">
        <v>16</v>
      </c>
      <c r="C22" s="583"/>
      <c r="D22" s="584"/>
      <c r="E22" s="583"/>
      <c r="F22" s="584"/>
      <c r="G22" s="583"/>
      <c r="H22" s="584"/>
      <c r="I22" s="583"/>
      <c r="J22" s="584"/>
      <c r="K22" s="583"/>
      <c r="L22" s="584"/>
      <c r="M22" s="583"/>
      <c r="N22" s="584"/>
      <c r="O22" s="583"/>
      <c r="P22" s="584"/>
      <c r="Q22" s="583"/>
      <c r="R22" s="584"/>
      <c r="S22" s="583"/>
      <c r="T22" s="584"/>
      <c r="U22" s="583"/>
      <c r="V22" s="584"/>
      <c r="W22" s="583"/>
      <c r="X22" s="584"/>
      <c r="Y22" s="636"/>
      <c r="Z22" s="637"/>
      <c r="AA22" s="636"/>
      <c r="AB22" s="637"/>
      <c r="AC22" s="636"/>
      <c r="AD22" s="595"/>
      <c r="AE22" s="638"/>
      <c r="AF22" s="595"/>
      <c r="AG22" s="594"/>
      <c r="AH22" s="595"/>
      <c r="AI22" s="594"/>
      <c r="AJ22" s="584"/>
      <c r="AK22" s="583"/>
      <c r="AL22" s="584"/>
      <c r="AM22" s="583"/>
      <c r="AN22" s="584"/>
      <c r="AO22" s="583"/>
      <c r="AP22" s="584"/>
      <c r="AQ22" s="583"/>
      <c r="AR22" s="584"/>
      <c r="AS22" s="583"/>
      <c r="AT22" s="584"/>
      <c r="AU22" s="583"/>
      <c r="AV22" s="584"/>
      <c r="AW22" s="583"/>
      <c r="AX22" s="704"/>
      <c r="AY22" s="705"/>
      <c r="AZ22" s="706"/>
      <c r="BA22" s="706"/>
      <c r="BB22" s="706"/>
      <c r="BC22" s="707"/>
      <c r="BD22" s="705"/>
      <c r="BE22" s="720"/>
      <c r="BF22" s="676"/>
      <c r="BG22" s="679"/>
      <c r="BH22" s="954"/>
      <c r="BI22" s="966"/>
      <c r="BJ22" s="911"/>
    </row>
    <row r="23" spans="1:62" ht="17.100000000000001" customHeight="1">
      <c r="A23" s="920"/>
      <c r="B23" s="563" t="s">
        <v>17</v>
      </c>
      <c r="C23" s="585" t="s">
        <v>22</v>
      </c>
      <c r="D23" s="586" t="s">
        <v>22</v>
      </c>
      <c r="E23" s="587" t="s">
        <v>22</v>
      </c>
      <c r="F23" s="588" t="s">
        <v>22</v>
      </c>
      <c r="G23" s="587" t="s">
        <v>22</v>
      </c>
      <c r="H23" s="588" t="s">
        <v>22</v>
      </c>
      <c r="I23" s="587" t="s">
        <v>22</v>
      </c>
      <c r="J23" s="588" t="s">
        <v>22</v>
      </c>
      <c r="K23" s="587" t="s">
        <v>22</v>
      </c>
      <c r="L23" s="588" t="s">
        <v>22</v>
      </c>
      <c r="M23" s="587" t="s">
        <v>22</v>
      </c>
      <c r="N23" s="588" t="s">
        <v>22</v>
      </c>
      <c r="O23" s="587" t="s">
        <v>22</v>
      </c>
      <c r="P23" s="588" t="s">
        <v>22</v>
      </c>
      <c r="Q23" s="587" t="s">
        <v>22</v>
      </c>
      <c r="R23" s="588" t="s">
        <v>22</v>
      </c>
      <c r="S23" s="587" t="s">
        <v>22</v>
      </c>
      <c r="T23" s="588" t="s">
        <v>22</v>
      </c>
      <c r="U23" s="587" t="s">
        <v>22</v>
      </c>
      <c r="V23" s="586" t="s">
        <v>22</v>
      </c>
      <c r="W23" s="587" t="s">
        <v>22</v>
      </c>
      <c r="X23" s="588" t="s">
        <v>22</v>
      </c>
      <c r="Y23" s="566" t="s">
        <v>22</v>
      </c>
      <c r="Z23" s="570" t="s">
        <v>22</v>
      </c>
      <c r="AA23" s="587" t="s">
        <v>22</v>
      </c>
      <c r="AB23" s="570" t="s">
        <v>22</v>
      </c>
      <c r="AC23" s="569" t="s">
        <v>22</v>
      </c>
      <c r="AD23" s="588" t="s">
        <v>22</v>
      </c>
      <c r="AE23" s="587" t="s">
        <v>22</v>
      </c>
      <c r="AF23" s="588" t="s">
        <v>22</v>
      </c>
      <c r="AG23" s="587" t="s">
        <v>22</v>
      </c>
      <c r="AH23" s="753" t="s">
        <v>22</v>
      </c>
      <c r="AI23" s="752" t="s">
        <v>22</v>
      </c>
      <c r="AJ23" s="753" t="s">
        <v>22</v>
      </c>
      <c r="AK23" s="752" t="s">
        <v>22</v>
      </c>
      <c r="AL23" s="754" t="s">
        <v>22</v>
      </c>
      <c r="AM23" s="585" t="s">
        <v>22</v>
      </c>
      <c r="AN23" s="586" t="s">
        <v>22</v>
      </c>
      <c r="AO23" s="585" t="s">
        <v>22</v>
      </c>
      <c r="AP23" s="586" t="s">
        <v>22</v>
      </c>
      <c r="AQ23" s="587" t="s">
        <v>22</v>
      </c>
      <c r="AR23" s="588" t="s">
        <v>22</v>
      </c>
      <c r="AS23" s="585" t="s">
        <v>22</v>
      </c>
      <c r="AT23" s="586" t="s">
        <v>22</v>
      </c>
      <c r="AU23" s="585" t="s">
        <v>22</v>
      </c>
      <c r="AV23" s="586" t="s">
        <v>22</v>
      </c>
      <c r="AW23" s="587" t="s">
        <v>22</v>
      </c>
      <c r="AX23" s="708" t="s">
        <v>22</v>
      </c>
      <c r="AY23" s="686"/>
      <c r="AZ23" s="688"/>
      <c r="BA23" s="688"/>
      <c r="BB23" s="688"/>
      <c r="BC23" s="689"/>
      <c r="BD23" s="800">
        <v>24</v>
      </c>
      <c r="BE23" s="566"/>
      <c r="BF23" s="686"/>
      <c r="BG23" s="689"/>
      <c r="BH23" s="955">
        <f>BD23+BE24+BF25+BG26</f>
        <v>24</v>
      </c>
      <c r="BI23" s="966"/>
      <c r="BJ23" s="911"/>
    </row>
    <row r="24" spans="1:62" ht="17.100000000000001" customHeight="1">
      <c r="A24" s="920"/>
      <c r="B24" s="568" t="s">
        <v>18</v>
      </c>
      <c r="C24" s="566"/>
      <c r="D24" s="567"/>
      <c r="E24" s="566"/>
      <c r="F24" s="567"/>
      <c r="G24" s="566"/>
      <c r="H24" s="567"/>
      <c r="I24" s="566"/>
      <c r="J24" s="567"/>
      <c r="K24" s="566"/>
      <c r="L24" s="567"/>
      <c r="M24" s="566"/>
      <c r="N24" s="567"/>
      <c r="O24" s="566"/>
      <c r="P24" s="567"/>
      <c r="Q24" s="566"/>
      <c r="R24" s="567"/>
      <c r="S24" s="569"/>
      <c r="T24" s="597"/>
      <c r="U24" s="566"/>
      <c r="V24" s="570"/>
      <c r="W24" s="764"/>
      <c r="X24" s="770"/>
      <c r="Y24" s="569"/>
      <c r="Z24" s="570"/>
      <c r="AA24" s="569"/>
      <c r="AB24" s="565"/>
      <c r="AC24" s="569"/>
      <c r="AD24" s="567"/>
      <c r="AE24" s="566"/>
      <c r="AF24" s="567"/>
      <c r="AG24" s="566"/>
      <c r="AH24" s="567"/>
      <c r="AI24" s="566"/>
      <c r="AJ24" s="567"/>
      <c r="AK24" s="566"/>
      <c r="AL24" s="567"/>
      <c r="AM24" s="566"/>
      <c r="AN24" s="567"/>
      <c r="AO24" s="566"/>
      <c r="AP24" s="567"/>
      <c r="AQ24" s="566"/>
      <c r="AR24" s="567"/>
      <c r="AS24" s="566"/>
      <c r="AT24" s="597"/>
      <c r="AU24" s="566"/>
      <c r="AV24" s="567"/>
      <c r="AW24" s="566"/>
      <c r="AX24" s="709"/>
      <c r="AY24" s="686"/>
      <c r="AZ24" s="688"/>
      <c r="BA24" s="688"/>
      <c r="BB24" s="688"/>
      <c r="BC24" s="689"/>
      <c r="BD24" s="686"/>
      <c r="BE24" s="689"/>
      <c r="BF24" s="686"/>
      <c r="BG24" s="689"/>
      <c r="BH24" s="956"/>
      <c r="BI24" s="966"/>
      <c r="BJ24" s="911"/>
    </row>
    <row r="25" spans="1:62" ht="17.100000000000001" customHeight="1">
      <c r="A25" s="920"/>
      <c r="B25" s="571" t="s">
        <v>19</v>
      </c>
      <c r="C25" s="566"/>
      <c r="D25" s="567"/>
      <c r="E25" s="566"/>
      <c r="F25" s="567"/>
      <c r="G25" s="566"/>
      <c r="H25" s="567"/>
      <c r="I25" s="566"/>
      <c r="J25" s="567"/>
      <c r="K25" s="566"/>
      <c r="L25" s="567"/>
      <c r="M25" s="566"/>
      <c r="N25" s="567"/>
      <c r="O25" s="566"/>
      <c r="P25" s="567"/>
      <c r="Q25" s="566"/>
      <c r="R25" s="567"/>
      <c r="S25" s="566"/>
      <c r="T25" s="597"/>
      <c r="U25" s="566"/>
      <c r="V25" s="567"/>
      <c r="W25" s="575"/>
      <c r="X25" s="576"/>
      <c r="Y25" s="639"/>
      <c r="Z25" s="640"/>
      <c r="AA25" s="639"/>
      <c r="AB25" s="640"/>
      <c r="AC25" s="639"/>
      <c r="AD25" s="640"/>
      <c r="AE25" s="575"/>
      <c r="AF25" s="576"/>
      <c r="AG25" s="575"/>
      <c r="AH25" s="576"/>
      <c r="AI25" s="575"/>
      <c r="AJ25" s="576"/>
      <c r="AK25" s="575"/>
      <c r="AL25" s="576"/>
      <c r="AM25" s="575"/>
      <c r="AN25" s="576"/>
      <c r="AO25" s="575"/>
      <c r="AP25" s="576"/>
      <c r="AQ25" s="575"/>
      <c r="AR25" s="576"/>
      <c r="AS25" s="575"/>
      <c r="AT25" s="576"/>
      <c r="AU25" s="575"/>
      <c r="AV25" s="576"/>
      <c r="AW25" s="575"/>
      <c r="AX25" s="699"/>
      <c r="AY25" s="686"/>
      <c r="AZ25" s="688"/>
      <c r="BA25" s="688"/>
      <c r="BB25" s="688"/>
      <c r="BC25" s="689"/>
      <c r="BD25" s="686"/>
      <c r="BE25" s="689"/>
      <c r="BF25" s="686"/>
      <c r="BG25" s="689"/>
      <c r="BH25" s="956"/>
      <c r="BI25" s="966"/>
      <c r="BJ25" s="911"/>
    </row>
    <row r="26" spans="1:62" ht="17.100000000000001" customHeight="1">
      <c r="A26" s="921"/>
      <c r="B26" s="589" t="s">
        <v>20</v>
      </c>
      <c r="C26" s="590"/>
      <c r="D26" s="591"/>
      <c r="E26" s="590"/>
      <c r="F26" s="591"/>
      <c r="G26" s="590"/>
      <c r="H26" s="591"/>
      <c r="I26" s="590"/>
      <c r="J26" s="591"/>
      <c r="K26" s="590"/>
      <c r="L26" s="591"/>
      <c r="M26" s="590"/>
      <c r="N26" s="591"/>
      <c r="O26" s="590"/>
      <c r="P26" s="591"/>
      <c r="Q26" s="590"/>
      <c r="R26" s="591"/>
      <c r="S26" s="590"/>
      <c r="T26" s="591"/>
      <c r="U26" s="590"/>
      <c r="V26" s="591"/>
      <c r="W26" s="590"/>
      <c r="X26" s="591"/>
      <c r="Y26" s="590"/>
      <c r="Z26" s="591"/>
      <c r="AA26" s="598"/>
      <c r="AB26" s="599"/>
      <c r="AC26" s="598"/>
      <c r="AD26" s="599"/>
      <c r="AE26" s="598"/>
      <c r="AF26" s="599"/>
      <c r="AG26" s="598"/>
      <c r="AH26" s="599"/>
      <c r="AI26" s="598"/>
      <c r="AJ26" s="599"/>
      <c r="AK26" s="598"/>
      <c r="AL26" s="599"/>
      <c r="AM26" s="646"/>
      <c r="AN26" s="647"/>
      <c r="AO26" s="646"/>
      <c r="AP26" s="647"/>
      <c r="AQ26" s="646"/>
      <c r="AR26" s="647"/>
      <c r="AS26" s="646"/>
      <c r="AT26" s="647"/>
      <c r="AU26" s="566"/>
      <c r="AV26" s="567"/>
      <c r="AW26" s="566"/>
      <c r="AX26" s="567"/>
      <c r="AY26" s="692"/>
      <c r="AZ26" s="694"/>
      <c r="BA26" s="694"/>
      <c r="BB26" s="694"/>
      <c r="BC26" s="695"/>
      <c r="BD26" s="692"/>
      <c r="BE26" s="695"/>
      <c r="BF26" s="692"/>
      <c r="BG26" s="721"/>
      <c r="BH26" s="957"/>
      <c r="BI26" s="967"/>
      <c r="BJ26" s="912"/>
    </row>
    <row r="27" spans="1:62" ht="17.100000000000001" customHeight="1">
      <c r="A27" s="919" t="s">
        <v>25</v>
      </c>
      <c r="B27" s="550" t="s">
        <v>12</v>
      </c>
      <c r="C27" s="573"/>
      <c r="D27" s="574"/>
      <c r="E27" s="573"/>
      <c r="F27" s="574"/>
      <c r="G27" s="573"/>
      <c r="H27" s="574"/>
      <c r="I27" s="573"/>
      <c r="J27" s="574"/>
      <c r="K27" s="573"/>
      <c r="L27" s="574"/>
      <c r="M27" s="575"/>
      <c r="N27" s="576"/>
      <c r="O27" s="575"/>
      <c r="P27" s="576"/>
      <c r="Q27" s="575"/>
      <c r="R27" s="576"/>
      <c r="S27" s="575"/>
      <c r="T27" s="576"/>
      <c r="U27" s="575"/>
      <c r="V27" s="576"/>
      <c r="W27" s="575"/>
      <c r="X27" s="576"/>
      <c r="Y27" s="575"/>
      <c r="Z27" s="576"/>
      <c r="AA27" s="639"/>
      <c r="AB27" s="640"/>
      <c r="AC27" s="639"/>
      <c r="AD27" s="640"/>
      <c r="AE27" s="639"/>
      <c r="AF27" s="576"/>
      <c r="AG27" s="575"/>
      <c r="AH27" s="640"/>
      <c r="AI27" s="639"/>
      <c r="AJ27" s="628"/>
      <c r="AK27" s="579"/>
      <c r="AL27" s="648"/>
      <c r="AM27" s="649"/>
      <c r="AN27" s="648"/>
      <c r="AO27" s="649"/>
      <c r="AP27" s="648"/>
      <c r="AQ27" s="649"/>
      <c r="AR27" s="648"/>
      <c r="AS27" s="649"/>
      <c r="AT27" s="648"/>
      <c r="AU27" s="573"/>
      <c r="AV27" s="574"/>
      <c r="AW27" s="573"/>
      <c r="AX27" s="697"/>
      <c r="AY27" s="664"/>
      <c r="AZ27" s="666"/>
      <c r="BA27" s="666"/>
      <c r="BB27" s="666"/>
      <c r="BC27" s="667"/>
      <c r="BD27" s="664"/>
      <c r="BE27" s="716"/>
      <c r="BF27" s="664"/>
      <c r="BG27" s="667"/>
      <c r="BH27" s="952">
        <f>AY27+AZ28+BA29+BB30+BC31</f>
        <v>0</v>
      </c>
      <c r="BI27" s="965">
        <f>AY27+AZ28+BA29+BB30+BC31+BD32+BE33+BF34+BG35</f>
        <v>24</v>
      </c>
      <c r="BJ27" s="910">
        <f>((BI27)-(SUM(BD32,BE33,BF34,BG35)))/(BI27)*(100)</f>
        <v>0</v>
      </c>
    </row>
    <row r="28" spans="1:62" ht="17.100000000000001" customHeight="1">
      <c r="A28" s="920"/>
      <c r="B28" s="553" t="s">
        <v>13</v>
      </c>
      <c r="C28" s="575"/>
      <c r="D28" s="576"/>
      <c r="E28" s="575"/>
      <c r="F28" s="576"/>
      <c r="G28" s="575"/>
      <c r="H28" s="576"/>
      <c r="I28" s="575"/>
      <c r="J28" s="576"/>
      <c r="K28" s="575"/>
      <c r="L28" s="576"/>
      <c r="M28" s="575"/>
      <c r="N28" s="576"/>
      <c r="O28" s="575"/>
      <c r="P28" s="576"/>
      <c r="Q28" s="575"/>
      <c r="R28" s="576"/>
      <c r="S28" s="575"/>
      <c r="T28" s="576"/>
      <c r="U28" s="575"/>
      <c r="V28" s="576"/>
      <c r="W28" s="581"/>
      <c r="X28" s="580"/>
      <c r="Y28" s="581"/>
      <c r="Z28" s="580"/>
      <c r="AA28" s="581"/>
      <c r="AB28" s="580"/>
      <c r="AC28" s="581"/>
      <c r="AD28" s="580"/>
      <c r="AE28" s="581"/>
      <c r="AF28" s="580"/>
      <c r="AG28" s="581"/>
      <c r="AH28" s="576"/>
      <c r="AI28" s="575"/>
      <c r="AJ28" s="650"/>
      <c r="AK28" s="575"/>
      <c r="AL28" s="576"/>
      <c r="AM28" s="575"/>
      <c r="AN28" s="576"/>
      <c r="AO28" s="575"/>
      <c r="AP28" s="576"/>
      <c r="AQ28" s="575"/>
      <c r="AR28" s="576"/>
      <c r="AS28" s="575"/>
      <c r="AT28" s="576"/>
      <c r="AU28" s="575"/>
      <c r="AV28" s="576"/>
      <c r="AW28" s="575"/>
      <c r="AX28" s="699"/>
      <c r="AY28" s="670"/>
      <c r="AZ28" s="672"/>
      <c r="BA28" s="672"/>
      <c r="BB28" s="672"/>
      <c r="BC28" s="673"/>
      <c r="BD28" s="670"/>
      <c r="BE28" s="717"/>
      <c r="BF28" s="670"/>
      <c r="BG28" s="673"/>
      <c r="BH28" s="953"/>
      <c r="BI28" s="966"/>
      <c r="BJ28" s="911"/>
    </row>
    <row r="29" spans="1:62" ht="17.100000000000001" customHeight="1">
      <c r="A29" s="920"/>
      <c r="B29" s="577" t="s">
        <v>14</v>
      </c>
      <c r="C29" s="575"/>
      <c r="D29" s="576"/>
      <c r="E29" s="575"/>
      <c r="F29" s="576"/>
      <c r="G29" s="575"/>
      <c r="H29" s="576"/>
      <c r="I29" s="575"/>
      <c r="J29" s="576"/>
      <c r="K29" s="575"/>
      <c r="L29" s="576"/>
      <c r="M29" s="575"/>
      <c r="N29" s="576"/>
      <c r="O29" s="575"/>
      <c r="P29" s="576"/>
      <c r="Q29" s="575"/>
      <c r="R29" s="576"/>
      <c r="S29" s="575"/>
      <c r="T29" s="576"/>
      <c r="U29" s="575"/>
      <c r="V29" s="576"/>
      <c r="W29" s="575"/>
      <c r="X29" s="576"/>
      <c r="Y29" s="575"/>
      <c r="Z29" s="576"/>
      <c r="AA29" s="575"/>
      <c r="AB29" s="576"/>
      <c r="AC29" s="575"/>
      <c r="AD29" s="576"/>
      <c r="AE29" s="575"/>
      <c r="AF29" s="576"/>
      <c r="AG29" s="575"/>
      <c r="AH29" s="576"/>
      <c r="AI29" s="575"/>
      <c r="AJ29" s="580"/>
      <c r="AK29" s="581"/>
      <c r="AL29" s="580"/>
      <c r="AM29" s="592"/>
      <c r="AN29" s="593"/>
      <c r="AO29" s="575"/>
      <c r="AP29" s="576"/>
      <c r="AQ29" s="575"/>
      <c r="AR29" s="576"/>
      <c r="AS29" s="575"/>
      <c r="AT29" s="576"/>
      <c r="AU29" s="575"/>
      <c r="AV29" s="576"/>
      <c r="AW29" s="575"/>
      <c r="AX29" s="576"/>
      <c r="AY29" s="670"/>
      <c r="AZ29" s="672"/>
      <c r="BA29" s="672"/>
      <c r="BB29" s="672"/>
      <c r="BC29" s="673"/>
      <c r="BD29" s="670"/>
      <c r="BE29" s="717"/>
      <c r="BF29" s="670"/>
      <c r="BG29" s="673"/>
      <c r="BH29" s="953"/>
      <c r="BI29" s="966"/>
      <c r="BJ29" s="911"/>
    </row>
    <row r="30" spans="1:62" ht="17.100000000000001" customHeight="1">
      <c r="A30" s="920"/>
      <c r="B30" s="559" t="s">
        <v>15</v>
      </c>
      <c r="C30" s="581"/>
      <c r="D30" s="580"/>
      <c r="E30" s="592"/>
      <c r="F30" s="593"/>
      <c r="G30" s="575"/>
      <c r="H30" s="576"/>
      <c r="I30" s="575"/>
      <c r="J30" s="576"/>
      <c r="K30" s="575"/>
      <c r="L30" s="576"/>
      <c r="M30" s="575"/>
      <c r="N30" s="576"/>
      <c r="O30" s="575"/>
      <c r="P30" s="576"/>
      <c r="Q30" s="575"/>
      <c r="R30" s="576"/>
      <c r="S30" s="575"/>
      <c r="T30" s="576"/>
      <c r="U30" s="575"/>
      <c r="V30" s="576"/>
      <c r="W30" s="575"/>
      <c r="X30" s="576"/>
      <c r="Y30" s="575"/>
      <c r="Z30" s="576"/>
      <c r="AA30" s="575"/>
      <c r="AB30" s="576"/>
      <c r="AC30" s="575"/>
      <c r="AD30" s="576"/>
      <c r="AE30" s="575"/>
      <c r="AF30" s="576"/>
      <c r="AG30" s="575"/>
      <c r="AH30" s="576"/>
      <c r="AI30" s="575"/>
      <c r="AJ30" s="576"/>
      <c r="AK30" s="581"/>
      <c r="AL30" s="580"/>
      <c r="AM30" s="592"/>
      <c r="AN30" s="593"/>
      <c r="AO30" s="575"/>
      <c r="AP30" s="576"/>
      <c r="AQ30" s="575"/>
      <c r="AR30" s="576"/>
      <c r="AS30" s="575"/>
      <c r="AT30" s="576"/>
      <c r="AU30" s="575"/>
      <c r="AV30" s="576"/>
      <c r="AW30" s="575"/>
      <c r="AX30" s="576"/>
      <c r="AY30" s="670"/>
      <c r="AZ30" s="672"/>
      <c r="BA30" s="672"/>
      <c r="BB30" s="672"/>
      <c r="BC30" s="673"/>
      <c r="BD30" s="670"/>
      <c r="BE30" s="717"/>
      <c r="BF30" s="670"/>
      <c r="BG30" s="673"/>
      <c r="BH30" s="953"/>
      <c r="BI30" s="966"/>
      <c r="BJ30" s="911"/>
    </row>
    <row r="31" spans="1:62" ht="17.100000000000001" customHeight="1">
      <c r="A31" s="920"/>
      <c r="B31" s="582" t="s">
        <v>16</v>
      </c>
      <c r="C31" s="594"/>
      <c r="D31" s="595"/>
      <c r="E31" s="594"/>
      <c r="F31" s="595"/>
      <c r="G31" s="594"/>
      <c r="H31" s="595"/>
      <c r="I31" s="594"/>
      <c r="J31" s="595"/>
      <c r="K31" s="594"/>
      <c r="L31" s="595"/>
      <c r="M31" s="594"/>
      <c r="N31" s="595"/>
      <c r="O31" s="594"/>
      <c r="P31" s="595"/>
      <c r="Q31" s="594"/>
      <c r="R31" s="595"/>
      <c r="S31" s="594"/>
      <c r="T31" s="595"/>
      <c r="U31" s="594"/>
      <c r="V31" s="595"/>
      <c r="W31" s="594"/>
      <c r="X31" s="595"/>
      <c r="Y31" s="594"/>
      <c r="Z31" s="595"/>
      <c r="AA31" s="594"/>
      <c r="AB31" s="595"/>
      <c r="AC31" s="594"/>
      <c r="AD31" s="595"/>
      <c r="AE31" s="638"/>
      <c r="AF31" s="595"/>
      <c r="AG31" s="594"/>
      <c r="AH31" s="595"/>
      <c r="AI31" s="594"/>
      <c r="AJ31" s="638"/>
      <c r="AK31" s="594"/>
      <c r="AL31" s="595"/>
      <c r="AM31" s="594"/>
      <c r="AN31" s="595"/>
      <c r="AO31" s="594"/>
      <c r="AP31" s="595"/>
      <c r="AQ31" s="594"/>
      <c r="AR31" s="595"/>
      <c r="AS31" s="594"/>
      <c r="AT31" s="595"/>
      <c r="AU31" s="594"/>
      <c r="AV31" s="595"/>
      <c r="AW31" s="594"/>
      <c r="AX31" s="710"/>
      <c r="AY31" s="676"/>
      <c r="AZ31" s="678"/>
      <c r="BA31" s="678"/>
      <c r="BB31" s="678"/>
      <c r="BC31" s="679"/>
      <c r="BD31" s="676"/>
      <c r="BE31" s="707"/>
      <c r="BF31" s="676"/>
      <c r="BG31" s="679"/>
      <c r="BH31" s="954"/>
      <c r="BI31" s="966"/>
      <c r="BJ31" s="911"/>
    </row>
    <row r="32" spans="1:62" ht="17.100000000000001" customHeight="1">
      <c r="A32" s="920"/>
      <c r="B32" s="563" t="s">
        <v>17</v>
      </c>
      <c r="C32" s="596"/>
      <c r="D32" s="597"/>
      <c r="E32" s="596"/>
      <c r="F32" s="597"/>
      <c r="G32" s="596"/>
      <c r="H32" s="597"/>
      <c r="I32" s="596"/>
      <c r="J32" s="597"/>
      <c r="K32" s="596"/>
      <c r="L32" s="597"/>
      <c r="M32" s="596"/>
      <c r="N32" s="597"/>
      <c r="O32" s="596"/>
      <c r="P32" s="597"/>
      <c r="Q32" s="596"/>
      <c r="R32" s="597"/>
      <c r="S32" s="596"/>
      <c r="T32" s="597"/>
      <c r="U32" s="596"/>
      <c r="V32" s="597"/>
      <c r="W32" s="596"/>
      <c r="X32" s="597"/>
      <c r="Y32" s="596"/>
      <c r="Z32" s="597"/>
      <c r="AA32" s="596"/>
      <c r="AB32" s="597"/>
      <c r="AC32" s="596"/>
      <c r="AD32" s="597"/>
      <c r="AE32" s="566"/>
      <c r="AF32" s="567"/>
      <c r="AG32" s="596"/>
      <c r="AH32" s="597"/>
      <c r="AI32" s="566"/>
      <c r="AJ32" s="567"/>
      <c r="AK32" s="566"/>
      <c r="AL32" s="567"/>
      <c r="AM32" s="566"/>
      <c r="AN32" s="567"/>
      <c r="AO32" s="566"/>
      <c r="AP32" s="567"/>
      <c r="AQ32" s="566"/>
      <c r="AR32" s="567"/>
      <c r="AS32" s="566"/>
      <c r="AT32" s="567"/>
      <c r="AU32" s="566"/>
      <c r="AV32" s="567"/>
      <c r="AW32" s="566"/>
      <c r="AX32" s="709"/>
      <c r="AY32" s="686"/>
      <c r="AZ32" s="688"/>
      <c r="BA32" s="688"/>
      <c r="BB32" s="688"/>
      <c r="BC32" s="689"/>
      <c r="BD32" s="686"/>
      <c r="BE32" s="689"/>
      <c r="BF32" s="686"/>
      <c r="BG32" s="689"/>
      <c r="BH32" s="955">
        <f>BD32+BE33+BF34+BG35</f>
        <v>24</v>
      </c>
      <c r="BI32" s="966"/>
      <c r="BJ32" s="911"/>
    </row>
    <row r="33" spans="1:62" ht="17.100000000000001" customHeight="1">
      <c r="A33" s="920"/>
      <c r="B33" s="568" t="s">
        <v>18</v>
      </c>
      <c r="C33" s="566" t="s">
        <v>22</v>
      </c>
      <c r="D33" s="567" t="s">
        <v>22</v>
      </c>
      <c r="E33" s="566" t="s">
        <v>22</v>
      </c>
      <c r="F33" s="567" t="s">
        <v>22</v>
      </c>
      <c r="G33" s="566" t="s">
        <v>22</v>
      </c>
      <c r="H33" s="567" t="s">
        <v>22</v>
      </c>
      <c r="I33" s="566" t="s">
        <v>22</v>
      </c>
      <c r="J33" s="567" t="s">
        <v>22</v>
      </c>
      <c r="K33" s="566" t="s">
        <v>22</v>
      </c>
      <c r="L33" s="567" t="s">
        <v>22</v>
      </c>
      <c r="M33" s="566" t="s">
        <v>22</v>
      </c>
      <c r="N33" s="567" t="s">
        <v>22</v>
      </c>
      <c r="O33" s="566" t="s">
        <v>22</v>
      </c>
      <c r="P33" s="567" t="s">
        <v>22</v>
      </c>
      <c r="Q33" s="566" t="s">
        <v>22</v>
      </c>
      <c r="R33" s="567" t="s">
        <v>22</v>
      </c>
      <c r="S33" s="566" t="s">
        <v>22</v>
      </c>
      <c r="T33" s="567" t="s">
        <v>22</v>
      </c>
      <c r="U33" s="566" t="s">
        <v>22</v>
      </c>
      <c r="V33" s="567" t="s">
        <v>22</v>
      </c>
      <c r="W33" s="566" t="s">
        <v>22</v>
      </c>
      <c r="X33" s="567" t="s">
        <v>22</v>
      </c>
      <c r="Y33" s="566" t="s">
        <v>22</v>
      </c>
      <c r="Z33" s="567" t="s">
        <v>22</v>
      </c>
      <c r="AA33" s="566" t="s">
        <v>22</v>
      </c>
      <c r="AB33" s="567" t="s">
        <v>22</v>
      </c>
      <c r="AC33" s="566" t="s">
        <v>22</v>
      </c>
      <c r="AD33" s="567" t="s">
        <v>22</v>
      </c>
      <c r="AE33" s="596" t="s">
        <v>22</v>
      </c>
      <c r="AF33" s="567" t="s">
        <v>22</v>
      </c>
      <c r="AG33" s="566" t="s">
        <v>22</v>
      </c>
      <c r="AH33" s="567" t="s">
        <v>22</v>
      </c>
      <c r="AI33" s="566" t="s">
        <v>22</v>
      </c>
      <c r="AJ33" s="567" t="s">
        <v>22</v>
      </c>
      <c r="AK33" s="566" t="s">
        <v>22</v>
      </c>
      <c r="AL33" s="567" t="s">
        <v>22</v>
      </c>
      <c r="AM33" s="566" t="s">
        <v>22</v>
      </c>
      <c r="AN33" s="567" t="s">
        <v>22</v>
      </c>
      <c r="AO33" s="566" t="s">
        <v>22</v>
      </c>
      <c r="AP33" s="567" t="s">
        <v>22</v>
      </c>
      <c r="AQ33" s="566" t="s">
        <v>22</v>
      </c>
      <c r="AR33" s="567" t="s">
        <v>22</v>
      </c>
      <c r="AS33" s="566" t="s">
        <v>22</v>
      </c>
      <c r="AT33" s="567" t="s">
        <v>22</v>
      </c>
      <c r="AU33" s="566" t="s">
        <v>22</v>
      </c>
      <c r="AV33" s="567" t="s">
        <v>22</v>
      </c>
      <c r="AW33" s="566" t="s">
        <v>22</v>
      </c>
      <c r="AX33" s="567" t="s">
        <v>22</v>
      </c>
      <c r="AY33" s="686"/>
      <c r="AZ33" s="688"/>
      <c r="BA33" s="688"/>
      <c r="BB33" s="688"/>
      <c r="BC33" s="689"/>
      <c r="BD33" s="686"/>
      <c r="BE33" s="689">
        <v>24</v>
      </c>
      <c r="BF33" s="686"/>
      <c r="BG33" s="689"/>
      <c r="BH33" s="956"/>
      <c r="BI33" s="966"/>
      <c r="BJ33" s="911"/>
    </row>
    <row r="34" spans="1:62" ht="17.100000000000001" customHeight="1">
      <c r="A34" s="920"/>
      <c r="B34" s="571" t="s">
        <v>19</v>
      </c>
      <c r="C34" s="575"/>
      <c r="D34" s="576"/>
      <c r="E34" s="575"/>
      <c r="F34" s="576"/>
      <c r="G34" s="575"/>
      <c r="H34" s="576"/>
      <c r="I34" s="575"/>
      <c r="J34" s="576"/>
      <c r="K34" s="575"/>
      <c r="L34" s="576"/>
      <c r="M34" s="575"/>
      <c r="N34" s="576"/>
      <c r="O34" s="575"/>
      <c r="P34" s="576"/>
      <c r="Q34" s="575"/>
      <c r="R34" s="576"/>
      <c r="S34" s="575"/>
      <c r="T34" s="576"/>
      <c r="U34" s="575"/>
      <c r="V34" s="576"/>
      <c r="W34" s="575"/>
      <c r="X34" s="576"/>
      <c r="Y34" s="575"/>
      <c r="Z34" s="576"/>
      <c r="AA34" s="575"/>
      <c r="AB34" s="576"/>
      <c r="AC34" s="575"/>
      <c r="AD34" s="576"/>
      <c r="AE34" s="575"/>
      <c r="AF34" s="576"/>
      <c r="AG34" s="575"/>
      <c r="AH34" s="576"/>
      <c r="AI34" s="575"/>
      <c r="AJ34" s="576"/>
      <c r="AK34" s="575"/>
      <c r="AL34" s="576"/>
      <c r="AM34" s="575"/>
      <c r="AN34" s="576"/>
      <c r="AO34" s="575"/>
      <c r="AP34" s="576"/>
      <c r="AQ34" s="575"/>
      <c r="AR34" s="576"/>
      <c r="AS34" s="575"/>
      <c r="AT34" s="576"/>
      <c r="AU34" s="575"/>
      <c r="AV34" s="576"/>
      <c r="AW34" s="575"/>
      <c r="AX34" s="699"/>
      <c r="AY34" s="686"/>
      <c r="AZ34" s="688"/>
      <c r="BA34" s="688"/>
      <c r="BB34" s="688"/>
      <c r="BC34" s="689"/>
      <c r="BD34" s="686"/>
      <c r="BE34" s="689"/>
      <c r="BF34" s="686"/>
      <c r="BG34" s="689"/>
      <c r="BH34" s="956"/>
      <c r="BI34" s="966"/>
      <c r="BJ34" s="911"/>
    </row>
    <row r="35" spans="1:62" ht="17.100000000000001" customHeight="1" thickBot="1">
      <c r="A35" s="921"/>
      <c r="B35" s="589" t="s">
        <v>20</v>
      </c>
      <c r="C35" s="598"/>
      <c r="D35" s="599"/>
      <c r="E35" s="598"/>
      <c r="F35" s="599"/>
      <c r="G35" s="598"/>
      <c r="H35" s="599"/>
      <c r="I35" s="598"/>
      <c r="J35" s="599"/>
      <c r="K35" s="598"/>
      <c r="L35" s="599"/>
      <c r="M35" s="598"/>
      <c r="N35" s="599"/>
      <c r="O35" s="598"/>
      <c r="P35" s="599"/>
      <c r="Q35" s="598"/>
      <c r="R35" s="599"/>
      <c r="S35" s="598"/>
      <c r="T35" s="599"/>
      <c r="U35" s="598"/>
      <c r="V35" s="599"/>
      <c r="W35" s="598"/>
      <c r="X35" s="599"/>
      <c r="Y35" s="598"/>
      <c r="Z35" s="599"/>
      <c r="AA35" s="598"/>
      <c r="AB35" s="599"/>
      <c r="AC35" s="598"/>
      <c r="AD35" s="599"/>
      <c r="AE35" s="598"/>
      <c r="AF35" s="599"/>
      <c r="AG35" s="598"/>
      <c r="AH35" s="599"/>
      <c r="AI35" s="598"/>
      <c r="AJ35" s="599"/>
      <c r="AK35" s="598"/>
      <c r="AL35" s="599"/>
      <c r="AM35" s="598"/>
      <c r="AN35" s="599"/>
      <c r="AO35" s="598"/>
      <c r="AP35" s="599"/>
      <c r="AQ35" s="598"/>
      <c r="AR35" s="599"/>
      <c r="AS35" s="598"/>
      <c r="AT35" s="599"/>
      <c r="AU35" s="598"/>
      <c r="AV35" s="599"/>
      <c r="AW35" s="598"/>
      <c r="AX35" s="711"/>
      <c r="AY35" s="692"/>
      <c r="AZ35" s="694"/>
      <c r="BA35" s="694"/>
      <c r="BB35" s="694"/>
      <c r="BC35" s="695"/>
      <c r="BD35" s="692"/>
      <c r="BE35" s="695"/>
      <c r="BF35" s="692"/>
      <c r="BG35" s="695"/>
      <c r="BH35" s="957"/>
      <c r="BI35" s="967"/>
      <c r="BJ35" s="912"/>
    </row>
    <row r="36" spans="1:62" ht="24.75" customHeight="1" thickTop="1" thickBot="1">
      <c r="A36" s="548"/>
      <c r="B36" s="548"/>
      <c r="C36" s="548"/>
      <c r="D36" s="548"/>
      <c r="E36" s="548"/>
      <c r="F36" s="548"/>
      <c r="G36" s="548"/>
      <c r="H36" s="548"/>
      <c r="I36" s="548"/>
      <c r="J36" s="548"/>
      <c r="K36" s="548"/>
      <c r="L36" s="548"/>
      <c r="M36" s="548"/>
      <c r="N36" s="548"/>
      <c r="O36" s="548"/>
      <c r="P36" s="548"/>
      <c r="Q36" s="548"/>
      <c r="R36" s="548"/>
      <c r="S36" s="548"/>
      <c r="T36" s="548"/>
      <c r="U36" s="548"/>
      <c r="V36" s="548"/>
      <c r="W36" s="600"/>
      <c r="X36" s="629"/>
      <c r="Y36" s="548"/>
      <c r="Z36" s="548"/>
      <c r="AA36" s="548"/>
      <c r="AB36" s="548"/>
      <c r="AC36" s="548"/>
      <c r="AD36" s="548"/>
      <c r="AE36" s="548"/>
      <c r="AF36" s="548"/>
      <c r="AG36" s="548"/>
      <c r="AH36" s="548"/>
      <c r="AI36" s="548"/>
      <c r="AJ36" s="548"/>
      <c r="AK36" s="548"/>
      <c r="AL36" s="548"/>
      <c r="AM36" s="548"/>
      <c r="AN36" s="548"/>
      <c r="AO36" s="548" t="s">
        <v>26</v>
      </c>
      <c r="AP36" s="548"/>
      <c r="AQ36" s="548"/>
      <c r="AR36" s="548"/>
      <c r="AS36" s="548"/>
      <c r="AT36" s="548"/>
      <c r="AU36" s="548"/>
      <c r="AV36" s="548"/>
      <c r="AW36" s="548"/>
      <c r="AX36" s="548"/>
      <c r="AY36" s="548"/>
      <c r="AZ36" s="548"/>
      <c r="BA36" s="548"/>
      <c r="BB36" s="548"/>
      <c r="BC36" s="548"/>
      <c r="BD36" s="548"/>
      <c r="BE36" s="548"/>
      <c r="BG36" s="548"/>
      <c r="BH36" s="548"/>
      <c r="BI36" s="722" t="s">
        <v>27</v>
      </c>
      <c r="BJ36" s="723">
        <f>(BJ18+BJ9+BJ27)/(3)</f>
        <v>33.333333333333336</v>
      </c>
    </row>
    <row r="37" spans="1:62" ht="18" customHeight="1" thickTop="1">
      <c r="A37" s="600" t="s">
        <v>28</v>
      </c>
      <c r="B37" s="548"/>
      <c r="C37" s="548"/>
      <c r="D37" s="548"/>
      <c r="E37" s="548"/>
      <c r="F37" s="548"/>
      <c r="G37" s="548"/>
      <c r="H37" s="548"/>
      <c r="I37" s="548"/>
      <c r="J37" s="548"/>
      <c r="K37" s="548"/>
      <c r="L37" s="548"/>
      <c r="M37" s="548"/>
      <c r="N37" s="548"/>
      <c r="O37" s="548"/>
      <c r="P37" s="548"/>
      <c r="Q37" s="548"/>
      <c r="R37" s="548"/>
      <c r="S37" s="548"/>
      <c r="T37" s="548"/>
      <c r="U37" s="548"/>
      <c r="V37" s="548"/>
      <c r="W37" s="630" t="s">
        <v>29</v>
      </c>
      <c r="X37" s="631"/>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629"/>
      <c r="AV37" s="654"/>
      <c r="AW37" s="654"/>
      <c r="AX37" s="631"/>
      <c r="AY37" s="818"/>
      <c r="AZ37" s="818"/>
      <c r="BA37" s="822"/>
      <c r="BB37" s="600"/>
      <c r="BC37" s="600" t="s">
        <v>30</v>
      </c>
      <c r="BD37" s="548"/>
      <c r="BE37" s="548"/>
      <c r="BF37" s="548"/>
      <c r="BG37" s="548"/>
      <c r="BH37" s="548"/>
      <c r="BI37" s="548"/>
      <c r="BJ37" s="724"/>
    </row>
    <row r="38" spans="1:62" ht="18" customHeight="1">
      <c r="A38" s="548" t="s">
        <v>23</v>
      </c>
      <c r="B38" s="548"/>
      <c r="C38" s="548"/>
      <c r="D38" s="548"/>
      <c r="E38" s="548"/>
      <c r="F38" s="548"/>
      <c r="G38" s="548"/>
      <c r="H38" s="548"/>
      <c r="I38" s="548"/>
      <c r="J38" s="548"/>
      <c r="K38" s="548"/>
      <c r="L38" s="548"/>
      <c r="M38" s="548"/>
      <c r="N38" s="548"/>
      <c r="O38" s="548"/>
      <c r="P38" s="548"/>
      <c r="Q38" s="548"/>
      <c r="R38" s="548"/>
      <c r="S38" s="548"/>
      <c r="T38" s="548"/>
      <c r="U38" s="548"/>
      <c r="V38" s="548"/>
      <c r="W38" s="802" t="s">
        <v>289</v>
      </c>
      <c r="X38" s="817"/>
      <c r="Y38" s="817"/>
      <c r="Z38" s="817"/>
      <c r="AA38" s="817"/>
      <c r="AB38" s="817"/>
      <c r="AC38" s="817"/>
      <c r="AD38" s="817"/>
      <c r="AE38" s="817"/>
      <c r="AF38" s="817"/>
      <c r="AG38" s="817"/>
      <c r="AH38" s="817"/>
      <c r="AI38" s="817"/>
      <c r="AJ38" s="817"/>
      <c r="AK38" s="817"/>
      <c r="AL38" s="817"/>
      <c r="AM38" s="817"/>
      <c r="AN38" s="817"/>
      <c r="AO38" s="817"/>
      <c r="AP38" s="817"/>
      <c r="AQ38" s="817"/>
      <c r="AR38" s="817"/>
      <c r="AS38" s="817"/>
      <c r="AT38" s="817"/>
      <c r="AU38" s="817"/>
      <c r="AV38" s="817"/>
      <c r="AW38" s="604"/>
      <c r="AX38" s="548"/>
      <c r="AY38" s="548"/>
      <c r="AZ38" s="548"/>
      <c r="BA38" s="819"/>
      <c r="BB38" s="548"/>
      <c r="BC38" s="548"/>
      <c r="BD38" s="548"/>
      <c r="BE38" s="548"/>
      <c r="BF38" s="548"/>
      <c r="BG38" s="548"/>
      <c r="BH38" s="548"/>
      <c r="BI38" s="548"/>
      <c r="BJ38" s="724"/>
    </row>
    <row r="39" spans="1:62" ht="18" customHeight="1">
      <c r="A39" s="601" t="s">
        <v>31</v>
      </c>
      <c r="B39" s="849"/>
      <c r="C39" s="849"/>
      <c r="D39" s="849"/>
      <c r="E39" s="849"/>
      <c r="F39" s="849"/>
      <c r="G39" s="849"/>
      <c r="H39" s="849"/>
      <c r="I39" s="849"/>
      <c r="J39" s="849"/>
      <c r="K39" s="849"/>
      <c r="L39" s="548"/>
      <c r="M39" s="548"/>
      <c r="N39" s="548"/>
      <c r="O39" s="548"/>
      <c r="P39" s="548"/>
      <c r="Q39" s="548"/>
      <c r="R39" s="548"/>
      <c r="S39" s="548"/>
      <c r="T39" s="548"/>
      <c r="U39" s="548"/>
      <c r="V39" s="548"/>
      <c r="W39" s="802"/>
      <c r="X39" s="632"/>
      <c r="Y39" s="632"/>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55"/>
      <c r="AW39" s="655"/>
      <c r="AX39" s="548"/>
      <c r="AY39" s="548"/>
      <c r="AZ39" s="548"/>
      <c r="BA39" s="820"/>
      <c r="BB39" s="601"/>
      <c r="BC39" s="601" t="s">
        <v>31</v>
      </c>
      <c r="BE39" s="725"/>
      <c r="BF39" s="725"/>
      <c r="BG39" s="725"/>
      <c r="BH39" s="602"/>
      <c r="BI39" s="604"/>
      <c r="BJ39" s="724"/>
    </row>
    <row r="40" spans="1:62" ht="17.25" customHeight="1">
      <c r="A40" s="601" t="s">
        <v>32</v>
      </c>
      <c r="B40" s="850"/>
      <c r="C40" s="850"/>
      <c r="D40" s="850"/>
      <c r="E40" s="850"/>
      <c r="F40" s="850"/>
      <c r="G40" s="850"/>
      <c r="H40" s="850"/>
      <c r="I40" s="850"/>
      <c r="J40" s="850"/>
      <c r="K40" s="850"/>
      <c r="L40" s="548"/>
      <c r="M40" s="548"/>
      <c r="N40" s="548"/>
      <c r="O40" s="548"/>
      <c r="P40" s="548"/>
      <c r="Q40" s="548"/>
      <c r="R40" s="548"/>
      <c r="S40" s="548"/>
      <c r="T40" s="548"/>
      <c r="U40" s="548"/>
      <c r="V40" s="548"/>
      <c r="W40" s="755" t="s">
        <v>260</v>
      </c>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55"/>
      <c r="AW40" s="655"/>
      <c r="AX40" s="548"/>
      <c r="AY40" s="548"/>
      <c r="AZ40" s="548"/>
      <c r="BA40" s="820"/>
      <c r="BB40" s="601"/>
      <c r="BC40" s="601" t="s">
        <v>32</v>
      </c>
      <c r="BD40" s="603"/>
      <c r="BE40" s="603"/>
      <c r="BF40" s="603"/>
      <c r="BG40" s="603"/>
      <c r="BH40" s="603"/>
      <c r="BI40" s="603"/>
      <c r="BJ40" s="548"/>
    </row>
    <row r="41" spans="1:62" ht="15.75" customHeight="1">
      <c r="A41" s="548" t="s">
        <v>23</v>
      </c>
      <c r="B41" s="548"/>
      <c r="C41" s="548"/>
      <c r="D41" s="548"/>
      <c r="E41" s="548"/>
      <c r="F41" s="548"/>
      <c r="G41" s="548"/>
      <c r="H41" s="548"/>
      <c r="I41" s="548"/>
      <c r="J41" s="548"/>
      <c r="K41" s="548"/>
      <c r="L41" s="548"/>
      <c r="M41" s="548"/>
      <c r="N41" s="548"/>
      <c r="O41" s="548"/>
      <c r="P41" s="548"/>
      <c r="Q41" s="548"/>
      <c r="R41" s="548"/>
      <c r="S41" s="548"/>
      <c r="T41" s="548"/>
      <c r="U41" s="548"/>
      <c r="V41" s="548"/>
      <c r="W41" s="633" t="s">
        <v>33</v>
      </c>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c r="AU41" s="634"/>
      <c r="AV41" s="656"/>
      <c r="AW41" s="656"/>
      <c r="AX41" s="725"/>
      <c r="AY41" s="725"/>
      <c r="AZ41" s="725"/>
      <c r="BA41" s="821"/>
      <c r="BB41" s="548"/>
      <c r="BC41" s="548"/>
      <c r="BD41" s="548"/>
      <c r="BE41" s="548"/>
      <c r="BF41" s="548"/>
      <c r="BG41" s="548"/>
      <c r="BH41" s="548"/>
      <c r="BI41" s="548"/>
      <c r="BJ41" s="548"/>
    </row>
    <row r="42" spans="1:62" ht="18" customHeight="1">
      <c r="A42" s="601"/>
      <c r="B42" s="851"/>
      <c r="C42" s="851"/>
      <c r="D42" s="851"/>
      <c r="E42" s="851"/>
      <c r="F42" s="851"/>
      <c r="G42" s="851"/>
      <c r="H42" s="851"/>
      <c r="I42" s="851"/>
      <c r="J42" s="851"/>
      <c r="K42" s="851"/>
      <c r="L42" s="548"/>
      <c r="M42" s="548"/>
      <c r="N42" s="548"/>
      <c r="O42" s="548"/>
      <c r="P42" s="548"/>
      <c r="Q42" s="548"/>
      <c r="R42" s="548"/>
      <c r="S42" s="548"/>
      <c r="T42" s="548"/>
      <c r="U42" s="548"/>
      <c r="V42" s="548"/>
      <c r="W42" s="632"/>
      <c r="X42" s="632"/>
      <c r="Y42" s="632"/>
      <c r="Z42" s="632"/>
      <c r="AA42" s="632"/>
      <c r="AB42" s="632"/>
      <c r="AC42" s="632"/>
      <c r="AD42" s="632"/>
      <c r="AE42" s="632"/>
      <c r="AF42" s="632"/>
      <c r="AG42" s="632"/>
      <c r="AH42" s="632"/>
      <c r="AI42" s="632"/>
      <c r="AJ42" s="632"/>
      <c r="AK42" s="632"/>
      <c r="AL42" s="632"/>
      <c r="AM42" s="632"/>
      <c r="AN42" s="632"/>
      <c r="AO42" s="632"/>
      <c r="AP42" s="632"/>
      <c r="AQ42" s="632"/>
      <c r="AR42" s="632"/>
      <c r="AS42" s="632"/>
      <c r="AT42" s="632"/>
      <c r="AU42" s="632"/>
      <c r="AV42" s="655"/>
      <c r="AW42" s="655"/>
      <c r="AX42" s="548"/>
      <c r="AY42" s="548"/>
      <c r="AZ42" s="548"/>
      <c r="BA42" s="548"/>
      <c r="BB42" s="548"/>
      <c r="BC42" s="548"/>
      <c r="BD42" s="601"/>
      <c r="BE42" s="548"/>
      <c r="BF42" s="548"/>
      <c r="BG42" s="548"/>
      <c r="BH42" s="548"/>
      <c r="BI42" s="604"/>
      <c r="BJ42" s="604"/>
    </row>
    <row r="43" spans="1:62" ht="18" customHeight="1">
      <c r="A43" s="548"/>
      <c r="B43" s="548" t="s">
        <v>34</v>
      </c>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8"/>
      <c r="BA43" s="548"/>
      <c r="BB43" s="548"/>
      <c r="BC43" s="548"/>
      <c r="BD43" s="548"/>
      <c r="BE43" s="548"/>
      <c r="BF43" s="548"/>
      <c r="BG43" s="548"/>
      <c r="BH43" s="548"/>
      <c r="BI43" s="548"/>
      <c r="BJ43" s="548"/>
    </row>
    <row r="44" spans="1:62" ht="18" customHeight="1">
      <c r="A44" s="548"/>
      <c r="B44" s="605" t="s">
        <v>12</v>
      </c>
      <c r="C44" s="606"/>
      <c r="D44" s="607" t="s">
        <v>35</v>
      </c>
      <c r="E44" s="548"/>
      <c r="F44" s="548"/>
      <c r="G44" s="548"/>
      <c r="H44" s="548"/>
      <c r="I44" s="548"/>
      <c r="J44" s="548"/>
      <c r="K44" s="548"/>
      <c r="L44" s="548"/>
      <c r="M44" s="548"/>
      <c r="N44" s="548"/>
      <c r="O44" s="548"/>
      <c r="P44" s="548"/>
      <c r="Q44" s="548"/>
      <c r="R44" s="843" t="s">
        <v>17</v>
      </c>
      <c r="S44" s="844"/>
      <c r="T44" s="606"/>
      <c r="U44" s="607" t="s">
        <v>36</v>
      </c>
      <c r="V44" s="548"/>
      <c r="W44" s="548"/>
      <c r="X44" s="548"/>
      <c r="Y44" s="548"/>
      <c r="Z44" s="548"/>
      <c r="AA44" s="548"/>
      <c r="AB44" s="548"/>
      <c r="AC44" s="548"/>
      <c r="AD44" s="548"/>
      <c r="AE44" s="548"/>
      <c r="AF44" s="548"/>
      <c r="AG44" s="548"/>
      <c r="AH44" s="548"/>
      <c r="AI44" s="843" t="s">
        <v>37</v>
      </c>
      <c r="AJ44" s="844"/>
      <c r="AK44" s="651"/>
      <c r="AL44" s="607" t="s">
        <v>38</v>
      </c>
      <c r="AM44" s="608"/>
      <c r="AN44" s="548"/>
      <c r="AO44" s="548"/>
      <c r="AP44" s="548"/>
      <c r="AQ44" s="548"/>
      <c r="AR44" s="548"/>
      <c r="AS44" s="548"/>
      <c r="AT44" s="548"/>
      <c r="AU44" s="548"/>
      <c r="AV44" s="548"/>
      <c r="AW44" s="548"/>
      <c r="AX44" s="548"/>
      <c r="AY44" s="548"/>
      <c r="AZ44" s="548"/>
      <c r="BA44" s="548"/>
      <c r="BB44" s="548"/>
      <c r="BC44" s="548"/>
      <c r="BD44" s="548"/>
      <c r="BE44" s="548"/>
      <c r="BF44" s="548"/>
      <c r="BG44" s="548"/>
      <c r="BH44" s="548"/>
      <c r="BI44" s="548"/>
      <c r="BJ44" s="548"/>
    </row>
    <row r="45" spans="1:62" ht="18" customHeight="1">
      <c r="A45" s="548"/>
      <c r="B45" s="605" t="s">
        <v>13</v>
      </c>
      <c r="C45" s="606"/>
      <c r="D45" s="607" t="s">
        <v>39</v>
      </c>
      <c r="E45" s="548"/>
      <c r="F45" s="548"/>
      <c r="G45" s="548"/>
      <c r="H45" s="548"/>
      <c r="I45" s="548"/>
      <c r="J45" s="548"/>
      <c r="K45" s="548"/>
      <c r="L45" s="548"/>
      <c r="M45" s="548"/>
      <c r="N45" s="548"/>
      <c r="O45" s="548"/>
      <c r="P45" s="548"/>
      <c r="Q45" s="548"/>
      <c r="R45" s="843" t="s">
        <v>18</v>
      </c>
      <c r="S45" s="844"/>
      <c r="T45" s="606"/>
      <c r="U45" s="607" t="s">
        <v>40</v>
      </c>
      <c r="V45" s="548"/>
      <c r="W45" s="548"/>
      <c r="X45" s="548"/>
      <c r="Y45" s="548"/>
      <c r="Z45" s="548"/>
      <c r="AA45" s="548"/>
      <c r="AB45" s="548"/>
      <c r="AC45" s="548"/>
      <c r="AD45" s="548"/>
      <c r="AE45" s="548"/>
      <c r="AF45" s="548"/>
      <c r="AG45" s="548"/>
      <c r="AH45" s="548"/>
      <c r="AI45" s="843" t="s">
        <v>16</v>
      </c>
      <c r="AJ45" s="844"/>
      <c r="AK45" s="652"/>
      <c r="AL45" s="548" t="s">
        <v>41</v>
      </c>
      <c r="AN45" s="548"/>
      <c r="AO45" s="548"/>
      <c r="AP45" s="548"/>
      <c r="AQ45" s="548"/>
      <c r="AR45" s="548"/>
      <c r="AS45" s="548"/>
      <c r="AT45" s="548"/>
      <c r="AU45" s="548"/>
      <c r="AV45" s="548"/>
      <c r="AW45" s="548"/>
      <c r="AX45" s="548"/>
      <c r="AY45" s="548"/>
      <c r="AZ45" s="548"/>
      <c r="BA45" s="548"/>
      <c r="BB45" s="548"/>
      <c r="BC45" s="548"/>
      <c r="BD45" s="548"/>
      <c r="BE45" s="548"/>
      <c r="BF45" s="548"/>
      <c r="BG45" s="548"/>
      <c r="BH45" s="548"/>
      <c r="BI45" s="548"/>
      <c r="BJ45" s="548"/>
    </row>
    <row r="46" spans="1:62" ht="18" customHeight="1">
      <c r="A46" s="548"/>
      <c r="B46" s="605" t="s">
        <v>14</v>
      </c>
      <c r="C46" s="606"/>
      <c r="D46" s="607" t="s">
        <v>42</v>
      </c>
      <c r="E46" s="548"/>
      <c r="F46" s="548"/>
      <c r="G46" s="548"/>
      <c r="H46" s="548"/>
      <c r="I46" s="548"/>
      <c r="J46" s="548"/>
      <c r="K46" s="548"/>
      <c r="L46" s="548"/>
      <c r="M46" s="548"/>
      <c r="N46" s="548"/>
      <c r="O46" s="548"/>
      <c r="P46" s="548"/>
      <c r="Q46" s="548"/>
      <c r="R46" s="843" t="s">
        <v>19</v>
      </c>
      <c r="S46" s="844"/>
      <c r="T46" s="606"/>
      <c r="U46" s="607" t="s">
        <v>43</v>
      </c>
      <c r="V46" s="548"/>
      <c r="W46" s="548"/>
      <c r="X46" s="548"/>
      <c r="Y46" s="548"/>
      <c r="Z46" s="548"/>
      <c r="AA46" s="548"/>
      <c r="AB46" s="548"/>
      <c r="AC46" s="548"/>
      <c r="AD46" s="548"/>
      <c r="AE46" s="548"/>
      <c r="AF46" s="548"/>
      <c r="AG46" s="548"/>
      <c r="AH46" s="548"/>
      <c r="AI46" s="652"/>
      <c r="AJ46" s="652"/>
      <c r="AK46" s="652"/>
      <c r="AL46" s="548"/>
      <c r="AM46" s="548"/>
      <c r="AN46" s="548"/>
      <c r="AO46" s="548"/>
      <c r="AP46" s="548"/>
      <c r="AQ46" s="548"/>
      <c r="AR46" s="548"/>
      <c r="AS46" s="548"/>
      <c r="AT46" s="548"/>
      <c r="AU46" s="548"/>
      <c r="AV46" s="548"/>
      <c r="AW46" s="548"/>
      <c r="AX46" s="548"/>
      <c r="AY46" s="548"/>
      <c r="AZ46" s="548"/>
      <c r="BA46" s="548"/>
      <c r="BB46" s="548"/>
      <c r="BC46" s="548"/>
      <c r="BD46" s="548"/>
      <c r="BE46" s="548"/>
      <c r="BF46" s="548"/>
      <c r="BG46" s="548"/>
      <c r="BH46" s="548"/>
      <c r="BI46" s="548"/>
      <c r="BJ46" s="548"/>
    </row>
    <row r="47" spans="1:62" ht="18" customHeight="1">
      <c r="A47" s="548"/>
      <c r="B47" s="605" t="s">
        <v>15</v>
      </c>
      <c r="C47" s="606"/>
      <c r="D47" s="607" t="s">
        <v>44</v>
      </c>
      <c r="E47" s="548"/>
      <c r="F47" s="548"/>
      <c r="G47" s="548"/>
      <c r="H47" s="548"/>
      <c r="I47" s="548"/>
      <c r="J47" s="548"/>
      <c r="K47" s="548"/>
      <c r="L47" s="548"/>
      <c r="M47" s="548"/>
      <c r="N47" s="548"/>
      <c r="O47" s="548"/>
      <c r="P47" s="548"/>
      <c r="Q47" s="548"/>
      <c r="R47" s="843" t="s">
        <v>20</v>
      </c>
      <c r="S47" s="844"/>
      <c r="T47" s="606"/>
      <c r="U47" s="607" t="s">
        <v>45</v>
      </c>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row>
    <row r="48" spans="1:62" ht="18" customHeight="1">
      <c r="A48" s="548"/>
      <c r="B48" s="605" t="s">
        <v>46</v>
      </c>
      <c r="C48" s="606"/>
      <c r="D48" s="607" t="s">
        <v>47</v>
      </c>
      <c r="E48" s="548"/>
      <c r="F48" s="548"/>
      <c r="G48" s="548"/>
      <c r="H48" s="548"/>
      <c r="I48" s="548"/>
      <c r="J48" s="548"/>
      <c r="K48" s="548"/>
      <c r="L48" s="548"/>
      <c r="M48" s="548"/>
      <c r="N48" s="548"/>
      <c r="O48" s="548"/>
      <c r="P48" s="548"/>
      <c r="Q48" s="548"/>
      <c r="R48" s="843" t="s">
        <v>48</v>
      </c>
      <c r="S48" s="844"/>
      <c r="T48" s="606"/>
      <c r="U48" s="607" t="s">
        <v>49</v>
      </c>
      <c r="V48" s="548"/>
      <c r="W48" s="548"/>
      <c r="X48" s="548"/>
      <c r="Y48" s="548"/>
      <c r="Z48" s="548"/>
      <c r="AA48" s="548"/>
      <c r="AB48" s="548"/>
      <c r="AC48" s="548"/>
      <c r="AD48" s="548"/>
      <c r="AE48" s="548"/>
      <c r="AF48" s="548"/>
      <c r="AG48" s="548"/>
      <c r="AH48" s="548"/>
      <c r="AI48" s="548"/>
      <c r="AJ48" s="548"/>
      <c r="AK48" s="548"/>
      <c r="AL48" s="548"/>
      <c r="AM48" s="548"/>
      <c r="AN48" s="548"/>
      <c r="AO48" s="548"/>
      <c r="AP48" s="548"/>
      <c r="AQ48" s="548"/>
      <c r="AR48" s="548"/>
      <c r="AS48" s="548"/>
      <c r="AT48" s="548"/>
      <c r="AU48" s="548"/>
      <c r="AV48" s="548"/>
      <c r="AW48" s="548"/>
      <c r="AX48" s="548"/>
      <c r="AY48" s="548"/>
      <c r="AZ48" s="548"/>
      <c r="BA48" s="548"/>
      <c r="BB48" s="548"/>
      <c r="BC48" s="548"/>
      <c r="BD48" s="548"/>
      <c r="BE48" s="548"/>
      <c r="BF48" s="548"/>
      <c r="BG48" s="548"/>
      <c r="BH48" s="548"/>
      <c r="BI48" s="548"/>
      <c r="BJ48" s="548"/>
    </row>
    <row r="49" spans="1:62" ht="6.75" customHeight="1">
      <c r="A49" s="548"/>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8"/>
      <c r="AS49" s="548"/>
      <c r="AT49" s="548"/>
      <c r="AU49" s="548"/>
      <c r="AV49" s="548"/>
      <c r="AW49" s="548"/>
      <c r="AX49" s="548"/>
      <c r="AY49" s="548"/>
      <c r="AZ49" s="548"/>
      <c r="BA49" s="548"/>
      <c r="BB49" s="548"/>
      <c r="BC49" s="548"/>
      <c r="BD49" s="548"/>
      <c r="BE49" s="548"/>
      <c r="BF49" s="548"/>
      <c r="BG49" s="548"/>
      <c r="BH49" s="548"/>
      <c r="BI49" s="548"/>
      <c r="BJ49" s="548"/>
    </row>
    <row r="50" spans="1:62" ht="15" customHeight="1">
      <c r="A50" s="545"/>
      <c r="B50" s="545"/>
      <c r="C50" s="545"/>
      <c r="D50" s="546"/>
      <c r="E50" s="547"/>
      <c r="F50" s="547"/>
      <c r="G50" s="547"/>
      <c r="H50" s="546"/>
      <c r="I50" s="547"/>
      <c r="J50" s="615"/>
      <c r="K50" s="546"/>
      <c r="L50" s="547"/>
      <c r="M50" s="615"/>
      <c r="N50" s="546"/>
      <c r="O50" s="547"/>
      <c r="P50" s="547"/>
      <c r="Q50" s="620"/>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8"/>
      <c r="AT50" s="608"/>
      <c r="AU50" s="608"/>
      <c r="AV50" s="608"/>
      <c r="AW50" s="608"/>
      <c r="AX50" s="608"/>
      <c r="AY50" s="608"/>
      <c r="AZ50" s="608"/>
      <c r="BA50" s="608"/>
      <c r="BB50" s="608"/>
      <c r="BC50" s="608"/>
      <c r="BD50" s="608"/>
      <c r="BE50" s="608"/>
      <c r="BF50" s="608"/>
      <c r="BG50" s="608"/>
      <c r="BH50" s="608"/>
      <c r="BI50" s="608"/>
      <c r="BJ50" s="608"/>
    </row>
    <row r="51" spans="1:62" ht="18.75" customHeight="1">
      <c r="A51" s="608"/>
      <c r="B51" s="545"/>
      <c r="C51" s="545"/>
      <c r="D51" s="546"/>
      <c r="E51" s="547"/>
      <c r="F51" s="547"/>
      <c r="G51" s="547"/>
      <c r="H51" s="546"/>
      <c r="I51" s="547"/>
      <c r="J51" s="615"/>
      <c r="K51" s="546"/>
      <c r="L51" s="547"/>
      <c r="M51" s="615"/>
      <c r="N51" s="546"/>
      <c r="O51" s="547"/>
      <c r="P51" s="547"/>
      <c r="Q51" s="620"/>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8"/>
      <c r="AT51" s="608"/>
      <c r="AU51" s="608"/>
      <c r="AV51" s="608"/>
      <c r="AW51" s="608"/>
      <c r="AX51" s="608"/>
      <c r="AY51" s="608"/>
      <c r="AZ51" s="608"/>
      <c r="BA51" s="608"/>
      <c r="BB51" s="608"/>
      <c r="BC51" s="608"/>
      <c r="BD51" s="608"/>
      <c r="BE51" s="608"/>
      <c r="BF51" s="608"/>
      <c r="BG51" s="608"/>
      <c r="BH51" s="608"/>
      <c r="BI51" s="608"/>
      <c r="BJ51" s="608"/>
    </row>
    <row r="52" spans="1:62" s="538" customFormat="1" ht="19.5" customHeight="1">
      <c r="A52" s="609" t="s">
        <v>5</v>
      </c>
      <c r="B52" s="845" t="s">
        <v>50</v>
      </c>
      <c r="C52" s="846"/>
      <c r="D52" s="846"/>
      <c r="E52" s="846"/>
      <c r="F52" s="846"/>
      <c r="G52" s="846"/>
      <c r="H52" s="846"/>
      <c r="I52" s="846"/>
      <c r="J52" s="846"/>
      <c r="K52" s="846"/>
      <c r="L52" s="846"/>
      <c r="M52" s="846"/>
      <c r="N52" s="846"/>
      <c r="O52" s="846"/>
      <c r="P52" s="846"/>
      <c r="Q52" s="846"/>
      <c r="R52" s="846"/>
      <c r="S52" s="846"/>
      <c r="T52" s="846"/>
      <c r="U52" s="846"/>
      <c r="V52" s="846"/>
      <c r="W52" s="846"/>
      <c r="X52" s="846"/>
      <c r="Y52" s="846"/>
      <c r="Z52" s="846"/>
      <c r="AA52" s="846"/>
      <c r="AB52" s="846"/>
      <c r="AC52" s="846"/>
      <c r="AD52" s="846"/>
      <c r="AE52" s="846"/>
      <c r="AF52" s="846"/>
      <c r="AG52" s="846"/>
      <c r="AH52" s="846"/>
      <c r="AI52" s="846"/>
      <c r="AJ52" s="846"/>
      <c r="AK52" s="846"/>
      <c r="AL52" s="846"/>
      <c r="AM52" s="846"/>
      <c r="AN52" s="846"/>
      <c r="AO52" s="846"/>
      <c r="AP52" s="847"/>
      <c r="AQ52" s="848" t="s">
        <v>51</v>
      </c>
      <c r="AR52" s="846"/>
      <c r="AS52" s="846"/>
      <c r="AT52" s="846"/>
      <c r="AU52" s="847"/>
      <c r="AV52" s="848" t="s">
        <v>52</v>
      </c>
      <c r="AW52" s="846"/>
      <c r="AX52" s="846"/>
      <c r="AY52" s="846"/>
      <c r="AZ52" s="846"/>
      <c r="BA52" s="846"/>
      <c r="BB52" s="846"/>
      <c r="BC52" s="657"/>
      <c r="BD52" s="848"/>
      <c r="BE52" s="846"/>
      <c r="BF52" s="846"/>
      <c r="BG52" s="846"/>
      <c r="BH52" s="846"/>
      <c r="BI52" s="846"/>
      <c r="BJ52" s="847"/>
    </row>
    <row r="53" spans="1:62" ht="20.25" customHeight="1" thickTop="1">
      <c r="A53" s="922" t="s">
        <v>53</v>
      </c>
      <c r="B53" s="610">
        <v>1</v>
      </c>
      <c r="C53" s="852" t="s">
        <v>56</v>
      </c>
      <c r="D53" s="853"/>
      <c r="E53" s="853"/>
      <c r="F53" s="853"/>
      <c r="G53" s="853"/>
      <c r="H53" s="853"/>
      <c r="I53" s="853"/>
      <c r="J53" s="853"/>
      <c r="K53" s="853"/>
      <c r="L53" s="853"/>
      <c r="M53" s="853"/>
      <c r="N53" s="853"/>
      <c r="O53" s="853"/>
      <c r="P53" s="853"/>
      <c r="Q53" s="853"/>
      <c r="R53" s="853"/>
      <c r="S53" s="853"/>
      <c r="T53" s="853"/>
      <c r="U53" s="853"/>
      <c r="V53" s="853"/>
      <c r="W53" s="853"/>
      <c r="X53" s="853"/>
      <c r="Y53" s="853"/>
      <c r="Z53" s="853"/>
      <c r="AA53" s="853"/>
      <c r="AB53" s="853"/>
      <c r="AC53" s="853"/>
      <c r="AD53" s="853"/>
      <c r="AE53" s="853"/>
      <c r="AF53" s="853"/>
      <c r="AG53" s="853"/>
      <c r="AH53" s="853"/>
      <c r="AI53" s="853"/>
      <c r="AJ53" s="853"/>
      <c r="AK53" s="853"/>
      <c r="AL53" s="853"/>
      <c r="AM53" s="853"/>
      <c r="AN53" s="853"/>
      <c r="AO53" s="853"/>
      <c r="AP53" s="853"/>
      <c r="AQ53" s="854">
        <v>24</v>
      </c>
      <c r="AR53" s="855"/>
      <c r="AS53" s="855"/>
      <c r="AT53" s="855"/>
      <c r="AU53" s="856"/>
      <c r="AV53" s="857"/>
      <c r="AW53" s="858"/>
      <c r="AX53" s="858"/>
      <c r="AY53" s="858"/>
      <c r="AZ53" s="858"/>
      <c r="BA53" s="858"/>
      <c r="BB53" s="858"/>
      <c r="BC53" s="859"/>
      <c r="BD53" s="860" t="s">
        <v>286</v>
      </c>
      <c r="BE53" s="861"/>
      <c r="BF53" s="861"/>
      <c r="BG53" s="861"/>
      <c r="BH53" s="861"/>
      <c r="BI53" s="861"/>
      <c r="BJ53" s="862"/>
    </row>
    <row r="54" spans="1:62" ht="23.1" customHeight="1">
      <c r="A54" s="923"/>
      <c r="B54" s="611">
        <v>2</v>
      </c>
      <c r="C54" s="863" t="s">
        <v>287</v>
      </c>
      <c r="D54" s="864"/>
      <c r="E54" s="864"/>
      <c r="F54" s="864"/>
      <c r="G54" s="864"/>
      <c r="H54" s="864"/>
      <c r="I54" s="864"/>
      <c r="J54" s="864"/>
      <c r="K54" s="864"/>
      <c r="L54" s="864"/>
      <c r="M54" s="864"/>
      <c r="N54" s="864"/>
      <c r="O54" s="864"/>
      <c r="P54" s="864"/>
      <c r="Q54" s="864"/>
      <c r="R54" s="864"/>
      <c r="S54" s="864"/>
      <c r="T54" s="864"/>
      <c r="U54" s="864"/>
      <c r="V54" s="864"/>
      <c r="W54" s="864"/>
      <c r="X54" s="864"/>
      <c r="Y54" s="864"/>
      <c r="Z54" s="864"/>
      <c r="AA54" s="864"/>
      <c r="AB54" s="864"/>
      <c r="AC54" s="864"/>
      <c r="AD54" s="864"/>
      <c r="AE54" s="864"/>
      <c r="AF54" s="864"/>
      <c r="AG54" s="864"/>
      <c r="AH54" s="864"/>
      <c r="AI54" s="864"/>
      <c r="AJ54" s="864"/>
      <c r="AK54" s="864"/>
      <c r="AL54" s="864"/>
      <c r="AM54" s="864"/>
      <c r="AN54" s="864"/>
      <c r="AO54" s="864"/>
      <c r="AP54" s="865"/>
      <c r="AQ54" s="866">
        <v>0</v>
      </c>
      <c r="AR54" s="867"/>
      <c r="AS54" s="867"/>
      <c r="AT54" s="867"/>
      <c r="AU54" s="868"/>
      <c r="AV54" s="869" t="s">
        <v>288</v>
      </c>
      <c r="AW54" s="870"/>
      <c r="AX54" s="870"/>
      <c r="AY54" s="870"/>
      <c r="AZ54" s="870"/>
      <c r="BA54" s="870"/>
      <c r="BB54" s="870"/>
      <c r="BC54" s="871"/>
      <c r="BD54" s="872"/>
      <c r="BE54" s="873"/>
      <c r="BF54" s="873"/>
      <c r="BG54" s="873"/>
      <c r="BH54" s="873"/>
      <c r="BI54" s="873"/>
      <c r="BJ54" s="874"/>
    </row>
    <row r="55" spans="1:62" ht="23.1" customHeight="1">
      <c r="A55" s="923"/>
      <c r="B55" s="611">
        <v>3</v>
      </c>
      <c r="C55" s="863"/>
      <c r="D55" s="864"/>
      <c r="E55" s="864"/>
      <c r="F55" s="864"/>
      <c r="G55" s="864"/>
      <c r="H55" s="864"/>
      <c r="I55" s="864"/>
      <c r="J55" s="864"/>
      <c r="K55" s="864"/>
      <c r="L55" s="864"/>
      <c r="M55" s="864"/>
      <c r="N55" s="864"/>
      <c r="O55" s="864"/>
      <c r="P55" s="864"/>
      <c r="Q55" s="864"/>
      <c r="R55" s="864"/>
      <c r="S55" s="864"/>
      <c r="T55" s="864"/>
      <c r="U55" s="864"/>
      <c r="V55" s="864"/>
      <c r="W55" s="864"/>
      <c r="X55" s="864"/>
      <c r="Y55" s="864"/>
      <c r="Z55" s="864"/>
      <c r="AA55" s="864"/>
      <c r="AB55" s="864"/>
      <c r="AC55" s="864"/>
      <c r="AD55" s="864"/>
      <c r="AE55" s="864"/>
      <c r="AF55" s="864"/>
      <c r="AG55" s="864"/>
      <c r="AH55" s="864"/>
      <c r="AI55" s="864"/>
      <c r="AJ55" s="864"/>
      <c r="AK55" s="864"/>
      <c r="AL55" s="864"/>
      <c r="AM55" s="864"/>
      <c r="AN55" s="864"/>
      <c r="AO55" s="864"/>
      <c r="AP55" s="865"/>
      <c r="AQ55" s="866"/>
      <c r="AR55" s="867"/>
      <c r="AS55" s="867"/>
      <c r="AT55" s="867"/>
      <c r="AU55" s="868"/>
      <c r="AV55" s="869"/>
      <c r="AW55" s="870"/>
      <c r="AX55" s="870"/>
      <c r="AY55" s="870"/>
      <c r="AZ55" s="870"/>
      <c r="BA55" s="870"/>
      <c r="BB55" s="870"/>
      <c r="BC55" s="871"/>
      <c r="BD55" s="875"/>
      <c r="BE55" s="876"/>
      <c r="BF55" s="876"/>
      <c r="BG55" s="876"/>
      <c r="BH55" s="876"/>
      <c r="BI55" s="876"/>
      <c r="BJ55" s="877"/>
    </row>
    <row r="56" spans="1:62" ht="23.1" customHeight="1">
      <c r="A56" s="923"/>
      <c r="B56" s="611">
        <v>4</v>
      </c>
      <c r="C56" s="863"/>
      <c r="D56" s="864"/>
      <c r="E56" s="864"/>
      <c r="F56" s="864"/>
      <c r="G56" s="864"/>
      <c r="H56" s="864"/>
      <c r="I56" s="864"/>
      <c r="J56" s="864"/>
      <c r="K56" s="864"/>
      <c r="L56" s="864"/>
      <c r="M56" s="864"/>
      <c r="N56" s="864"/>
      <c r="O56" s="864"/>
      <c r="P56" s="864"/>
      <c r="Q56" s="864"/>
      <c r="R56" s="864"/>
      <c r="S56" s="864"/>
      <c r="T56" s="864"/>
      <c r="U56" s="864"/>
      <c r="V56" s="864"/>
      <c r="W56" s="864"/>
      <c r="X56" s="864"/>
      <c r="Y56" s="864"/>
      <c r="Z56" s="864"/>
      <c r="AA56" s="864"/>
      <c r="AB56" s="864"/>
      <c r="AC56" s="864"/>
      <c r="AD56" s="864"/>
      <c r="AE56" s="864"/>
      <c r="AF56" s="864"/>
      <c r="AG56" s="864"/>
      <c r="AH56" s="864"/>
      <c r="AI56" s="864"/>
      <c r="AJ56" s="864"/>
      <c r="AK56" s="864"/>
      <c r="AL56" s="864"/>
      <c r="AM56" s="864"/>
      <c r="AN56" s="864"/>
      <c r="AO56" s="864"/>
      <c r="AP56" s="865"/>
      <c r="AQ56" s="866"/>
      <c r="AR56" s="867"/>
      <c r="AS56" s="867"/>
      <c r="AT56" s="867"/>
      <c r="AU56" s="868"/>
      <c r="AV56" s="869"/>
      <c r="AW56" s="870"/>
      <c r="AX56" s="870"/>
      <c r="AY56" s="870"/>
      <c r="AZ56" s="870"/>
      <c r="BA56" s="870"/>
      <c r="BB56" s="870"/>
      <c r="BC56" s="871"/>
      <c r="BD56" s="878"/>
      <c r="BE56" s="879"/>
      <c r="BF56" s="879"/>
      <c r="BG56" s="879"/>
      <c r="BH56" s="879"/>
      <c r="BI56" s="879"/>
      <c r="BJ56" s="880"/>
    </row>
    <row r="57" spans="1:62" ht="23.1" customHeight="1">
      <c r="A57" s="923"/>
      <c r="B57" s="611">
        <v>5</v>
      </c>
      <c r="C57" s="863"/>
      <c r="D57" s="864"/>
      <c r="E57" s="864"/>
      <c r="F57" s="864"/>
      <c r="G57" s="864"/>
      <c r="H57" s="864"/>
      <c r="I57" s="864"/>
      <c r="J57" s="864"/>
      <c r="K57" s="864"/>
      <c r="L57" s="864"/>
      <c r="M57" s="864"/>
      <c r="N57" s="864"/>
      <c r="O57" s="864"/>
      <c r="P57" s="864"/>
      <c r="Q57" s="864"/>
      <c r="R57" s="864"/>
      <c r="S57" s="864"/>
      <c r="T57" s="864"/>
      <c r="U57" s="864"/>
      <c r="V57" s="864"/>
      <c r="W57" s="864"/>
      <c r="X57" s="864"/>
      <c r="Y57" s="864"/>
      <c r="Z57" s="864"/>
      <c r="AA57" s="864"/>
      <c r="AB57" s="864"/>
      <c r="AC57" s="864"/>
      <c r="AD57" s="864"/>
      <c r="AE57" s="864"/>
      <c r="AF57" s="864"/>
      <c r="AG57" s="864"/>
      <c r="AH57" s="864"/>
      <c r="AI57" s="864"/>
      <c r="AJ57" s="864"/>
      <c r="AK57" s="864"/>
      <c r="AL57" s="864"/>
      <c r="AM57" s="864"/>
      <c r="AN57" s="864"/>
      <c r="AO57" s="864"/>
      <c r="AP57" s="865"/>
      <c r="AQ57" s="866"/>
      <c r="AR57" s="867"/>
      <c r="AS57" s="867"/>
      <c r="AT57" s="867"/>
      <c r="AU57" s="868"/>
      <c r="AV57" s="869"/>
      <c r="AW57" s="870"/>
      <c r="AX57" s="870"/>
      <c r="AY57" s="870"/>
      <c r="AZ57" s="870"/>
      <c r="BA57" s="870"/>
      <c r="BB57" s="870"/>
      <c r="BC57" s="871"/>
      <c r="BD57" s="881"/>
      <c r="BE57" s="882"/>
      <c r="BF57" s="882"/>
      <c r="BG57" s="882"/>
      <c r="BH57" s="882"/>
      <c r="BI57" s="882"/>
      <c r="BJ57" s="883"/>
    </row>
    <row r="58" spans="1:62" ht="23.1" customHeight="1">
      <c r="A58" s="923"/>
      <c r="B58" s="611">
        <v>6</v>
      </c>
      <c r="C58" s="878"/>
      <c r="D58" s="879"/>
      <c r="E58" s="879"/>
      <c r="F58" s="879"/>
      <c r="G58" s="879"/>
      <c r="H58" s="879"/>
      <c r="I58" s="879"/>
      <c r="J58" s="879"/>
      <c r="K58" s="879"/>
      <c r="L58" s="879"/>
      <c r="M58" s="879"/>
      <c r="N58" s="879"/>
      <c r="O58" s="879"/>
      <c r="P58" s="879"/>
      <c r="Q58" s="879"/>
      <c r="R58" s="879"/>
      <c r="S58" s="879"/>
      <c r="T58" s="879"/>
      <c r="U58" s="879"/>
      <c r="V58" s="879"/>
      <c r="W58" s="879"/>
      <c r="X58" s="879"/>
      <c r="Y58" s="879"/>
      <c r="Z58" s="879"/>
      <c r="AA58" s="879"/>
      <c r="AB58" s="879"/>
      <c r="AC58" s="879"/>
      <c r="AD58" s="879"/>
      <c r="AE58" s="879"/>
      <c r="AF58" s="879"/>
      <c r="AG58" s="879"/>
      <c r="AH58" s="879"/>
      <c r="AI58" s="879"/>
      <c r="AJ58" s="879"/>
      <c r="AK58" s="879"/>
      <c r="AL58" s="879"/>
      <c r="AM58" s="879"/>
      <c r="AN58" s="879"/>
      <c r="AO58" s="879"/>
      <c r="AP58" s="880"/>
      <c r="AQ58" s="866"/>
      <c r="AR58" s="867"/>
      <c r="AS58" s="867"/>
      <c r="AT58" s="867"/>
      <c r="AU58" s="868"/>
      <c r="AV58" s="869"/>
      <c r="AW58" s="870"/>
      <c r="AX58" s="870"/>
      <c r="AY58" s="870"/>
      <c r="AZ58" s="870"/>
      <c r="BA58" s="870"/>
      <c r="BB58" s="870"/>
      <c r="BC58" s="871"/>
      <c r="BD58" s="881"/>
      <c r="BE58" s="882"/>
      <c r="BF58" s="882"/>
      <c r="BG58" s="882"/>
      <c r="BH58" s="882"/>
      <c r="BI58" s="882"/>
      <c r="BJ58" s="883"/>
    </row>
    <row r="59" spans="1:62" ht="23.1" customHeight="1">
      <c r="A59" s="923"/>
      <c r="B59" s="611">
        <v>7</v>
      </c>
      <c r="C59" s="878"/>
      <c r="D59" s="879"/>
      <c r="E59" s="879"/>
      <c r="F59" s="879"/>
      <c r="G59" s="879"/>
      <c r="H59" s="879"/>
      <c r="I59" s="879"/>
      <c r="J59" s="879"/>
      <c r="K59" s="879"/>
      <c r="L59" s="879"/>
      <c r="M59" s="879"/>
      <c r="N59" s="879"/>
      <c r="O59" s="879"/>
      <c r="P59" s="879"/>
      <c r="Q59" s="879"/>
      <c r="R59" s="879"/>
      <c r="S59" s="879"/>
      <c r="T59" s="879"/>
      <c r="U59" s="879"/>
      <c r="V59" s="879"/>
      <c r="W59" s="879"/>
      <c r="X59" s="879"/>
      <c r="Y59" s="879"/>
      <c r="Z59" s="879"/>
      <c r="AA59" s="879"/>
      <c r="AB59" s="879"/>
      <c r="AC59" s="879"/>
      <c r="AD59" s="879"/>
      <c r="AE59" s="879"/>
      <c r="AF59" s="879"/>
      <c r="AG59" s="879"/>
      <c r="AH59" s="879"/>
      <c r="AI59" s="879"/>
      <c r="AJ59" s="879"/>
      <c r="AK59" s="879"/>
      <c r="AL59" s="879"/>
      <c r="AM59" s="879"/>
      <c r="AN59" s="879"/>
      <c r="AO59" s="879"/>
      <c r="AP59" s="880"/>
      <c r="AQ59" s="866"/>
      <c r="AR59" s="867"/>
      <c r="AS59" s="867"/>
      <c r="AT59" s="867"/>
      <c r="AU59" s="868"/>
      <c r="AV59" s="869"/>
      <c r="AW59" s="870"/>
      <c r="AX59" s="870"/>
      <c r="AY59" s="870"/>
      <c r="AZ59" s="870"/>
      <c r="BA59" s="870"/>
      <c r="BB59" s="870"/>
      <c r="BC59" s="871"/>
      <c r="BD59" s="881"/>
      <c r="BE59" s="882"/>
      <c r="BF59" s="882"/>
      <c r="BG59" s="882"/>
      <c r="BH59" s="882"/>
      <c r="BI59" s="882"/>
      <c r="BJ59" s="883"/>
    </row>
    <row r="60" spans="1:62" ht="23.1" customHeight="1">
      <c r="A60" s="923"/>
      <c r="B60" s="612">
        <v>8</v>
      </c>
      <c r="C60" s="863"/>
      <c r="D60" s="864"/>
      <c r="E60" s="864"/>
      <c r="F60" s="864"/>
      <c r="G60" s="864"/>
      <c r="H60" s="864"/>
      <c r="I60" s="864"/>
      <c r="J60" s="864"/>
      <c r="K60" s="864"/>
      <c r="L60" s="864"/>
      <c r="M60" s="864"/>
      <c r="N60" s="864"/>
      <c r="O60" s="864"/>
      <c r="P60" s="864"/>
      <c r="Q60" s="864"/>
      <c r="R60" s="864"/>
      <c r="S60" s="864"/>
      <c r="T60" s="864"/>
      <c r="U60" s="864"/>
      <c r="V60" s="864"/>
      <c r="W60" s="864"/>
      <c r="X60" s="864"/>
      <c r="Y60" s="864"/>
      <c r="Z60" s="864"/>
      <c r="AA60" s="864"/>
      <c r="AB60" s="864"/>
      <c r="AC60" s="864"/>
      <c r="AD60" s="864"/>
      <c r="AE60" s="864"/>
      <c r="AF60" s="864"/>
      <c r="AG60" s="864"/>
      <c r="AH60" s="864"/>
      <c r="AI60" s="864"/>
      <c r="AJ60" s="864"/>
      <c r="AK60" s="864"/>
      <c r="AL60" s="864"/>
      <c r="AM60" s="864"/>
      <c r="AN60" s="864"/>
      <c r="AO60" s="864"/>
      <c r="AP60" s="865"/>
      <c r="AQ60" s="866"/>
      <c r="AR60" s="867"/>
      <c r="AS60" s="867"/>
      <c r="AT60" s="867"/>
      <c r="AU60" s="868"/>
      <c r="AV60" s="869"/>
      <c r="AW60" s="870"/>
      <c r="AX60" s="870"/>
      <c r="AY60" s="870"/>
      <c r="AZ60" s="870"/>
      <c r="BA60" s="870"/>
      <c r="BB60" s="870"/>
      <c r="BC60" s="871"/>
      <c r="BD60" s="881"/>
      <c r="BE60" s="882"/>
      <c r="BF60" s="882"/>
      <c r="BG60" s="882"/>
      <c r="BH60" s="882"/>
      <c r="BI60" s="882"/>
      <c r="BJ60" s="883"/>
    </row>
    <row r="61" spans="1:62" ht="23.1" customHeight="1">
      <c r="A61" s="923"/>
      <c r="B61" s="806">
        <v>9</v>
      </c>
      <c r="C61" s="863"/>
      <c r="D61" s="864"/>
      <c r="E61" s="864"/>
      <c r="F61" s="864"/>
      <c r="G61" s="864"/>
      <c r="H61" s="864"/>
      <c r="I61" s="864"/>
      <c r="J61" s="864"/>
      <c r="K61" s="864"/>
      <c r="L61" s="864"/>
      <c r="M61" s="864"/>
      <c r="N61" s="864"/>
      <c r="O61" s="864"/>
      <c r="P61" s="864"/>
      <c r="Q61" s="864"/>
      <c r="R61" s="864"/>
      <c r="S61" s="864"/>
      <c r="T61" s="864"/>
      <c r="U61" s="864"/>
      <c r="V61" s="864"/>
      <c r="W61" s="864"/>
      <c r="X61" s="864"/>
      <c r="Y61" s="864"/>
      <c r="Z61" s="864"/>
      <c r="AA61" s="864"/>
      <c r="AB61" s="864"/>
      <c r="AC61" s="864"/>
      <c r="AD61" s="864"/>
      <c r="AE61" s="864"/>
      <c r="AF61" s="864"/>
      <c r="AG61" s="864"/>
      <c r="AH61" s="864"/>
      <c r="AI61" s="864"/>
      <c r="AJ61" s="864"/>
      <c r="AK61" s="864"/>
      <c r="AL61" s="864"/>
      <c r="AM61" s="864"/>
      <c r="AN61" s="864"/>
      <c r="AO61" s="864"/>
      <c r="AP61" s="865"/>
      <c r="AQ61" s="890"/>
      <c r="AR61" s="891"/>
      <c r="AS61" s="891"/>
      <c r="AT61" s="891"/>
      <c r="AU61" s="892"/>
      <c r="AV61" s="869"/>
      <c r="AW61" s="870"/>
      <c r="AX61" s="870"/>
      <c r="AY61" s="870"/>
      <c r="AZ61" s="870"/>
      <c r="BA61" s="870"/>
      <c r="BB61" s="870"/>
      <c r="BC61" s="871"/>
      <c r="BD61" s="742"/>
      <c r="BE61" s="745"/>
      <c r="BF61" s="745"/>
      <c r="BG61" s="745"/>
      <c r="BH61" s="745"/>
      <c r="BI61" s="745"/>
      <c r="BJ61" s="746"/>
    </row>
    <row r="62" spans="1:62" ht="23.1" customHeight="1">
      <c r="A62" s="923"/>
      <c r="B62" s="805">
        <v>10</v>
      </c>
      <c r="C62" s="863"/>
      <c r="D62" s="864"/>
      <c r="E62" s="864"/>
      <c r="F62" s="864"/>
      <c r="G62" s="864"/>
      <c r="H62" s="864"/>
      <c r="I62" s="864"/>
      <c r="J62" s="864"/>
      <c r="K62" s="864"/>
      <c r="L62" s="864"/>
      <c r="M62" s="864"/>
      <c r="N62" s="864"/>
      <c r="O62" s="864"/>
      <c r="P62" s="864"/>
      <c r="Q62" s="864"/>
      <c r="R62" s="864"/>
      <c r="S62" s="864"/>
      <c r="T62" s="864"/>
      <c r="U62" s="864"/>
      <c r="V62" s="864"/>
      <c r="W62" s="864"/>
      <c r="X62" s="864"/>
      <c r="Y62" s="864"/>
      <c r="Z62" s="864"/>
      <c r="AA62" s="864"/>
      <c r="AB62" s="864"/>
      <c r="AC62" s="864"/>
      <c r="AD62" s="864"/>
      <c r="AE62" s="864"/>
      <c r="AF62" s="864"/>
      <c r="AG62" s="864"/>
      <c r="AH62" s="864"/>
      <c r="AI62" s="864"/>
      <c r="AJ62" s="864"/>
      <c r="AK62" s="864"/>
      <c r="AL62" s="864"/>
      <c r="AM62" s="864"/>
      <c r="AN62" s="864"/>
      <c r="AO62" s="864"/>
      <c r="AP62" s="865"/>
      <c r="AQ62" s="893"/>
      <c r="AR62" s="894"/>
      <c r="AS62" s="894"/>
      <c r="AT62" s="894"/>
      <c r="AU62" s="895"/>
      <c r="AV62" s="869"/>
      <c r="AW62" s="870"/>
      <c r="AX62" s="870"/>
      <c r="AY62" s="870"/>
      <c r="AZ62" s="870"/>
      <c r="BA62" s="870"/>
      <c r="BB62" s="870"/>
      <c r="BC62" s="871"/>
      <c r="BD62" s="742"/>
      <c r="BE62" s="745"/>
      <c r="BF62" s="745"/>
      <c r="BG62" s="745"/>
      <c r="BH62" s="745"/>
      <c r="BI62" s="745"/>
      <c r="BJ62" s="746"/>
    </row>
    <row r="63" spans="1:62" ht="23.25" customHeight="1" thickBot="1">
      <c r="A63" s="924"/>
      <c r="B63" s="613">
        <v>11</v>
      </c>
      <c r="C63" s="863"/>
      <c r="D63" s="864"/>
      <c r="E63" s="864"/>
      <c r="F63" s="864"/>
      <c r="G63" s="864"/>
      <c r="H63" s="864"/>
      <c r="I63" s="864"/>
      <c r="J63" s="864"/>
      <c r="K63" s="864"/>
      <c r="L63" s="864"/>
      <c r="M63" s="864"/>
      <c r="N63" s="864"/>
      <c r="O63" s="864"/>
      <c r="P63" s="864"/>
      <c r="Q63" s="864"/>
      <c r="R63" s="864"/>
      <c r="S63" s="864"/>
      <c r="T63" s="864"/>
      <c r="U63" s="864"/>
      <c r="V63" s="864"/>
      <c r="W63" s="864"/>
      <c r="X63" s="864"/>
      <c r="Y63" s="864"/>
      <c r="Z63" s="864"/>
      <c r="AA63" s="864"/>
      <c r="AB63" s="864"/>
      <c r="AC63" s="864"/>
      <c r="AD63" s="864"/>
      <c r="AE63" s="864"/>
      <c r="AF63" s="864"/>
      <c r="AG63" s="864"/>
      <c r="AH63" s="864"/>
      <c r="AI63" s="864"/>
      <c r="AJ63" s="864"/>
      <c r="AK63" s="864"/>
      <c r="AL63" s="864"/>
      <c r="AM63" s="864"/>
      <c r="AN63" s="864"/>
      <c r="AO63" s="864"/>
      <c r="AP63" s="865"/>
      <c r="AQ63" s="884"/>
      <c r="AR63" s="885"/>
      <c r="AS63" s="885"/>
      <c r="AT63" s="885"/>
      <c r="AU63" s="886"/>
      <c r="AV63" s="869"/>
      <c r="AW63" s="870"/>
      <c r="AX63" s="870"/>
      <c r="AY63" s="870"/>
      <c r="AZ63" s="870"/>
      <c r="BA63" s="870"/>
      <c r="BB63" s="870"/>
      <c r="BC63" s="871"/>
      <c r="BD63" s="887"/>
      <c r="BE63" s="888"/>
      <c r="BF63" s="888"/>
      <c r="BG63" s="888"/>
      <c r="BH63" s="888"/>
      <c r="BI63" s="888"/>
      <c r="BJ63" s="889"/>
    </row>
    <row r="64" spans="1:62" ht="21" customHeight="1" thickTop="1">
      <c r="A64" s="922" t="s">
        <v>24</v>
      </c>
      <c r="B64" s="614">
        <v>1</v>
      </c>
      <c r="C64" s="930" t="s">
        <v>54</v>
      </c>
      <c r="D64" s="930"/>
      <c r="E64" s="930"/>
      <c r="F64" s="930"/>
      <c r="G64" s="930"/>
      <c r="H64" s="930"/>
      <c r="I64" s="930"/>
      <c r="J64" s="930"/>
      <c r="K64" s="930"/>
      <c r="L64" s="930"/>
      <c r="M64" s="930"/>
      <c r="N64" s="930"/>
      <c r="O64" s="930"/>
      <c r="P64" s="930"/>
      <c r="Q64" s="930"/>
      <c r="R64" s="930"/>
      <c r="S64" s="930"/>
      <c r="T64" s="930"/>
      <c r="U64" s="930"/>
      <c r="V64" s="930"/>
      <c r="W64" s="930"/>
      <c r="X64" s="930"/>
      <c r="Y64" s="930"/>
      <c r="Z64" s="930"/>
      <c r="AA64" s="930"/>
      <c r="AB64" s="930"/>
      <c r="AC64" s="930"/>
      <c r="AD64" s="930"/>
      <c r="AE64" s="930"/>
      <c r="AF64" s="930"/>
      <c r="AG64" s="930"/>
      <c r="AH64" s="930"/>
      <c r="AI64" s="930"/>
      <c r="AJ64" s="930"/>
      <c r="AK64" s="930"/>
      <c r="AL64" s="930"/>
      <c r="AM64" s="930"/>
      <c r="AN64" s="930"/>
      <c r="AO64" s="930"/>
      <c r="AP64" s="930"/>
      <c r="AQ64" s="854">
        <v>24</v>
      </c>
      <c r="AR64" s="855"/>
      <c r="AS64" s="855"/>
      <c r="AT64" s="855"/>
      <c r="AU64" s="856"/>
      <c r="AV64" s="857"/>
      <c r="AW64" s="858"/>
      <c r="AX64" s="858"/>
      <c r="AY64" s="858"/>
      <c r="AZ64" s="858"/>
      <c r="BA64" s="858"/>
      <c r="BB64" s="858"/>
      <c r="BC64" s="859"/>
      <c r="BD64" s="896" t="s">
        <v>259</v>
      </c>
      <c r="BE64" s="861"/>
      <c r="BF64" s="861"/>
      <c r="BG64" s="861"/>
      <c r="BH64" s="861"/>
      <c r="BI64" s="861"/>
      <c r="BJ64" s="862"/>
    </row>
    <row r="65" spans="1:63" ht="23.1" customHeight="1">
      <c r="A65" s="923"/>
      <c r="B65" s="611">
        <v>2</v>
      </c>
      <c r="C65" s="897" t="s">
        <v>261</v>
      </c>
      <c r="D65" s="879"/>
      <c r="E65" s="879"/>
      <c r="F65" s="879"/>
      <c r="G65" s="879"/>
      <c r="H65" s="879"/>
      <c r="I65" s="879"/>
      <c r="J65" s="879"/>
      <c r="K65" s="879"/>
      <c r="L65" s="879"/>
      <c r="M65" s="879"/>
      <c r="N65" s="879"/>
      <c r="O65" s="879"/>
      <c r="P65" s="879"/>
      <c r="Q65" s="879"/>
      <c r="R65" s="879"/>
      <c r="S65" s="879"/>
      <c r="T65" s="879"/>
      <c r="U65" s="879"/>
      <c r="V65" s="879"/>
      <c r="W65" s="879"/>
      <c r="X65" s="879"/>
      <c r="Y65" s="879"/>
      <c r="Z65" s="879"/>
      <c r="AA65" s="879"/>
      <c r="AB65" s="879"/>
      <c r="AC65" s="879"/>
      <c r="AD65" s="879"/>
      <c r="AE65" s="879"/>
      <c r="AF65" s="879"/>
      <c r="AG65" s="879"/>
      <c r="AH65" s="879"/>
      <c r="AI65" s="879"/>
      <c r="AJ65" s="879"/>
      <c r="AK65" s="879"/>
      <c r="AL65" s="879"/>
      <c r="AM65" s="879"/>
      <c r="AN65" s="879"/>
      <c r="AO65" s="879"/>
      <c r="AP65" s="880"/>
      <c r="AQ65" s="866"/>
      <c r="AR65" s="867"/>
      <c r="AS65" s="867"/>
      <c r="AT65" s="867"/>
      <c r="AU65" s="868"/>
      <c r="AV65" s="898" t="s">
        <v>262</v>
      </c>
      <c r="AW65" s="870"/>
      <c r="AX65" s="870"/>
      <c r="AY65" s="870"/>
      <c r="AZ65" s="870"/>
      <c r="BA65" s="870"/>
      <c r="BB65" s="870"/>
      <c r="BC65" s="871"/>
      <c r="BD65" s="899"/>
      <c r="BE65" s="900"/>
      <c r="BF65" s="900"/>
      <c r="BG65" s="900"/>
      <c r="BH65" s="900"/>
      <c r="BI65" s="900"/>
      <c r="BJ65" s="901"/>
    </row>
    <row r="66" spans="1:63" ht="23.1" customHeight="1">
      <c r="A66" s="923"/>
      <c r="B66" s="611">
        <v>3</v>
      </c>
      <c r="C66" s="878"/>
      <c r="D66" s="879"/>
      <c r="E66" s="879"/>
      <c r="F66" s="879"/>
      <c r="G66" s="879"/>
      <c r="H66" s="879"/>
      <c r="I66" s="879"/>
      <c r="J66" s="879"/>
      <c r="K66" s="879"/>
      <c r="L66" s="879"/>
      <c r="M66" s="879"/>
      <c r="N66" s="879"/>
      <c r="O66" s="879"/>
      <c r="P66" s="879"/>
      <c r="Q66" s="879"/>
      <c r="R66" s="879"/>
      <c r="S66" s="879"/>
      <c r="T66" s="879"/>
      <c r="U66" s="879"/>
      <c r="V66" s="879"/>
      <c r="W66" s="879"/>
      <c r="X66" s="879"/>
      <c r="Y66" s="879"/>
      <c r="Z66" s="879"/>
      <c r="AA66" s="879"/>
      <c r="AB66" s="879"/>
      <c r="AC66" s="879"/>
      <c r="AD66" s="879"/>
      <c r="AE66" s="879"/>
      <c r="AF66" s="879"/>
      <c r="AG66" s="879"/>
      <c r="AH66" s="879"/>
      <c r="AI66" s="879"/>
      <c r="AJ66" s="879"/>
      <c r="AK66" s="879"/>
      <c r="AL66" s="879"/>
      <c r="AM66" s="879"/>
      <c r="AN66" s="879"/>
      <c r="AO66" s="879"/>
      <c r="AP66" s="880"/>
      <c r="AQ66" s="866"/>
      <c r="AR66" s="867"/>
      <c r="AS66" s="867"/>
      <c r="AT66" s="867"/>
      <c r="AU66" s="868"/>
      <c r="AV66" s="898"/>
      <c r="AW66" s="870"/>
      <c r="AX66" s="870"/>
      <c r="AY66" s="870"/>
      <c r="AZ66" s="870"/>
      <c r="BA66" s="870"/>
      <c r="BB66" s="870"/>
      <c r="BC66" s="871"/>
      <c r="BD66" s="869"/>
      <c r="BE66" s="870"/>
      <c r="BF66" s="870"/>
      <c r="BG66" s="870"/>
      <c r="BH66" s="870"/>
      <c r="BI66" s="870"/>
      <c r="BJ66" s="871"/>
    </row>
    <row r="67" spans="1:63" ht="23.1" customHeight="1">
      <c r="A67" s="923"/>
      <c r="B67" s="611">
        <v>4</v>
      </c>
      <c r="C67" s="897"/>
      <c r="D67" s="879"/>
      <c r="E67" s="879"/>
      <c r="F67" s="879"/>
      <c r="G67" s="879"/>
      <c r="H67" s="879"/>
      <c r="I67" s="879"/>
      <c r="J67" s="879"/>
      <c r="K67" s="879"/>
      <c r="L67" s="879"/>
      <c r="M67" s="879"/>
      <c r="N67" s="879"/>
      <c r="O67" s="879"/>
      <c r="P67" s="879"/>
      <c r="Q67" s="879"/>
      <c r="R67" s="879"/>
      <c r="S67" s="879"/>
      <c r="T67" s="879"/>
      <c r="U67" s="879"/>
      <c r="V67" s="879"/>
      <c r="W67" s="879"/>
      <c r="X67" s="879"/>
      <c r="Y67" s="879"/>
      <c r="Z67" s="879"/>
      <c r="AA67" s="879"/>
      <c r="AB67" s="879"/>
      <c r="AC67" s="879"/>
      <c r="AD67" s="879"/>
      <c r="AE67" s="879"/>
      <c r="AF67" s="879"/>
      <c r="AG67" s="879"/>
      <c r="AH67" s="879"/>
      <c r="AI67" s="879"/>
      <c r="AJ67" s="879"/>
      <c r="AK67" s="879"/>
      <c r="AL67" s="879"/>
      <c r="AM67" s="879"/>
      <c r="AN67" s="879"/>
      <c r="AO67" s="879"/>
      <c r="AP67" s="880"/>
      <c r="AQ67" s="866"/>
      <c r="AR67" s="867"/>
      <c r="AS67" s="867"/>
      <c r="AT67" s="867"/>
      <c r="AU67" s="868"/>
      <c r="AV67" s="898"/>
      <c r="AW67" s="870"/>
      <c r="AX67" s="870"/>
      <c r="AY67" s="870"/>
      <c r="AZ67" s="870"/>
      <c r="BA67" s="870"/>
      <c r="BB67" s="870"/>
      <c r="BC67" s="871"/>
      <c r="BD67" s="869"/>
      <c r="BE67" s="870"/>
      <c r="BF67" s="870"/>
      <c r="BG67" s="870"/>
      <c r="BH67" s="870"/>
      <c r="BI67" s="870"/>
      <c r="BJ67" s="871"/>
    </row>
    <row r="68" spans="1:63" ht="23.1" customHeight="1">
      <c r="A68" s="923"/>
      <c r="B68" s="611">
        <v>5</v>
      </c>
      <c r="C68" s="878"/>
      <c r="D68" s="879"/>
      <c r="E68" s="879"/>
      <c r="F68" s="879"/>
      <c r="G68" s="879"/>
      <c r="H68" s="879"/>
      <c r="I68" s="879"/>
      <c r="J68" s="879"/>
      <c r="K68" s="879"/>
      <c r="L68" s="879"/>
      <c r="M68" s="879"/>
      <c r="N68" s="879"/>
      <c r="O68" s="879"/>
      <c r="P68" s="879"/>
      <c r="Q68" s="879"/>
      <c r="R68" s="879"/>
      <c r="S68" s="879"/>
      <c r="T68" s="879"/>
      <c r="U68" s="879"/>
      <c r="V68" s="879"/>
      <c r="W68" s="879"/>
      <c r="X68" s="879"/>
      <c r="Y68" s="879"/>
      <c r="Z68" s="879"/>
      <c r="AA68" s="879"/>
      <c r="AB68" s="879"/>
      <c r="AC68" s="879"/>
      <c r="AD68" s="879"/>
      <c r="AE68" s="879"/>
      <c r="AF68" s="879"/>
      <c r="AG68" s="879"/>
      <c r="AH68" s="879"/>
      <c r="AI68" s="879"/>
      <c r="AJ68" s="879"/>
      <c r="AK68" s="879"/>
      <c r="AL68" s="879"/>
      <c r="AM68" s="879"/>
      <c r="AN68" s="879"/>
      <c r="AO68" s="879"/>
      <c r="AP68" s="880"/>
      <c r="AQ68" s="866"/>
      <c r="AR68" s="867"/>
      <c r="AS68" s="867"/>
      <c r="AT68" s="867"/>
      <c r="AU68" s="868"/>
      <c r="AV68" s="898"/>
      <c r="AW68" s="870"/>
      <c r="AX68" s="870"/>
      <c r="AY68" s="870"/>
      <c r="AZ68" s="870"/>
      <c r="BA68" s="870"/>
      <c r="BB68" s="870"/>
      <c r="BC68" s="871"/>
      <c r="BD68" s="881"/>
      <c r="BE68" s="882"/>
      <c r="BF68" s="882"/>
      <c r="BG68" s="882"/>
      <c r="BH68" s="882"/>
      <c r="BI68" s="882"/>
      <c r="BJ68" s="883"/>
    </row>
    <row r="69" spans="1:63" ht="23.1" customHeight="1">
      <c r="A69" s="923"/>
      <c r="B69" s="611">
        <v>6</v>
      </c>
      <c r="C69" s="878"/>
      <c r="D69" s="879"/>
      <c r="E69" s="879"/>
      <c r="F69" s="879"/>
      <c r="G69" s="879"/>
      <c r="H69" s="879"/>
      <c r="I69" s="879"/>
      <c r="J69" s="879"/>
      <c r="K69" s="879"/>
      <c r="L69" s="879"/>
      <c r="M69" s="879"/>
      <c r="N69" s="879"/>
      <c r="O69" s="879"/>
      <c r="P69" s="879"/>
      <c r="Q69" s="879"/>
      <c r="R69" s="879"/>
      <c r="S69" s="879"/>
      <c r="T69" s="879"/>
      <c r="U69" s="879"/>
      <c r="V69" s="879"/>
      <c r="W69" s="879"/>
      <c r="X69" s="879"/>
      <c r="Y69" s="879"/>
      <c r="Z69" s="879"/>
      <c r="AA69" s="879"/>
      <c r="AB69" s="879"/>
      <c r="AC69" s="879"/>
      <c r="AD69" s="879"/>
      <c r="AE69" s="879"/>
      <c r="AF69" s="879"/>
      <c r="AG69" s="879"/>
      <c r="AH69" s="879"/>
      <c r="AI69" s="879"/>
      <c r="AJ69" s="879"/>
      <c r="AK69" s="879"/>
      <c r="AL69" s="879"/>
      <c r="AM69" s="879"/>
      <c r="AN69" s="879"/>
      <c r="AO69" s="879"/>
      <c r="AP69" s="880"/>
      <c r="AQ69" s="866"/>
      <c r="AR69" s="867"/>
      <c r="AS69" s="867"/>
      <c r="AT69" s="867"/>
      <c r="AU69" s="868"/>
      <c r="AV69" s="898"/>
      <c r="AW69" s="870"/>
      <c r="AX69" s="870"/>
      <c r="AY69" s="870"/>
      <c r="AZ69" s="870"/>
      <c r="BA69" s="870"/>
      <c r="BB69" s="870"/>
      <c r="BC69" s="871"/>
      <c r="BD69" s="902"/>
      <c r="BE69" s="903"/>
      <c r="BF69" s="903"/>
      <c r="BG69" s="903"/>
      <c r="BH69" s="903"/>
      <c r="BI69" s="903"/>
      <c r="BJ69" s="904"/>
    </row>
    <row r="70" spans="1:63" ht="23.1" customHeight="1">
      <c r="A70" s="923"/>
      <c r="B70" s="611">
        <v>7</v>
      </c>
      <c r="C70" s="863"/>
      <c r="D70" s="864"/>
      <c r="E70" s="864"/>
      <c r="F70" s="864"/>
      <c r="G70" s="864"/>
      <c r="H70" s="864"/>
      <c r="I70" s="864"/>
      <c r="J70" s="864"/>
      <c r="K70" s="864"/>
      <c r="L70" s="864"/>
      <c r="M70" s="864"/>
      <c r="N70" s="864"/>
      <c r="O70" s="864"/>
      <c r="P70" s="864"/>
      <c r="Q70" s="864"/>
      <c r="R70" s="864"/>
      <c r="S70" s="864"/>
      <c r="T70" s="864"/>
      <c r="U70" s="864"/>
      <c r="V70" s="864"/>
      <c r="W70" s="864"/>
      <c r="X70" s="864"/>
      <c r="Y70" s="864"/>
      <c r="Z70" s="864"/>
      <c r="AA70" s="864"/>
      <c r="AB70" s="864"/>
      <c r="AC70" s="864"/>
      <c r="AD70" s="864"/>
      <c r="AE70" s="864"/>
      <c r="AF70" s="864"/>
      <c r="AG70" s="864"/>
      <c r="AH70" s="864"/>
      <c r="AI70" s="864"/>
      <c r="AJ70" s="864"/>
      <c r="AK70" s="864"/>
      <c r="AL70" s="864"/>
      <c r="AM70" s="864"/>
      <c r="AN70" s="864"/>
      <c r="AO70" s="864"/>
      <c r="AP70" s="865"/>
      <c r="AQ70" s="866"/>
      <c r="AR70" s="867"/>
      <c r="AS70" s="867"/>
      <c r="AT70" s="867"/>
      <c r="AU70" s="868"/>
      <c r="AV70" s="898"/>
      <c r="AW70" s="870"/>
      <c r="AX70" s="870"/>
      <c r="AY70" s="870"/>
      <c r="AZ70" s="870"/>
      <c r="BA70" s="870"/>
      <c r="BB70" s="870"/>
      <c r="BC70" s="871"/>
      <c r="BD70" s="881"/>
      <c r="BE70" s="882"/>
      <c r="BF70" s="882"/>
      <c r="BG70" s="882"/>
      <c r="BH70" s="882"/>
      <c r="BI70" s="882"/>
      <c r="BJ70" s="883"/>
    </row>
    <row r="71" spans="1:63" ht="23.1" customHeight="1">
      <c r="A71" s="923"/>
      <c r="B71" s="611">
        <v>8</v>
      </c>
      <c r="C71" s="863"/>
      <c r="D71" s="864"/>
      <c r="E71" s="864"/>
      <c r="F71" s="864"/>
      <c r="G71" s="864"/>
      <c r="H71" s="864"/>
      <c r="I71" s="864"/>
      <c r="J71" s="864"/>
      <c r="K71" s="864"/>
      <c r="L71" s="864"/>
      <c r="M71" s="864"/>
      <c r="N71" s="864"/>
      <c r="O71" s="864"/>
      <c r="P71" s="864"/>
      <c r="Q71" s="864"/>
      <c r="R71" s="864"/>
      <c r="S71" s="864"/>
      <c r="T71" s="864"/>
      <c r="U71" s="864"/>
      <c r="V71" s="864"/>
      <c r="W71" s="864"/>
      <c r="X71" s="864"/>
      <c r="Y71" s="864"/>
      <c r="Z71" s="864"/>
      <c r="AA71" s="864"/>
      <c r="AB71" s="864"/>
      <c r="AC71" s="864"/>
      <c r="AD71" s="864"/>
      <c r="AE71" s="864"/>
      <c r="AF71" s="864"/>
      <c r="AG71" s="864"/>
      <c r="AH71" s="864"/>
      <c r="AI71" s="864"/>
      <c r="AJ71" s="864"/>
      <c r="AK71" s="864"/>
      <c r="AL71" s="864"/>
      <c r="AM71" s="864"/>
      <c r="AN71" s="864"/>
      <c r="AO71" s="864"/>
      <c r="AP71" s="865"/>
      <c r="AQ71" s="866"/>
      <c r="AR71" s="867"/>
      <c r="AS71" s="867"/>
      <c r="AT71" s="867"/>
      <c r="AU71" s="868"/>
      <c r="AV71" s="869"/>
      <c r="AW71" s="870"/>
      <c r="AX71" s="870"/>
      <c r="AY71" s="870"/>
      <c r="AZ71" s="870"/>
      <c r="BA71" s="870"/>
      <c r="BB71" s="870"/>
      <c r="BC71" s="871"/>
      <c r="BD71" s="902"/>
      <c r="BE71" s="903"/>
      <c r="BF71" s="903"/>
      <c r="BG71" s="903"/>
      <c r="BH71" s="903"/>
      <c r="BI71" s="903"/>
      <c r="BJ71" s="904"/>
    </row>
    <row r="72" spans="1:63" ht="23.1" customHeight="1">
      <c r="A72" s="923"/>
      <c r="B72" s="611">
        <v>9</v>
      </c>
      <c r="C72" s="863"/>
      <c r="D72" s="864"/>
      <c r="E72" s="864"/>
      <c r="F72" s="864"/>
      <c r="G72" s="864"/>
      <c r="H72" s="864"/>
      <c r="I72" s="864"/>
      <c r="J72" s="864"/>
      <c r="K72" s="864"/>
      <c r="L72" s="864"/>
      <c r="M72" s="864"/>
      <c r="N72" s="864"/>
      <c r="O72" s="864"/>
      <c r="P72" s="864"/>
      <c r="Q72" s="864"/>
      <c r="R72" s="864"/>
      <c r="S72" s="864"/>
      <c r="T72" s="864"/>
      <c r="U72" s="864"/>
      <c r="V72" s="864"/>
      <c r="W72" s="864"/>
      <c r="X72" s="864"/>
      <c r="Y72" s="864"/>
      <c r="Z72" s="864"/>
      <c r="AA72" s="864"/>
      <c r="AB72" s="864"/>
      <c r="AC72" s="864"/>
      <c r="AD72" s="864"/>
      <c r="AE72" s="864"/>
      <c r="AF72" s="864"/>
      <c r="AG72" s="864"/>
      <c r="AH72" s="864"/>
      <c r="AI72" s="864"/>
      <c r="AJ72" s="864"/>
      <c r="AK72" s="864"/>
      <c r="AL72" s="864"/>
      <c r="AM72" s="864"/>
      <c r="AN72" s="864"/>
      <c r="AO72" s="864"/>
      <c r="AP72" s="865"/>
      <c r="AQ72" s="866"/>
      <c r="AR72" s="867"/>
      <c r="AS72" s="867"/>
      <c r="AT72" s="867"/>
      <c r="AU72" s="868"/>
      <c r="AV72" s="869"/>
      <c r="AW72" s="870"/>
      <c r="AX72" s="870"/>
      <c r="AY72" s="870"/>
      <c r="AZ72" s="870"/>
      <c r="BA72" s="870"/>
      <c r="BB72" s="870"/>
      <c r="BC72" s="871"/>
      <c r="BD72" s="881"/>
      <c r="BE72" s="882"/>
      <c r="BF72" s="882"/>
      <c r="BG72" s="882"/>
      <c r="BH72" s="882"/>
      <c r="BI72" s="882"/>
      <c r="BJ72" s="883"/>
    </row>
    <row r="73" spans="1:63" ht="22.5" customHeight="1" thickBot="1">
      <c r="A73" s="923"/>
      <c r="B73" s="726">
        <v>10</v>
      </c>
      <c r="C73" s="863"/>
      <c r="D73" s="864"/>
      <c r="E73" s="864"/>
      <c r="F73" s="864"/>
      <c r="G73" s="864"/>
      <c r="H73" s="864"/>
      <c r="I73" s="864"/>
      <c r="J73" s="864"/>
      <c r="K73" s="864"/>
      <c r="L73" s="864"/>
      <c r="M73" s="864"/>
      <c r="N73" s="864"/>
      <c r="O73" s="864"/>
      <c r="P73" s="864"/>
      <c r="Q73" s="864"/>
      <c r="R73" s="864"/>
      <c r="S73" s="864"/>
      <c r="T73" s="864"/>
      <c r="U73" s="864"/>
      <c r="V73" s="864"/>
      <c r="W73" s="864"/>
      <c r="X73" s="864"/>
      <c r="Y73" s="864"/>
      <c r="Z73" s="864"/>
      <c r="AA73" s="864"/>
      <c r="AB73" s="864"/>
      <c r="AC73" s="864"/>
      <c r="AD73" s="864"/>
      <c r="AE73" s="864"/>
      <c r="AF73" s="864"/>
      <c r="AG73" s="864"/>
      <c r="AH73" s="864"/>
      <c r="AI73" s="864"/>
      <c r="AJ73" s="864"/>
      <c r="AK73" s="864"/>
      <c r="AL73" s="864"/>
      <c r="AM73" s="864"/>
      <c r="AN73" s="864"/>
      <c r="AO73" s="864"/>
      <c r="AP73" s="865"/>
      <c r="AQ73" s="866"/>
      <c r="AR73" s="867"/>
      <c r="AS73" s="867"/>
      <c r="AT73" s="867"/>
      <c r="AU73" s="868"/>
      <c r="AV73" s="869"/>
      <c r="AW73" s="870"/>
      <c r="AX73" s="870"/>
      <c r="AY73" s="870"/>
      <c r="AZ73" s="870"/>
      <c r="BA73" s="870"/>
      <c r="BB73" s="870"/>
      <c r="BC73" s="871"/>
      <c r="BD73" s="905"/>
      <c r="BE73" s="906"/>
      <c r="BF73" s="906"/>
      <c r="BG73" s="906"/>
      <c r="BH73" s="906"/>
      <c r="BI73" s="906"/>
      <c r="BJ73" s="907"/>
    </row>
    <row r="74" spans="1:63" ht="23.1" customHeight="1" thickTop="1">
      <c r="A74" s="925" t="s">
        <v>25</v>
      </c>
      <c r="B74" s="610">
        <v>1</v>
      </c>
      <c r="C74" s="853" t="s">
        <v>54</v>
      </c>
      <c r="D74" s="853"/>
      <c r="E74" s="853"/>
      <c r="F74" s="853"/>
      <c r="G74" s="853"/>
      <c r="H74" s="853"/>
      <c r="I74" s="853"/>
      <c r="J74" s="853"/>
      <c r="K74" s="853"/>
      <c r="L74" s="853"/>
      <c r="M74" s="853"/>
      <c r="N74" s="853"/>
      <c r="O74" s="853"/>
      <c r="P74" s="853"/>
      <c r="Q74" s="853"/>
      <c r="R74" s="853"/>
      <c r="S74" s="853"/>
      <c r="T74" s="853"/>
      <c r="U74" s="853"/>
      <c r="V74" s="853"/>
      <c r="W74" s="853"/>
      <c r="X74" s="853"/>
      <c r="Y74" s="853"/>
      <c r="Z74" s="853"/>
      <c r="AA74" s="853"/>
      <c r="AB74" s="853"/>
      <c r="AC74" s="853"/>
      <c r="AD74" s="853"/>
      <c r="AE74" s="853"/>
      <c r="AF74" s="853"/>
      <c r="AG74" s="853"/>
      <c r="AH74" s="853"/>
      <c r="AI74" s="853"/>
      <c r="AJ74" s="853"/>
      <c r="AK74" s="853"/>
      <c r="AL74" s="853"/>
      <c r="AM74" s="853"/>
      <c r="AN74" s="853"/>
      <c r="AO74" s="853"/>
      <c r="AP74" s="853"/>
      <c r="AQ74" s="854">
        <v>0</v>
      </c>
      <c r="AR74" s="855"/>
      <c r="AS74" s="855"/>
      <c r="AT74" s="855"/>
      <c r="AU74" s="856"/>
      <c r="AV74" s="857"/>
      <c r="AW74" s="858"/>
      <c r="AX74" s="858"/>
      <c r="AY74" s="858"/>
      <c r="AZ74" s="858"/>
      <c r="BA74" s="858"/>
      <c r="BB74" s="858"/>
      <c r="BC74" s="859"/>
      <c r="BD74" s="860" t="s">
        <v>57</v>
      </c>
      <c r="BE74" s="861"/>
      <c r="BF74" s="861"/>
      <c r="BG74" s="861"/>
      <c r="BH74" s="861"/>
      <c r="BI74" s="861"/>
      <c r="BJ74" s="862"/>
      <c r="BK74" s="743"/>
    </row>
    <row r="75" spans="1:63" ht="23.1" customHeight="1">
      <c r="A75" s="926"/>
      <c r="B75" s="611">
        <v>2</v>
      </c>
      <c r="C75" s="878" t="s">
        <v>58</v>
      </c>
      <c r="D75" s="879" t="s">
        <v>59</v>
      </c>
      <c r="E75" s="879" t="s">
        <v>59</v>
      </c>
      <c r="F75" s="879" t="s">
        <v>59</v>
      </c>
      <c r="G75" s="879" t="s">
        <v>59</v>
      </c>
      <c r="H75" s="879" t="s">
        <v>59</v>
      </c>
      <c r="I75" s="879" t="s">
        <v>59</v>
      </c>
      <c r="J75" s="879" t="s">
        <v>59</v>
      </c>
      <c r="K75" s="879" t="s">
        <v>59</v>
      </c>
      <c r="L75" s="879" t="s">
        <v>59</v>
      </c>
      <c r="M75" s="879" t="s">
        <v>59</v>
      </c>
      <c r="N75" s="879" t="s">
        <v>59</v>
      </c>
      <c r="O75" s="879" t="s">
        <v>59</v>
      </c>
      <c r="P75" s="879" t="s">
        <v>59</v>
      </c>
      <c r="Q75" s="879" t="s">
        <v>59</v>
      </c>
      <c r="R75" s="879" t="s">
        <v>59</v>
      </c>
      <c r="S75" s="879" t="s">
        <v>59</v>
      </c>
      <c r="T75" s="879" t="s">
        <v>59</v>
      </c>
      <c r="U75" s="879" t="s">
        <v>59</v>
      </c>
      <c r="V75" s="879" t="s">
        <v>59</v>
      </c>
      <c r="W75" s="879" t="s">
        <v>59</v>
      </c>
      <c r="X75" s="879" t="s">
        <v>59</v>
      </c>
      <c r="Y75" s="879" t="s">
        <v>59</v>
      </c>
      <c r="Z75" s="879" t="s">
        <v>59</v>
      </c>
      <c r="AA75" s="879" t="s">
        <v>59</v>
      </c>
      <c r="AB75" s="879" t="s">
        <v>59</v>
      </c>
      <c r="AC75" s="879" t="s">
        <v>59</v>
      </c>
      <c r="AD75" s="879" t="s">
        <v>59</v>
      </c>
      <c r="AE75" s="879" t="s">
        <v>59</v>
      </c>
      <c r="AF75" s="879" t="s">
        <v>59</v>
      </c>
      <c r="AG75" s="879" t="s">
        <v>59</v>
      </c>
      <c r="AH75" s="879" t="s">
        <v>59</v>
      </c>
      <c r="AI75" s="879" t="s">
        <v>59</v>
      </c>
      <c r="AJ75" s="879" t="s">
        <v>59</v>
      </c>
      <c r="AK75" s="879" t="s">
        <v>59</v>
      </c>
      <c r="AL75" s="879" t="s">
        <v>59</v>
      </c>
      <c r="AM75" s="879" t="s">
        <v>59</v>
      </c>
      <c r="AN75" s="879" t="s">
        <v>59</v>
      </c>
      <c r="AO75" s="879" t="s">
        <v>59</v>
      </c>
      <c r="AP75" s="880" t="s">
        <v>59</v>
      </c>
      <c r="AQ75" s="866"/>
      <c r="AR75" s="867"/>
      <c r="AS75" s="867"/>
      <c r="AT75" s="867"/>
      <c r="AU75" s="868"/>
      <c r="AV75" s="869" t="s">
        <v>60</v>
      </c>
      <c r="AW75" s="870"/>
      <c r="AX75" s="870"/>
      <c r="AY75" s="870"/>
      <c r="AZ75" s="870"/>
      <c r="BA75" s="870"/>
      <c r="BB75" s="870"/>
      <c r="BC75" s="871"/>
      <c r="BD75" s="959"/>
      <c r="BE75" s="960"/>
      <c r="BF75" s="960"/>
      <c r="BG75" s="960"/>
      <c r="BH75" s="960"/>
      <c r="BI75" s="960"/>
      <c r="BJ75" s="961"/>
      <c r="BK75" s="744"/>
    </row>
    <row r="76" spans="1:63" ht="23.1" customHeight="1">
      <c r="A76" s="926"/>
      <c r="B76" s="611">
        <v>3</v>
      </c>
      <c r="C76" s="878" t="s">
        <v>61</v>
      </c>
      <c r="D76" s="879" t="s">
        <v>59</v>
      </c>
      <c r="E76" s="879" t="s">
        <v>59</v>
      </c>
      <c r="F76" s="879" t="s">
        <v>59</v>
      </c>
      <c r="G76" s="879" t="s">
        <v>59</v>
      </c>
      <c r="H76" s="879" t="s">
        <v>59</v>
      </c>
      <c r="I76" s="879" t="s">
        <v>59</v>
      </c>
      <c r="J76" s="879" t="s">
        <v>59</v>
      </c>
      <c r="K76" s="879" t="s">
        <v>59</v>
      </c>
      <c r="L76" s="879" t="s">
        <v>59</v>
      </c>
      <c r="M76" s="879" t="s">
        <v>59</v>
      </c>
      <c r="N76" s="879" t="s">
        <v>59</v>
      </c>
      <c r="O76" s="879" t="s">
        <v>59</v>
      </c>
      <c r="P76" s="879" t="s">
        <v>59</v>
      </c>
      <c r="Q76" s="879" t="s">
        <v>59</v>
      </c>
      <c r="R76" s="879" t="s">
        <v>59</v>
      </c>
      <c r="S76" s="879" t="s">
        <v>59</v>
      </c>
      <c r="T76" s="879" t="s">
        <v>59</v>
      </c>
      <c r="U76" s="879" t="s">
        <v>59</v>
      </c>
      <c r="V76" s="879" t="s">
        <v>59</v>
      </c>
      <c r="W76" s="879" t="s">
        <v>59</v>
      </c>
      <c r="X76" s="879" t="s">
        <v>59</v>
      </c>
      <c r="Y76" s="879" t="s">
        <v>59</v>
      </c>
      <c r="Z76" s="879" t="s">
        <v>59</v>
      </c>
      <c r="AA76" s="879" t="s">
        <v>59</v>
      </c>
      <c r="AB76" s="879" t="s">
        <v>59</v>
      </c>
      <c r="AC76" s="879" t="s">
        <v>59</v>
      </c>
      <c r="AD76" s="879" t="s">
        <v>59</v>
      </c>
      <c r="AE76" s="879" t="s">
        <v>59</v>
      </c>
      <c r="AF76" s="879" t="s">
        <v>59</v>
      </c>
      <c r="AG76" s="879" t="s">
        <v>59</v>
      </c>
      <c r="AH76" s="879" t="s">
        <v>59</v>
      </c>
      <c r="AI76" s="879" t="s">
        <v>59</v>
      </c>
      <c r="AJ76" s="879" t="s">
        <v>59</v>
      </c>
      <c r="AK76" s="879" t="s">
        <v>59</v>
      </c>
      <c r="AL76" s="879" t="s">
        <v>59</v>
      </c>
      <c r="AM76" s="879" t="s">
        <v>59</v>
      </c>
      <c r="AN76" s="879" t="s">
        <v>59</v>
      </c>
      <c r="AO76" s="879" t="s">
        <v>59</v>
      </c>
      <c r="AP76" s="880" t="s">
        <v>59</v>
      </c>
      <c r="AQ76" s="866"/>
      <c r="AR76" s="867"/>
      <c r="AS76" s="867"/>
      <c r="AT76" s="867"/>
      <c r="AU76" s="868"/>
      <c r="AV76" s="869"/>
      <c r="AW76" s="870"/>
      <c r="AX76" s="870"/>
      <c r="AY76" s="870"/>
      <c r="AZ76" s="870"/>
      <c r="BA76" s="870"/>
      <c r="BB76" s="870"/>
      <c r="BC76" s="871"/>
      <c r="BD76" s="962"/>
      <c r="BE76" s="963"/>
      <c r="BF76" s="963"/>
      <c r="BG76" s="963"/>
      <c r="BH76" s="963"/>
      <c r="BI76" s="963"/>
      <c r="BJ76" s="964"/>
    </row>
    <row r="77" spans="1:63" ht="23.1" customHeight="1">
      <c r="A77" s="926"/>
      <c r="B77" s="611">
        <v>4</v>
      </c>
      <c r="C77" s="878" t="s">
        <v>62</v>
      </c>
      <c r="D77" s="879"/>
      <c r="E77" s="879"/>
      <c r="F77" s="879"/>
      <c r="G77" s="879"/>
      <c r="H77" s="879"/>
      <c r="I77" s="879"/>
      <c r="J77" s="879"/>
      <c r="K77" s="879"/>
      <c r="L77" s="879"/>
      <c r="M77" s="879"/>
      <c r="N77" s="879"/>
      <c r="O77" s="879"/>
      <c r="P77" s="879"/>
      <c r="Q77" s="879"/>
      <c r="R77" s="879"/>
      <c r="S77" s="879"/>
      <c r="T77" s="879"/>
      <c r="U77" s="879"/>
      <c r="V77" s="879"/>
      <c r="W77" s="879"/>
      <c r="X77" s="879"/>
      <c r="Y77" s="879"/>
      <c r="Z77" s="879"/>
      <c r="AA77" s="879"/>
      <c r="AB77" s="879"/>
      <c r="AC77" s="879"/>
      <c r="AD77" s="879"/>
      <c r="AE77" s="879"/>
      <c r="AF77" s="879"/>
      <c r="AG77" s="879"/>
      <c r="AH77" s="879"/>
      <c r="AI77" s="879"/>
      <c r="AJ77" s="879"/>
      <c r="AK77" s="879"/>
      <c r="AL77" s="879"/>
      <c r="AM77" s="879"/>
      <c r="AN77" s="879"/>
      <c r="AO77" s="879"/>
      <c r="AP77" s="880"/>
      <c r="AQ77" s="866"/>
      <c r="AR77" s="867"/>
      <c r="AS77" s="867"/>
      <c r="AT77" s="867"/>
      <c r="AU77" s="868"/>
      <c r="AV77" s="869"/>
      <c r="AW77" s="870"/>
      <c r="AX77" s="870"/>
      <c r="AY77" s="870"/>
      <c r="AZ77" s="870"/>
      <c r="BA77" s="870"/>
      <c r="BB77" s="870"/>
      <c r="BC77" s="871"/>
      <c r="BD77" s="962"/>
      <c r="BE77" s="963"/>
      <c r="BF77" s="963"/>
      <c r="BG77" s="963"/>
      <c r="BH77" s="963"/>
      <c r="BI77" s="963"/>
      <c r="BJ77" s="964"/>
    </row>
    <row r="78" spans="1:63" ht="23.1" customHeight="1">
      <c r="A78" s="926"/>
      <c r="B78" s="612">
        <v>5</v>
      </c>
      <c r="C78" s="878" t="s">
        <v>63</v>
      </c>
      <c r="D78" s="879"/>
      <c r="E78" s="879"/>
      <c r="F78" s="879"/>
      <c r="G78" s="879"/>
      <c r="H78" s="879"/>
      <c r="I78" s="879"/>
      <c r="J78" s="879"/>
      <c r="K78" s="879"/>
      <c r="L78" s="879"/>
      <c r="M78" s="879"/>
      <c r="N78" s="879"/>
      <c r="O78" s="879"/>
      <c r="P78" s="879"/>
      <c r="Q78" s="879"/>
      <c r="R78" s="879"/>
      <c r="S78" s="879"/>
      <c r="T78" s="879"/>
      <c r="U78" s="879"/>
      <c r="V78" s="879"/>
      <c r="W78" s="879"/>
      <c r="X78" s="879"/>
      <c r="Y78" s="879"/>
      <c r="Z78" s="879"/>
      <c r="AA78" s="879"/>
      <c r="AB78" s="879"/>
      <c r="AC78" s="879"/>
      <c r="AD78" s="879"/>
      <c r="AE78" s="879"/>
      <c r="AF78" s="879"/>
      <c r="AG78" s="879"/>
      <c r="AH78" s="879"/>
      <c r="AI78" s="879"/>
      <c r="AJ78" s="879"/>
      <c r="AK78" s="879"/>
      <c r="AL78" s="879"/>
      <c r="AM78" s="879"/>
      <c r="AN78" s="879"/>
      <c r="AO78" s="879"/>
      <c r="AP78" s="880"/>
      <c r="AQ78" s="866"/>
      <c r="AR78" s="867"/>
      <c r="AS78" s="867"/>
      <c r="AT78" s="867"/>
      <c r="AU78" s="868"/>
      <c r="AV78" s="869" t="s">
        <v>64</v>
      </c>
      <c r="AW78" s="870"/>
      <c r="AX78" s="870"/>
      <c r="AY78" s="870"/>
      <c r="AZ78" s="870"/>
      <c r="BA78" s="870"/>
      <c r="BB78" s="870"/>
      <c r="BC78" s="871"/>
      <c r="BD78" s="943"/>
      <c r="BE78" s="944"/>
      <c r="BF78" s="944"/>
      <c r="BG78" s="944"/>
      <c r="BH78" s="944"/>
      <c r="BI78" s="944"/>
      <c r="BJ78" s="945"/>
    </row>
    <row r="79" spans="1:63" ht="25.5" customHeight="1">
      <c r="A79" s="926"/>
      <c r="B79" s="727">
        <v>6</v>
      </c>
      <c r="C79" s="878" t="s">
        <v>65</v>
      </c>
      <c r="D79" s="879"/>
      <c r="E79" s="879"/>
      <c r="F79" s="879"/>
      <c r="G79" s="879"/>
      <c r="H79" s="879"/>
      <c r="I79" s="879"/>
      <c r="J79" s="879"/>
      <c r="K79" s="879"/>
      <c r="L79" s="879"/>
      <c r="M79" s="879"/>
      <c r="N79" s="879"/>
      <c r="O79" s="879"/>
      <c r="P79" s="879"/>
      <c r="Q79" s="879"/>
      <c r="R79" s="879"/>
      <c r="S79" s="879"/>
      <c r="T79" s="879"/>
      <c r="U79" s="879"/>
      <c r="V79" s="879"/>
      <c r="W79" s="879"/>
      <c r="X79" s="879"/>
      <c r="Y79" s="879"/>
      <c r="Z79" s="879"/>
      <c r="AA79" s="879"/>
      <c r="AB79" s="879"/>
      <c r="AC79" s="879"/>
      <c r="AD79" s="879"/>
      <c r="AE79" s="879"/>
      <c r="AF79" s="879"/>
      <c r="AG79" s="879"/>
      <c r="AH79" s="879"/>
      <c r="AI79" s="879"/>
      <c r="AJ79" s="879"/>
      <c r="AK79" s="879"/>
      <c r="AL79" s="879"/>
      <c r="AM79" s="879"/>
      <c r="AN79" s="879"/>
      <c r="AO79" s="879"/>
      <c r="AP79" s="880"/>
      <c r="AQ79" s="914"/>
      <c r="AR79" s="915"/>
      <c r="AS79" s="915"/>
      <c r="AT79" s="915"/>
      <c r="AU79" s="916"/>
      <c r="AV79" s="869" t="s">
        <v>66</v>
      </c>
      <c r="AW79" s="870"/>
      <c r="AX79" s="870"/>
      <c r="AY79" s="870"/>
      <c r="AZ79" s="870"/>
      <c r="BA79" s="870"/>
      <c r="BB79" s="870"/>
      <c r="BC79" s="871"/>
      <c r="BD79" s="875"/>
      <c r="BE79" s="946"/>
      <c r="BF79" s="946"/>
      <c r="BG79" s="946"/>
      <c r="BH79" s="946"/>
      <c r="BI79" s="946"/>
      <c r="BJ79" s="947"/>
    </row>
    <row r="80" spans="1:63" ht="22.5" customHeight="1">
      <c r="A80" s="926"/>
      <c r="B80" s="727">
        <v>7</v>
      </c>
      <c r="C80" s="913" t="s">
        <v>67</v>
      </c>
      <c r="D80" s="879"/>
      <c r="E80" s="879"/>
      <c r="F80" s="879"/>
      <c r="G80" s="879"/>
      <c r="H80" s="879"/>
      <c r="I80" s="879"/>
      <c r="J80" s="879"/>
      <c r="K80" s="879"/>
      <c r="L80" s="879"/>
      <c r="M80" s="879"/>
      <c r="N80" s="879"/>
      <c r="O80" s="879"/>
      <c r="P80" s="879"/>
      <c r="Q80" s="879"/>
      <c r="R80" s="879"/>
      <c r="S80" s="879"/>
      <c r="T80" s="879"/>
      <c r="U80" s="879"/>
      <c r="V80" s="879"/>
      <c r="W80" s="879"/>
      <c r="X80" s="879"/>
      <c r="Y80" s="879"/>
      <c r="Z80" s="879"/>
      <c r="AA80" s="879"/>
      <c r="AB80" s="879"/>
      <c r="AC80" s="879"/>
      <c r="AD80" s="879"/>
      <c r="AE80" s="879"/>
      <c r="AF80" s="879"/>
      <c r="AG80" s="879"/>
      <c r="AH80" s="879"/>
      <c r="AI80" s="879"/>
      <c r="AJ80" s="879"/>
      <c r="AK80" s="879"/>
      <c r="AL80" s="879"/>
      <c r="AM80" s="879"/>
      <c r="AN80" s="879"/>
      <c r="AO80" s="879"/>
      <c r="AP80" s="880"/>
      <c r="AQ80" s="914"/>
      <c r="AR80" s="915"/>
      <c r="AS80" s="915"/>
      <c r="AT80" s="915"/>
      <c r="AU80" s="916"/>
      <c r="AV80" s="869" t="s">
        <v>68</v>
      </c>
      <c r="AW80" s="870"/>
      <c r="AX80" s="870"/>
      <c r="AY80" s="870"/>
      <c r="AZ80" s="870"/>
      <c r="BA80" s="870"/>
      <c r="BB80" s="870"/>
      <c r="BC80" s="871"/>
      <c r="BD80" s="878"/>
      <c r="BE80" s="879"/>
      <c r="BF80" s="879"/>
      <c r="BG80" s="879"/>
      <c r="BH80" s="879"/>
      <c r="BI80" s="879"/>
      <c r="BJ80" s="880"/>
    </row>
    <row r="81" spans="1:62" ht="22.5" customHeight="1">
      <c r="A81" s="926"/>
      <c r="B81" s="728">
        <v>8</v>
      </c>
      <c r="C81" s="913" t="s">
        <v>69</v>
      </c>
      <c r="D81" s="879"/>
      <c r="E81" s="879"/>
      <c r="F81" s="879"/>
      <c r="G81" s="879"/>
      <c r="H81" s="879"/>
      <c r="I81" s="879"/>
      <c r="J81" s="879"/>
      <c r="K81" s="879"/>
      <c r="L81" s="879"/>
      <c r="M81" s="879"/>
      <c r="N81" s="879"/>
      <c r="O81" s="879"/>
      <c r="P81" s="879"/>
      <c r="Q81" s="879"/>
      <c r="R81" s="879"/>
      <c r="S81" s="879"/>
      <c r="T81" s="879"/>
      <c r="U81" s="879"/>
      <c r="V81" s="879"/>
      <c r="W81" s="879"/>
      <c r="X81" s="879"/>
      <c r="Y81" s="879"/>
      <c r="Z81" s="879"/>
      <c r="AA81" s="879"/>
      <c r="AB81" s="879"/>
      <c r="AC81" s="879"/>
      <c r="AD81" s="879"/>
      <c r="AE81" s="879"/>
      <c r="AF81" s="879"/>
      <c r="AG81" s="879"/>
      <c r="AH81" s="879"/>
      <c r="AI81" s="879"/>
      <c r="AJ81" s="879"/>
      <c r="AK81" s="879"/>
      <c r="AL81" s="879"/>
      <c r="AM81" s="879"/>
      <c r="AN81" s="879"/>
      <c r="AO81" s="879"/>
      <c r="AP81" s="880"/>
      <c r="AQ81" s="914"/>
      <c r="AR81" s="915"/>
      <c r="AS81" s="915"/>
      <c r="AT81" s="915"/>
      <c r="AU81" s="916"/>
      <c r="AV81" s="869" t="s">
        <v>70</v>
      </c>
      <c r="AW81" s="870"/>
      <c r="AX81" s="870"/>
      <c r="AY81" s="870"/>
      <c r="AZ81" s="870"/>
      <c r="BA81" s="870"/>
      <c r="BB81" s="870"/>
      <c r="BC81" s="871"/>
      <c r="BD81" s="881"/>
      <c r="BE81" s="882"/>
      <c r="BF81" s="882"/>
      <c r="BG81" s="882"/>
      <c r="BH81" s="882"/>
      <c r="BI81" s="882"/>
      <c r="BJ81" s="883"/>
    </row>
    <row r="82" spans="1:62" ht="22.5" customHeight="1">
      <c r="A82" s="926"/>
      <c r="B82" s="728">
        <v>9</v>
      </c>
      <c r="C82" s="878" t="s">
        <v>71</v>
      </c>
      <c r="D82" s="879"/>
      <c r="E82" s="879"/>
      <c r="F82" s="879"/>
      <c r="G82" s="879"/>
      <c r="H82" s="879"/>
      <c r="I82" s="879"/>
      <c r="J82" s="879"/>
      <c r="K82" s="879"/>
      <c r="L82" s="879"/>
      <c r="M82" s="879"/>
      <c r="N82" s="879"/>
      <c r="O82" s="879"/>
      <c r="P82" s="879"/>
      <c r="Q82" s="879"/>
      <c r="R82" s="879"/>
      <c r="S82" s="879"/>
      <c r="T82" s="879"/>
      <c r="U82" s="879"/>
      <c r="V82" s="879"/>
      <c r="W82" s="879"/>
      <c r="X82" s="879"/>
      <c r="Y82" s="879"/>
      <c r="Z82" s="879"/>
      <c r="AA82" s="879"/>
      <c r="AB82" s="879"/>
      <c r="AC82" s="879"/>
      <c r="AD82" s="879"/>
      <c r="AE82" s="879"/>
      <c r="AF82" s="879"/>
      <c r="AG82" s="879"/>
      <c r="AH82" s="879"/>
      <c r="AI82" s="879"/>
      <c r="AJ82" s="879"/>
      <c r="AK82" s="879"/>
      <c r="AL82" s="879"/>
      <c r="AM82" s="879"/>
      <c r="AN82" s="879"/>
      <c r="AO82" s="879"/>
      <c r="AP82" s="880"/>
      <c r="AQ82" s="914"/>
      <c r="AR82" s="915"/>
      <c r="AS82" s="915"/>
      <c r="AT82" s="915"/>
      <c r="AU82" s="916"/>
      <c r="AV82" s="869" t="s">
        <v>72</v>
      </c>
      <c r="AW82" s="870"/>
      <c r="AX82" s="870"/>
      <c r="AY82" s="870"/>
      <c r="AZ82" s="870"/>
      <c r="BA82" s="870"/>
      <c r="BB82" s="870"/>
      <c r="BC82" s="871"/>
      <c r="BD82" s="881"/>
      <c r="BE82" s="882"/>
      <c r="BF82" s="882"/>
      <c r="BG82" s="882"/>
      <c r="BH82" s="882"/>
      <c r="BI82" s="882"/>
      <c r="BJ82" s="883"/>
    </row>
    <row r="83" spans="1:62" ht="22.5" customHeight="1">
      <c r="A83" s="926"/>
      <c r="B83" s="728">
        <v>10</v>
      </c>
      <c r="C83" s="878" t="s">
        <v>73</v>
      </c>
      <c r="D83" s="879"/>
      <c r="E83" s="879"/>
      <c r="F83" s="879"/>
      <c r="G83" s="879"/>
      <c r="H83" s="879"/>
      <c r="I83" s="879"/>
      <c r="J83" s="879"/>
      <c r="K83" s="879"/>
      <c r="L83" s="879"/>
      <c r="M83" s="879"/>
      <c r="N83" s="879"/>
      <c r="O83" s="879"/>
      <c r="P83" s="879"/>
      <c r="Q83" s="879"/>
      <c r="R83" s="879"/>
      <c r="S83" s="879"/>
      <c r="T83" s="879"/>
      <c r="U83" s="879"/>
      <c r="V83" s="879"/>
      <c r="W83" s="879"/>
      <c r="X83" s="879"/>
      <c r="Y83" s="879"/>
      <c r="Z83" s="879"/>
      <c r="AA83" s="879"/>
      <c r="AB83" s="879"/>
      <c r="AC83" s="879"/>
      <c r="AD83" s="879"/>
      <c r="AE83" s="879"/>
      <c r="AF83" s="879"/>
      <c r="AG83" s="879"/>
      <c r="AH83" s="879"/>
      <c r="AI83" s="879"/>
      <c r="AJ83" s="879"/>
      <c r="AK83" s="879"/>
      <c r="AL83" s="879"/>
      <c r="AM83" s="879"/>
      <c r="AN83" s="879"/>
      <c r="AO83" s="879"/>
      <c r="AP83" s="880"/>
      <c r="AQ83" s="740"/>
      <c r="AR83" s="740"/>
      <c r="AS83" s="740"/>
      <c r="AT83" s="740"/>
      <c r="AU83" s="741"/>
      <c r="AV83" s="869" t="s">
        <v>74</v>
      </c>
      <c r="AW83" s="870"/>
      <c r="AX83" s="870"/>
      <c r="AY83" s="870"/>
      <c r="AZ83" s="870"/>
      <c r="BA83" s="870"/>
      <c r="BB83" s="870"/>
      <c r="BC83" s="871"/>
      <c r="BD83" s="742"/>
      <c r="BE83" s="745"/>
      <c r="BF83" s="745"/>
      <c r="BG83" s="745"/>
      <c r="BH83" s="745"/>
      <c r="BI83" s="745"/>
      <c r="BJ83" s="746"/>
    </row>
    <row r="84" spans="1:62" ht="23.1" customHeight="1">
      <c r="A84" s="926"/>
      <c r="B84" s="728">
        <v>11</v>
      </c>
      <c r="C84" s="878" t="s">
        <v>75</v>
      </c>
      <c r="D84" s="879"/>
      <c r="E84" s="879"/>
      <c r="F84" s="879"/>
      <c r="G84" s="879"/>
      <c r="H84" s="879"/>
      <c r="I84" s="879"/>
      <c r="J84" s="879"/>
      <c r="K84" s="879"/>
      <c r="L84" s="879"/>
      <c r="M84" s="879"/>
      <c r="N84" s="879"/>
      <c r="O84" s="879"/>
      <c r="P84" s="879"/>
      <c r="Q84" s="879"/>
      <c r="R84" s="879"/>
      <c r="S84" s="879"/>
      <c r="T84" s="879"/>
      <c r="U84" s="879"/>
      <c r="V84" s="879"/>
      <c r="W84" s="879"/>
      <c r="X84" s="879"/>
      <c r="Y84" s="879"/>
      <c r="Z84" s="879"/>
      <c r="AA84" s="879"/>
      <c r="AB84" s="879"/>
      <c r="AC84" s="879"/>
      <c r="AD84" s="879"/>
      <c r="AE84" s="879"/>
      <c r="AF84" s="879"/>
      <c r="AG84" s="879"/>
      <c r="AH84" s="879"/>
      <c r="AI84" s="879"/>
      <c r="AJ84" s="879"/>
      <c r="AK84" s="879"/>
      <c r="AL84" s="879"/>
      <c r="AM84" s="879"/>
      <c r="AN84" s="879"/>
      <c r="AO84" s="879"/>
      <c r="AP84" s="880"/>
      <c r="AQ84" s="866"/>
      <c r="AR84" s="867"/>
      <c r="AS84" s="867"/>
      <c r="AT84" s="867"/>
      <c r="AU84" s="868"/>
      <c r="AV84" s="869" t="s">
        <v>76</v>
      </c>
      <c r="AW84" s="870"/>
      <c r="AX84" s="870"/>
      <c r="AY84" s="870"/>
      <c r="AZ84" s="870"/>
      <c r="BA84" s="870"/>
      <c r="BB84" s="870"/>
      <c r="BC84" s="871"/>
      <c r="BD84" s="742"/>
      <c r="BE84" s="745"/>
      <c r="BF84" s="745"/>
      <c r="BG84" s="745"/>
      <c r="BH84" s="745"/>
      <c r="BI84" s="745"/>
      <c r="BJ84" s="746"/>
    </row>
    <row r="85" spans="1:62" ht="18" customHeight="1">
      <c r="A85" s="927"/>
      <c r="B85" s="613">
        <v>12</v>
      </c>
      <c r="C85" s="931" t="s">
        <v>77</v>
      </c>
      <c r="D85" s="932"/>
      <c r="E85" s="932"/>
      <c r="F85" s="932"/>
      <c r="G85" s="932"/>
      <c r="H85" s="932"/>
      <c r="I85" s="932"/>
      <c r="J85" s="932"/>
      <c r="K85" s="932"/>
      <c r="L85" s="932"/>
      <c r="M85" s="932"/>
      <c r="N85" s="932"/>
      <c r="O85" s="932"/>
      <c r="P85" s="932"/>
      <c r="Q85" s="932"/>
      <c r="R85" s="932"/>
      <c r="S85" s="932"/>
      <c r="T85" s="932"/>
      <c r="U85" s="932"/>
      <c r="V85" s="932"/>
      <c r="W85" s="932"/>
      <c r="X85" s="932"/>
      <c r="Y85" s="932"/>
      <c r="Z85" s="932"/>
      <c r="AA85" s="932"/>
      <c r="AB85" s="932"/>
      <c r="AC85" s="932"/>
      <c r="AD85" s="932"/>
      <c r="AE85" s="932"/>
      <c r="AF85" s="932"/>
      <c r="AG85" s="932"/>
      <c r="AH85" s="932"/>
      <c r="AI85" s="932"/>
      <c r="AJ85" s="932"/>
      <c r="AK85" s="932"/>
      <c r="AL85" s="932"/>
      <c r="AM85" s="932"/>
      <c r="AN85" s="932"/>
      <c r="AO85" s="932"/>
      <c r="AP85" s="933"/>
      <c r="AQ85" s="934"/>
      <c r="AR85" s="935"/>
      <c r="AS85" s="935"/>
      <c r="AT85" s="935"/>
      <c r="AU85" s="936"/>
      <c r="AV85" s="937" t="s">
        <v>78</v>
      </c>
      <c r="AW85" s="938"/>
      <c r="AX85" s="938"/>
      <c r="AY85" s="938"/>
      <c r="AZ85" s="938"/>
      <c r="BA85" s="938"/>
      <c r="BB85" s="938"/>
      <c r="BC85" s="939"/>
      <c r="BD85" s="940"/>
      <c r="BE85" s="941"/>
      <c r="BF85" s="941"/>
      <c r="BG85" s="941"/>
      <c r="BH85" s="941"/>
      <c r="BI85" s="941"/>
      <c r="BJ85" s="942"/>
    </row>
    <row r="86" spans="1:62" ht="7.5" customHeight="1" thickTop="1">
      <c r="A86" s="729"/>
      <c r="B86" s="729"/>
      <c r="C86" s="729"/>
      <c r="D86" s="730"/>
      <c r="E86" s="731"/>
      <c r="F86" s="731"/>
      <c r="G86" s="731"/>
      <c r="H86" s="730"/>
      <c r="I86" s="731"/>
      <c r="J86" s="736"/>
      <c r="K86" s="730"/>
      <c r="L86" s="731"/>
      <c r="M86" s="736"/>
      <c r="N86" s="730"/>
      <c r="O86" s="731"/>
      <c r="P86" s="731"/>
      <c r="Q86" s="738"/>
      <c r="R86" s="739"/>
      <c r="S86" s="739"/>
      <c r="T86" s="739"/>
      <c r="U86" s="739"/>
      <c r="V86" s="739"/>
      <c r="W86" s="739"/>
      <c r="X86" s="739"/>
      <c r="Y86" s="739"/>
      <c r="Z86" s="739"/>
      <c r="AA86" s="739"/>
      <c r="AB86" s="739"/>
      <c r="AC86" s="739"/>
      <c r="AD86" s="739"/>
      <c r="AE86" s="739"/>
      <c r="AF86" s="739"/>
      <c r="AG86" s="739"/>
      <c r="AH86" s="739"/>
      <c r="AI86" s="739"/>
      <c r="AJ86" s="739"/>
      <c r="AK86" s="739"/>
      <c r="AL86" s="739"/>
      <c r="AM86" s="739"/>
      <c r="AN86" s="739"/>
      <c r="AO86" s="739"/>
      <c r="AP86" s="739"/>
      <c r="AQ86" s="739"/>
      <c r="AR86" s="739"/>
      <c r="AS86" s="739"/>
      <c r="AT86" s="739"/>
      <c r="AU86" s="739"/>
      <c r="AV86" s="739"/>
      <c r="AW86" s="739"/>
      <c r="AX86" s="739"/>
      <c r="AY86" s="739"/>
      <c r="AZ86" s="739"/>
      <c r="BA86" s="739"/>
      <c r="BB86" s="739"/>
      <c r="BC86" s="739"/>
      <c r="BD86" s="739"/>
      <c r="BE86" s="739"/>
      <c r="BF86" s="739"/>
      <c r="BG86" s="739"/>
      <c r="BH86" s="739"/>
      <c r="BI86" s="739"/>
      <c r="BJ86" s="739"/>
    </row>
    <row r="87" spans="1:62" ht="2.25" hidden="1" customHeight="1">
      <c r="A87" s="729"/>
      <c r="B87" s="729"/>
      <c r="C87" s="729"/>
      <c r="D87" s="730"/>
      <c r="E87" s="731"/>
      <c r="F87" s="731"/>
      <c r="G87" s="731"/>
      <c r="H87" s="730"/>
      <c r="I87" s="731"/>
      <c r="J87" s="736"/>
      <c r="K87" s="730"/>
      <c r="L87" s="731"/>
      <c r="M87" s="736"/>
      <c r="N87" s="730"/>
      <c r="O87" s="731"/>
      <c r="P87" s="731"/>
      <c r="Q87" s="738"/>
      <c r="R87" s="739"/>
      <c r="S87" s="739"/>
      <c r="T87" s="739"/>
      <c r="U87" s="739"/>
      <c r="V87" s="739"/>
      <c r="W87" s="739"/>
      <c r="X87" s="739"/>
      <c r="Y87" s="739"/>
      <c r="Z87" s="739"/>
      <c r="AA87" s="739"/>
      <c r="AB87" s="739"/>
      <c r="AC87" s="739"/>
      <c r="AD87" s="739"/>
      <c r="AE87" s="739"/>
      <c r="AF87" s="739"/>
      <c r="AG87" s="739"/>
      <c r="AH87" s="739"/>
      <c r="AI87" s="739"/>
      <c r="AJ87" s="739"/>
      <c r="AK87" s="739"/>
      <c r="AL87" s="739"/>
      <c r="AM87" s="739"/>
      <c r="AN87" s="739"/>
      <c r="AO87" s="739"/>
      <c r="AP87" s="739"/>
      <c r="AQ87" s="739"/>
      <c r="AR87" s="739"/>
      <c r="AS87" s="739"/>
      <c r="AT87" s="739"/>
      <c r="AU87" s="739"/>
      <c r="AV87" s="739"/>
      <c r="AW87" s="739"/>
      <c r="AX87" s="739"/>
      <c r="AY87" s="739"/>
      <c r="AZ87" s="739"/>
      <c r="BA87" s="739"/>
      <c r="BB87" s="739"/>
      <c r="BC87" s="739"/>
      <c r="BD87" s="739"/>
      <c r="BE87" s="739"/>
      <c r="BF87" s="739"/>
      <c r="BG87" s="739"/>
      <c r="BH87" s="739"/>
      <c r="BI87" s="739"/>
      <c r="BJ87" s="739"/>
    </row>
    <row r="88" spans="1:62" ht="18" customHeight="1">
      <c r="A88" s="732" t="s">
        <v>28</v>
      </c>
      <c r="B88" s="729"/>
      <c r="C88" s="729"/>
      <c r="D88" s="730"/>
      <c r="E88" s="731"/>
      <c r="F88" s="731"/>
      <c r="G88" s="731"/>
      <c r="H88" s="730"/>
      <c r="I88" s="731"/>
      <c r="J88" s="736"/>
      <c r="K88" s="730"/>
      <c r="L88" s="731"/>
      <c r="M88" s="736"/>
      <c r="N88" s="730"/>
      <c r="O88" s="731"/>
      <c r="P88" s="731"/>
      <c r="Q88" s="738"/>
      <c r="R88" s="739"/>
      <c r="S88" s="739"/>
      <c r="T88" s="739"/>
      <c r="U88" s="739"/>
      <c r="V88" s="739"/>
      <c r="W88" s="739"/>
      <c r="X88" s="739"/>
      <c r="Y88" s="739"/>
      <c r="Z88" s="739"/>
      <c r="AA88" s="739"/>
      <c r="AB88" s="739"/>
      <c r="AC88" s="739"/>
      <c r="AD88" s="739"/>
      <c r="AE88" s="739"/>
      <c r="AF88" s="739"/>
      <c r="AG88" s="739"/>
      <c r="AH88" s="739"/>
      <c r="AI88" s="739"/>
      <c r="AJ88" s="739"/>
      <c r="AK88" s="739"/>
      <c r="AL88" s="739"/>
      <c r="AM88" s="739"/>
      <c r="AN88" s="739"/>
      <c r="AO88" s="739"/>
      <c r="AP88" s="739"/>
      <c r="AQ88" s="739"/>
      <c r="AR88" s="739"/>
      <c r="AS88" s="739"/>
      <c r="AT88" s="739"/>
      <c r="AU88" s="739"/>
      <c r="AV88" s="739"/>
      <c r="AW88" s="739"/>
      <c r="AX88" s="739"/>
      <c r="AY88" s="739"/>
      <c r="AZ88" s="739"/>
      <c r="BA88" s="739"/>
      <c r="BB88" s="739"/>
      <c r="BC88" s="739"/>
      <c r="BD88" s="739"/>
      <c r="BE88" s="739"/>
      <c r="BF88" s="739"/>
      <c r="BG88" s="739"/>
      <c r="BH88" s="739"/>
      <c r="BI88" s="739"/>
      <c r="BJ88" s="739"/>
    </row>
    <row r="89" spans="1:62" ht="18" customHeight="1">
      <c r="A89" s="733"/>
      <c r="B89" s="733"/>
      <c r="C89" s="958"/>
      <c r="D89" s="958"/>
      <c r="E89" s="958"/>
      <c r="F89" s="958"/>
      <c r="G89" s="958"/>
      <c r="H89" s="958"/>
      <c r="I89" s="958"/>
      <c r="J89" s="958"/>
      <c r="K89" s="958"/>
      <c r="L89" s="958"/>
      <c r="M89" s="733"/>
      <c r="N89" s="737"/>
      <c r="O89" s="733"/>
      <c r="P89" s="733"/>
      <c r="Q89" s="733"/>
      <c r="R89" s="733"/>
      <c r="S89" s="733"/>
      <c r="T89" s="733"/>
      <c r="U89" s="733"/>
      <c r="V89" s="733"/>
      <c r="W89" s="733"/>
      <c r="X89" s="733"/>
      <c r="Y89" s="733"/>
      <c r="Z89" s="733"/>
      <c r="AA89" s="733"/>
      <c r="AB89" s="733"/>
      <c r="AC89" s="733"/>
      <c r="AD89" s="733"/>
      <c r="AE89" s="733"/>
      <c r="AF89" s="733"/>
      <c r="AG89" s="733"/>
      <c r="AH89" s="733"/>
      <c r="AI89" s="733"/>
      <c r="AJ89" s="733"/>
      <c r="AK89" s="733"/>
      <c r="AL89" s="733"/>
      <c r="AM89" s="733"/>
      <c r="AN89" s="733"/>
      <c r="AO89" s="733"/>
      <c r="AP89" s="733"/>
      <c r="AQ89" s="733"/>
      <c r="AR89" s="733"/>
      <c r="AS89" s="733"/>
      <c r="AT89" s="733"/>
      <c r="AU89" s="733"/>
      <c r="AV89" s="733"/>
      <c r="AW89" s="733"/>
      <c r="AX89" s="733"/>
      <c r="AY89" s="733"/>
      <c r="AZ89" s="733"/>
      <c r="BA89" s="733"/>
      <c r="BB89" s="733"/>
      <c r="BC89" s="733"/>
      <c r="BD89" s="732"/>
      <c r="BE89" s="732"/>
      <c r="BF89" s="732"/>
      <c r="BG89" s="732"/>
      <c r="BH89" s="732"/>
      <c r="BI89" s="732"/>
      <c r="BJ89" s="732"/>
    </row>
    <row r="90" spans="1:62" ht="18" customHeight="1">
      <c r="A90" s="734"/>
      <c r="B90" s="733"/>
      <c r="C90" s="733"/>
      <c r="D90" s="733"/>
      <c r="E90" s="733"/>
      <c r="F90" s="733"/>
      <c r="G90" s="733"/>
      <c r="H90" s="733"/>
      <c r="I90" s="733"/>
      <c r="J90" s="733"/>
      <c r="K90" s="733"/>
      <c r="L90" s="733"/>
      <c r="M90" s="733"/>
      <c r="N90" s="733"/>
      <c r="O90" s="733"/>
      <c r="P90" s="733"/>
      <c r="Q90" s="733"/>
      <c r="R90" s="733"/>
      <c r="S90" s="733"/>
      <c r="T90" s="733"/>
      <c r="U90" s="733"/>
      <c r="V90" s="733"/>
      <c r="W90" s="733"/>
      <c r="X90" s="733"/>
      <c r="Y90" s="733"/>
      <c r="Z90" s="733"/>
      <c r="AA90" s="733"/>
      <c r="AB90" s="733"/>
      <c r="AC90" s="733"/>
      <c r="AD90" s="733"/>
      <c r="AE90" s="733"/>
      <c r="AF90" s="733"/>
      <c r="AG90" s="733"/>
      <c r="AH90" s="733"/>
      <c r="AI90" s="733"/>
      <c r="AJ90" s="733"/>
      <c r="AK90" s="733"/>
      <c r="AL90" s="733"/>
      <c r="AM90" s="733"/>
      <c r="AN90" s="733"/>
      <c r="AO90" s="733"/>
      <c r="AP90" s="733"/>
      <c r="AQ90" s="733"/>
      <c r="AR90" s="733"/>
      <c r="AS90" s="733"/>
      <c r="AT90" s="733"/>
      <c r="AU90" s="733"/>
      <c r="AV90" s="733"/>
      <c r="AW90" s="733"/>
      <c r="AX90" s="733"/>
      <c r="AY90" s="733"/>
      <c r="AZ90" s="733"/>
      <c r="BA90" s="733"/>
      <c r="BB90" s="733"/>
      <c r="BC90" s="733"/>
      <c r="BD90" s="732"/>
      <c r="BE90" s="732"/>
      <c r="BF90" s="732"/>
      <c r="BG90" s="732"/>
      <c r="BH90" s="732"/>
      <c r="BI90" s="732"/>
      <c r="BJ90" s="732"/>
    </row>
    <row r="91" spans="1:62" ht="18" customHeight="1">
      <c r="A91" s="734"/>
      <c r="B91" s="735"/>
      <c r="C91" s="735"/>
      <c r="D91" s="735"/>
      <c r="E91" s="735"/>
      <c r="F91" s="735"/>
      <c r="G91" s="735"/>
      <c r="H91" s="735"/>
      <c r="I91" s="735"/>
      <c r="J91" s="735"/>
      <c r="K91" s="735"/>
      <c r="L91" s="548"/>
      <c r="M91" s="548"/>
      <c r="N91" s="548"/>
      <c r="O91" s="548"/>
      <c r="P91" s="548"/>
      <c r="Q91" s="548"/>
      <c r="R91" s="548"/>
      <c r="S91" s="548"/>
      <c r="T91" s="548"/>
      <c r="U91" s="548"/>
      <c r="V91" s="548"/>
      <c r="W91" s="548"/>
      <c r="X91" s="548"/>
      <c r="Y91" s="548"/>
      <c r="Z91" s="548"/>
      <c r="AA91" s="548"/>
      <c r="AB91" s="548"/>
      <c r="AC91" s="548"/>
      <c r="AD91" s="548"/>
      <c r="AE91" s="548"/>
      <c r="AF91" s="548"/>
      <c r="AG91" s="548"/>
      <c r="AH91" s="548"/>
      <c r="AI91" s="548"/>
      <c r="AJ91" s="548"/>
      <c r="AK91" s="548"/>
      <c r="AL91" s="548"/>
      <c r="AM91" s="548"/>
      <c r="AN91" s="548"/>
      <c r="AO91" s="548"/>
      <c r="AP91" s="548"/>
      <c r="AQ91" s="548"/>
      <c r="AR91" s="548"/>
      <c r="AS91" s="548"/>
      <c r="AT91" s="548"/>
      <c r="AU91" s="548"/>
      <c r="AV91" s="548"/>
      <c r="AW91" s="548"/>
      <c r="AX91" s="548"/>
      <c r="AY91" s="548"/>
      <c r="AZ91" s="548"/>
      <c r="BA91" s="548"/>
      <c r="BB91" s="548"/>
      <c r="BC91" s="548"/>
      <c r="BD91" s="600"/>
      <c r="BE91" s="600"/>
      <c r="BF91" s="600"/>
      <c r="BG91" s="600"/>
      <c r="BH91" s="600"/>
      <c r="BI91" s="600"/>
      <c r="BJ91" s="600"/>
    </row>
    <row r="92" spans="1:62" ht="18" customHeight="1">
      <c r="A92" s="545"/>
      <c r="B92" s="735"/>
      <c r="C92" s="735"/>
      <c r="D92" s="735"/>
      <c r="E92" s="735"/>
      <c r="F92" s="735"/>
      <c r="G92" s="735"/>
      <c r="H92" s="735"/>
      <c r="I92" s="735"/>
      <c r="J92" s="735"/>
      <c r="K92" s="735"/>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c r="AN92" s="548"/>
      <c r="AO92" s="548"/>
      <c r="AP92" s="548"/>
      <c r="AQ92" s="548"/>
      <c r="AR92" s="548"/>
      <c r="AS92" s="548"/>
      <c r="AT92" s="548"/>
      <c r="AU92" s="548"/>
      <c r="AV92" s="548"/>
      <c r="AW92" s="548"/>
      <c r="AX92" s="548"/>
      <c r="AY92" s="548"/>
      <c r="AZ92" s="548"/>
      <c r="BA92" s="548"/>
      <c r="BB92" s="548"/>
      <c r="BC92" s="548"/>
      <c r="BD92" s="600"/>
      <c r="BE92" s="600"/>
      <c r="BF92" s="600"/>
      <c r="BG92" s="600"/>
      <c r="BH92" s="600"/>
      <c r="BI92" s="600"/>
      <c r="BJ92" s="600"/>
    </row>
    <row r="93" spans="1:62" ht="18" customHeight="1">
      <c r="B93" s="545"/>
      <c r="C93" s="545"/>
      <c r="D93" s="546"/>
      <c r="E93" s="547"/>
      <c r="F93" s="547"/>
      <c r="G93" s="547"/>
      <c r="H93" s="546"/>
      <c r="I93" s="547"/>
      <c r="J93" s="615"/>
      <c r="K93" s="546"/>
      <c r="L93" s="547"/>
      <c r="M93" s="615"/>
      <c r="N93" s="546"/>
      <c r="O93" s="547"/>
      <c r="P93" s="547"/>
      <c r="Q93" s="620"/>
      <c r="R93" s="608"/>
      <c r="S93" s="608"/>
      <c r="T93" s="608"/>
      <c r="U93" s="608"/>
      <c r="V93" s="608"/>
      <c r="W93" s="608"/>
      <c r="X93" s="608"/>
      <c r="Y93" s="608"/>
      <c r="Z93" s="608"/>
      <c r="AA93" s="608"/>
      <c r="AB93" s="608"/>
      <c r="AC93" s="608"/>
      <c r="AD93" s="608"/>
      <c r="AE93" s="608"/>
      <c r="AF93" s="608"/>
      <c r="AG93" s="608"/>
      <c r="AH93" s="608"/>
      <c r="AI93" s="608"/>
      <c r="AJ93" s="608"/>
      <c r="AK93" s="608"/>
      <c r="AL93" s="608"/>
      <c r="AM93" s="608"/>
      <c r="AN93" s="608"/>
      <c r="AO93" s="608"/>
      <c r="AP93" s="608"/>
      <c r="AQ93" s="608"/>
      <c r="AR93" s="608"/>
      <c r="AS93" s="608"/>
      <c r="AT93" s="608"/>
      <c r="AU93" s="608"/>
      <c r="AV93" s="608"/>
      <c r="AW93" s="608"/>
      <c r="AX93" s="608"/>
      <c r="AY93" s="608"/>
      <c r="AZ93" s="608"/>
      <c r="BA93" s="608"/>
      <c r="BB93" s="608"/>
      <c r="BC93" s="608"/>
      <c r="BD93" s="600"/>
      <c r="BE93" s="600"/>
      <c r="BF93" s="600"/>
      <c r="BG93" s="600"/>
      <c r="BH93" s="600"/>
      <c r="BI93" s="600"/>
      <c r="BJ93" s="600"/>
    </row>
    <row r="101" spans="6:6" ht="18" customHeight="1">
      <c r="F101" s="949"/>
    </row>
    <row r="102" spans="6:6" ht="18" customHeight="1">
      <c r="F102" s="949"/>
    </row>
    <row r="103" spans="6:6" ht="18" customHeight="1">
      <c r="F103" s="949"/>
    </row>
  </sheetData>
  <mergeCells count="199">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BD74:BJ74"/>
    <mergeCell ref="C72:AP72"/>
    <mergeCell ref="AQ72:AU72"/>
    <mergeCell ref="AV72:BC72"/>
    <mergeCell ref="BD72:BJ72"/>
    <mergeCell ref="C73:AP73"/>
    <mergeCell ref="AQ73:AU73"/>
    <mergeCell ref="AV73:BC73"/>
    <mergeCell ref="BD73:BJ73"/>
    <mergeCell ref="BD67:BJ67"/>
    <mergeCell ref="C68:AP68"/>
    <mergeCell ref="AQ68:AU68"/>
    <mergeCell ref="AV68:BC68"/>
    <mergeCell ref="BD68:BJ68"/>
    <mergeCell ref="C69:AP69"/>
    <mergeCell ref="AQ69:AU69"/>
    <mergeCell ref="AV69:BC69"/>
    <mergeCell ref="BD69:BJ69"/>
    <mergeCell ref="BD64:BJ64"/>
    <mergeCell ref="C65:AP65"/>
    <mergeCell ref="AQ65:AU65"/>
    <mergeCell ref="AV65:BC65"/>
    <mergeCell ref="BD65:BJ65"/>
    <mergeCell ref="C66:AP66"/>
    <mergeCell ref="AQ66:AU66"/>
    <mergeCell ref="AV66:BC66"/>
    <mergeCell ref="BD66:BJ66"/>
    <mergeCell ref="C63:AP63"/>
    <mergeCell ref="AQ63:AU63"/>
    <mergeCell ref="AV63:BC63"/>
    <mergeCell ref="BD63:BJ63"/>
    <mergeCell ref="C61:AP61"/>
    <mergeCell ref="AQ61:AU61"/>
    <mergeCell ref="AV61:BC61"/>
    <mergeCell ref="C62:AP62"/>
    <mergeCell ref="AQ62:AU62"/>
    <mergeCell ref="AV62:BC62"/>
    <mergeCell ref="C58:AP58"/>
    <mergeCell ref="AQ58:AU58"/>
    <mergeCell ref="AV58:BC58"/>
    <mergeCell ref="BD58:BJ58"/>
    <mergeCell ref="BD59:BJ59"/>
    <mergeCell ref="C60:AP60"/>
    <mergeCell ref="AQ60:AU60"/>
    <mergeCell ref="AV60:BC60"/>
    <mergeCell ref="BD60:BJ60"/>
    <mergeCell ref="C55:AP55"/>
    <mergeCell ref="AQ55:AU55"/>
    <mergeCell ref="AV55:BC55"/>
    <mergeCell ref="BD55:BJ55"/>
    <mergeCell ref="AQ56:AU56"/>
    <mergeCell ref="AV56:BC56"/>
    <mergeCell ref="BD56:BJ56"/>
    <mergeCell ref="C57:AP57"/>
    <mergeCell ref="AQ57:AU57"/>
    <mergeCell ref="AV57:BC57"/>
    <mergeCell ref="BD57:BJ57"/>
    <mergeCell ref="BD52:BJ52"/>
    <mergeCell ref="C53:AP53"/>
    <mergeCell ref="AQ53:AU53"/>
    <mergeCell ref="AV53:BC53"/>
    <mergeCell ref="BD53:BJ53"/>
    <mergeCell ref="C54:AP54"/>
    <mergeCell ref="AQ54:AU54"/>
    <mergeCell ref="AV54:BC54"/>
    <mergeCell ref="BD54:BJ54"/>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s>
  <phoneticPr fontId="99" type="noConversion"/>
  <conditionalFormatting sqref="C30:D30">
    <cfRule type="cellIs" dxfId="273" priority="165" stopIfTrue="1" operator="between">
      <formula>#REF!</formula>
      <formula>#REF!</formula>
    </cfRule>
    <cfRule type="cellIs" dxfId="272" priority="166" stopIfTrue="1" operator="between">
      <formula>#REF!</formula>
      <formula>0</formula>
    </cfRule>
    <cfRule type="cellIs" dxfId="271" priority="167" stopIfTrue="1" operator="lessThan">
      <formula>0</formula>
    </cfRule>
  </conditionalFormatting>
  <conditionalFormatting sqref="F23 N28:N61 N63:N65538">
    <cfRule type="cellIs" dxfId="270" priority="47" stopIfTrue="1" operator="lessThan">
      <formula>0</formula>
    </cfRule>
  </conditionalFormatting>
  <conditionalFormatting sqref="F23:H23">
    <cfRule type="cellIs" dxfId="269" priority="45" stopIfTrue="1" operator="between">
      <formula>#REF!</formula>
      <formula>#REF!</formula>
    </cfRule>
    <cfRule type="cellIs" dxfId="268" priority="46" stopIfTrue="1" operator="between">
      <formula>#REF!</formula>
      <formula>0</formula>
    </cfRule>
  </conditionalFormatting>
  <conditionalFormatting sqref="G23:H23 O28:P61 O63:P65538">
    <cfRule type="cellIs" dxfId="267" priority="50" stopIfTrue="1" operator="lessThan">
      <formula>0</formula>
    </cfRule>
  </conditionalFormatting>
  <conditionalFormatting sqref="I11:J11">
    <cfRule type="cellIs" dxfId="266" priority="1" stopIfTrue="1" operator="between">
      <formula>#REF!</formula>
      <formula>#REF!</formula>
    </cfRule>
    <cfRule type="cellIs" dxfId="265" priority="2" stopIfTrue="1" operator="between">
      <formula>#REF!</formula>
      <formula>0</formula>
    </cfRule>
    <cfRule type="cellIs" dxfId="264" priority="3" stopIfTrue="1" operator="lessThan">
      <formula>0</formula>
    </cfRule>
  </conditionalFormatting>
  <conditionalFormatting sqref="J11">
    <cfRule type="cellIs" dxfId="263" priority="4" stopIfTrue="1" operator="between">
      <formula>#REF!</formula>
      <formula>#REF!</formula>
    </cfRule>
    <cfRule type="cellIs" dxfId="262" priority="5" stopIfTrue="1" operator="between">
      <formula>#REF!</formula>
      <formula>0</formula>
    </cfRule>
    <cfRule type="cellIs" dxfId="261" priority="6" stopIfTrue="1" operator="lessThan">
      <formula>0</formula>
    </cfRule>
  </conditionalFormatting>
  <conditionalFormatting sqref="N2 N5">
    <cfRule type="cellIs" dxfId="260" priority="560" stopIfTrue="1" operator="lessThan">
      <formula>0</formula>
    </cfRule>
  </conditionalFormatting>
  <conditionalFormatting sqref="N2 N5:O5 N28:P61 N63:P65538">
    <cfRule type="cellIs" dxfId="259" priority="559" stopIfTrue="1" operator="between">
      <formula>#REF!</formula>
      <formula>0</formula>
    </cfRule>
  </conditionalFormatting>
  <conditionalFormatting sqref="N13 N16 N10">
    <cfRule type="cellIs" dxfId="258" priority="584" stopIfTrue="1" operator="lessThan">
      <formula>0</formula>
    </cfRule>
  </conditionalFormatting>
  <conditionalFormatting sqref="N17">
    <cfRule type="cellIs" dxfId="257" priority="254" stopIfTrue="1" operator="lessThan">
      <formula>0</formula>
    </cfRule>
  </conditionalFormatting>
  <conditionalFormatting sqref="N17:N18">
    <cfRule type="cellIs" dxfId="256" priority="263" stopIfTrue="1" operator="lessThan">
      <formula>0</formula>
    </cfRule>
  </conditionalFormatting>
  <conditionalFormatting sqref="N19">
    <cfRule type="cellIs" dxfId="255" priority="611" stopIfTrue="1" operator="lessThan">
      <formula>0</formula>
    </cfRule>
    <cfRule type="cellIs" dxfId="254" priority="610" stopIfTrue="1" operator="between">
      <formula>#REF!</formula>
      <formula>0</formula>
    </cfRule>
    <cfRule type="cellIs" dxfId="253" priority="609" stopIfTrue="1" operator="between">
      <formula>#REF!</formula>
      <formula>#REF!</formula>
    </cfRule>
  </conditionalFormatting>
  <conditionalFormatting sqref="N21">
    <cfRule type="cellIs" dxfId="252" priority="467" stopIfTrue="1" operator="lessThan">
      <formula>0</formula>
    </cfRule>
  </conditionalFormatting>
  <conditionalFormatting sqref="N22">
    <cfRule type="cellIs" dxfId="251" priority="203" stopIfTrue="1" operator="lessThan">
      <formula>0</formula>
    </cfRule>
  </conditionalFormatting>
  <conditionalFormatting sqref="N26">
    <cfRule type="cellIs" dxfId="250" priority="569" stopIfTrue="1" operator="lessThan">
      <formula>0</formula>
    </cfRule>
  </conditionalFormatting>
  <conditionalFormatting sqref="N27">
    <cfRule type="cellIs" dxfId="249" priority="272" stopIfTrue="1" operator="lessThan">
      <formula>0</formula>
    </cfRule>
  </conditionalFormatting>
  <conditionalFormatting sqref="N29">
    <cfRule type="cellIs" dxfId="248" priority="413" stopIfTrue="1" operator="lessThan">
      <formula>0</formula>
    </cfRule>
  </conditionalFormatting>
  <conditionalFormatting sqref="N32">
    <cfRule type="cellIs" dxfId="247" priority="494" stopIfTrue="1" operator="lessThan">
      <formula>0</formula>
    </cfRule>
  </conditionalFormatting>
  <conditionalFormatting sqref="N35">
    <cfRule type="cellIs" dxfId="246" priority="221" stopIfTrue="1" operator="lessThan">
      <formula>0</formula>
    </cfRule>
  </conditionalFormatting>
  <conditionalFormatting sqref="N36:N50">
    <cfRule type="cellIs" dxfId="245" priority="155" stopIfTrue="1" operator="lessThan">
      <formula>0</formula>
    </cfRule>
  </conditionalFormatting>
  <conditionalFormatting sqref="N5:O5 N28:P61 N63:P65538 N2">
    <cfRule type="cellIs" dxfId="244" priority="558" stopIfTrue="1" operator="between">
      <formula>#REF!</formula>
      <formula>#REF!</formula>
    </cfRule>
  </conditionalFormatting>
  <conditionalFormatting sqref="N10:P10 P12:P24">
    <cfRule type="cellIs" dxfId="243" priority="574" stopIfTrue="1" operator="between">
      <formula>#REF!</formula>
      <formula>0</formula>
    </cfRule>
    <cfRule type="cellIs" dxfId="242" priority="573" stopIfTrue="1" operator="between">
      <formula>#REF!</formula>
      <formula>#REF!</formula>
    </cfRule>
  </conditionalFormatting>
  <conditionalFormatting sqref="N13:P13 N16:P16">
    <cfRule type="cellIs" dxfId="241" priority="583" stopIfTrue="1" operator="between">
      <formula>#REF!</formula>
      <formula>0</formula>
    </cfRule>
    <cfRule type="cellIs" dxfId="240" priority="582" stopIfTrue="1" operator="between">
      <formula>#REF!</formula>
      <formula>#REF!</formula>
    </cfRule>
  </conditionalFormatting>
  <conditionalFormatting sqref="N15:P15">
    <cfRule type="cellIs" dxfId="239" priority="26" stopIfTrue="1" operator="between">
      <formula>#REF!</formula>
      <formula>0</formula>
    </cfRule>
    <cfRule type="cellIs" dxfId="238" priority="25" stopIfTrue="1" operator="between">
      <formula>#REF!</formula>
      <formula>#REF!</formula>
    </cfRule>
    <cfRule type="cellIs" dxfId="237" priority="28" stopIfTrue="1" operator="between">
      <formula>#REF!</formula>
      <formula>0</formula>
    </cfRule>
    <cfRule type="cellIs" dxfId="236" priority="27" stopIfTrue="1" operator="between">
      <formula>#REF!</formula>
      <formula>#REF!</formula>
    </cfRule>
  </conditionalFormatting>
  <conditionalFormatting sqref="N17:P24 N26:P27">
    <cfRule type="cellIs" dxfId="235" priority="261" stopIfTrue="1" operator="between">
      <formula>#REF!</formula>
      <formula>#REF!</formula>
    </cfRule>
    <cfRule type="cellIs" dxfId="234" priority="262" stopIfTrue="1" operator="between">
      <formula>#REF!</formula>
      <formula>0</formula>
    </cfRule>
  </conditionalFormatting>
  <conditionalFormatting sqref="N17:P24 N26:P35">
    <cfRule type="cellIs" dxfId="233" priority="220" stopIfTrue="1" operator="between">
      <formula>#REF!</formula>
      <formula>0</formula>
    </cfRule>
    <cfRule type="cellIs" dxfId="232" priority="219" stopIfTrue="1" operator="between">
      <formula>#REF!</formula>
      <formula>#REF!</formula>
    </cfRule>
  </conditionalFormatting>
  <conditionalFormatting sqref="N21:P24 N26:P29">
    <cfRule type="cellIs" dxfId="231" priority="412" stopIfTrue="1" operator="between">
      <formula>#REF!</formula>
      <formula>0</formula>
    </cfRule>
  </conditionalFormatting>
  <conditionalFormatting sqref="N22:P24 N26:P50">
    <cfRule type="cellIs" dxfId="230" priority="154" stopIfTrue="1" operator="between">
      <formula>#REF!</formula>
      <formula>0</formula>
    </cfRule>
  </conditionalFormatting>
  <conditionalFormatting sqref="N26:P26">
    <cfRule type="cellIs" dxfId="229" priority="567" stopIfTrue="1" operator="between">
      <formula>#REF!</formula>
      <formula>#REF!</formula>
    </cfRule>
    <cfRule type="cellIs" dxfId="228" priority="568" stopIfTrue="1" operator="between">
      <formula>#REF!</formula>
      <formula>0</formula>
    </cfRule>
  </conditionalFormatting>
  <conditionalFormatting sqref="N26:P29 N21:P24">
    <cfRule type="cellIs" dxfId="227" priority="411" stopIfTrue="1" operator="between">
      <formula>#REF!</formula>
      <formula>#REF!</formula>
    </cfRule>
  </conditionalFormatting>
  <conditionalFormatting sqref="N26:P51 N22:P24">
    <cfRule type="cellIs" dxfId="226" priority="153" stopIfTrue="1" operator="between">
      <formula>#REF!</formula>
      <formula>#REF!</formula>
    </cfRule>
  </conditionalFormatting>
  <conditionalFormatting sqref="N32:AL32">
    <cfRule type="cellIs" dxfId="225" priority="297" stopIfTrue="1" operator="between">
      <formula>#REF!</formula>
      <formula>#REF!</formula>
    </cfRule>
    <cfRule type="cellIs" dxfId="224" priority="304" stopIfTrue="1" operator="between">
      <formula>#REF!</formula>
      <formula>0</formula>
    </cfRule>
  </conditionalFormatting>
  <conditionalFormatting sqref="O5">
    <cfRule type="cellIs" dxfId="223" priority="563" stopIfTrue="1" operator="lessThan">
      <formula>0</formula>
    </cfRule>
  </conditionalFormatting>
  <conditionalFormatting sqref="O2:P8 O10:P10 O12:P24 O26:P32">
    <cfRule type="cellIs" dxfId="222" priority="497" stopIfTrue="1" operator="lessThan">
      <formula>0</formula>
    </cfRule>
    <cfRule type="cellIs" dxfId="221" priority="496" stopIfTrue="1" operator="between">
      <formula>#REF!</formula>
      <formula>0</formula>
    </cfRule>
  </conditionalFormatting>
  <conditionalFormatting sqref="O10:P10 P12:P24">
    <cfRule type="cellIs" dxfId="220" priority="575" stopIfTrue="1" operator="lessThan">
      <formula>0</formula>
    </cfRule>
  </conditionalFormatting>
  <conditionalFormatting sqref="O11:P11">
    <cfRule type="cellIs" dxfId="219" priority="7" stopIfTrue="1" operator="between">
      <formula>#REF!</formula>
      <formula>#REF!</formula>
    </cfRule>
    <cfRule type="cellIs" dxfId="218" priority="8" stopIfTrue="1" operator="between">
      <formula>#REF!</formula>
      <formula>0</formula>
    </cfRule>
    <cfRule type="cellIs" dxfId="217" priority="9" stopIfTrue="1" operator="lessThan">
      <formula>0</formula>
    </cfRule>
  </conditionalFormatting>
  <conditionalFormatting sqref="O12:P24 O26:P32 O2:P8 O10:P10">
    <cfRule type="cellIs" dxfId="216" priority="495" stopIfTrue="1" operator="between">
      <formula>#REF!</formula>
      <formula>#REF!</formula>
    </cfRule>
  </conditionalFormatting>
  <conditionalFormatting sqref="O13:P13 O16:P16">
    <cfRule type="cellIs" dxfId="215" priority="587" stopIfTrue="1" operator="lessThan">
      <formula>0</formula>
    </cfRule>
  </conditionalFormatting>
  <conditionalFormatting sqref="O15:P15">
    <cfRule type="cellIs" dxfId="214" priority="29" stopIfTrue="1" operator="lessThan">
      <formula>0</formula>
    </cfRule>
  </conditionalFormatting>
  <conditionalFormatting sqref="O17:P17">
    <cfRule type="cellIs" dxfId="213" priority="257" stopIfTrue="1" operator="lessThan">
      <formula>0</formula>
    </cfRule>
  </conditionalFormatting>
  <conditionalFormatting sqref="O17:P24 O26:P27">
    <cfRule type="cellIs" dxfId="212" priority="266" stopIfTrue="1" operator="lessThan">
      <formula>0</formula>
    </cfRule>
  </conditionalFormatting>
  <conditionalFormatting sqref="O21:P24 O26:P29">
    <cfRule type="cellIs" dxfId="211" priority="416" stopIfTrue="1" operator="lessThan">
      <formula>0</formula>
    </cfRule>
  </conditionalFormatting>
  <conditionalFormatting sqref="O22:P24 O26:P50">
    <cfRule type="cellIs" dxfId="210" priority="158" stopIfTrue="1" operator="lessThan">
      <formula>0</formula>
    </cfRule>
  </conditionalFormatting>
  <conditionalFormatting sqref="O26:P26">
    <cfRule type="cellIs" dxfId="209" priority="572" stopIfTrue="1" operator="lessThan">
      <formula>0</formula>
    </cfRule>
  </conditionalFormatting>
  <conditionalFormatting sqref="O35:P35">
    <cfRule type="cellIs" dxfId="208" priority="224" stopIfTrue="1" operator="lessThan">
      <formula>0</formula>
    </cfRule>
  </conditionalFormatting>
  <conditionalFormatting sqref="P4:P6">
    <cfRule type="cellIs" dxfId="207" priority="566" stopIfTrue="1" operator="lessThan">
      <formula>0</formula>
    </cfRule>
    <cfRule type="cellIs" dxfId="206" priority="565" stopIfTrue="1" operator="between">
      <formula>#REF!</formula>
      <formula>0</formula>
    </cfRule>
    <cfRule type="cellIs" dxfId="205" priority="564" stopIfTrue="1" operator="between">
      <formula>#REF!</formula>
      <formula>#REF!</formula>
    </cfRule>
  </conditionalFormatting>
  <conditionalFormatting sqref="P11">
    <cfRule type="cellIs" dxfId="204" priority="10" stopIfTrue="1" operator="between">
      <formula>#REF!</formula>
      <formula>#REF!</formula>
    </cfRule>
    <cfRule type="cellIs" dxfId="203" priority="11" stopIfTrue="1" operator="between">
      <formula>#REF!</formula>
      <formula>0</formula>
    </cfRule>
    <cfRule type="cellIs" dxfId="202" priority="12" stopIfTrue="1" operator="lessThan">
      <formula>0</formula>
    </cfRule>
  </conditionalFormatting>
  <conditionalFormatting sqref="Q27:R27">
    <cfRule type="cellIs" dxfId="201" priority="186" stopIfTrue="1" operator="between">
      <formula>#REF!</formula>
      <formula>#REF!</formula>
    </cfRule>
    <cfRule type="cellIs" dxfId="200" priority="188" stopIfTrue="1" operator="lessThan">
      <formula>0</formula>
    </cfRule>
    <cfRule type="cellIs" dxfId="199" priority="187" stopIfTrue="1" operator="between">
      <formula>#REF!</formula>
      <formula>0</formula>
    </cfRule>
  </conditionalFormatting>
  <conditionalFormatting sqref="R23">
    <cfRule type="cellIs" dxfId="198" priority="44" stopIfTrue="1" operator="lessThan">
      <formula>0</formula>
    </cfRule>
    <cfRule type="cellIs" dxfId="197" priority="42" stopIfTrue="1" operator="between">
      <formula>#REF!</formula>
      <formula>#REF!</formula>
    </cfRule>
    <cfRule type="cellIs" dxfId="196" priority="43" stopIfTrue="1" operator="between">
      <formula>#REF!</formula>
      <formula>0</formula>
    </cfRule>
  </conditionalFormatting>
  <conditionalFormatting sqref="X23">
    <cfRule type="cellIs" dxfId="195" priority="81" stopIfTrue="1" operator="between">
      <formula>#REF!</formula>
      <formula>#REF!</formula>
    </cfRule>
    <cfRule type="cellIs" dxfId="194" priority="82" stopIfTrue="1" operator="between">
      <formula>#REF!</formula>
      <formula>0</formula>
    </cfRule>
    <cfRule type="cellIs" dxfId="193" priority="83" stopIfTrue="1" operator="lessThan">
      <formula>0</formula>
    </cfRule>
  </conditionalFormatting>
  <conditionalFormatting sqref="Z31">
    <cfRule type="cellIs" dxfId="192" priority="530" stopIfTrue="1" operator="lessThan">
      <formula>0</formula>
    </cfRule>
  </conditionalFormatting>
  <conditionalFormatting sqref="Z31:AB31">
    <cfRule type="cellIs" dxfId="191" priority="528" stopIfTrue="1" operator="between">
      <formula>#REF!</formula>
      <formula>#REF!</formula>
    </cfRule>
    <cfRule type="cellIs" dxfId="190" priority="529" stopIfTrue="1" operator="between">
      <formula>#REF!</formula>
      <formula>0</formula>
    </cfRule>
  </conditionalFormatting>
  <conditionalFormatting sqref="AA31:AB31">
    <cfRule type="cellIs" dxfId="189" priority="533" stopIfTrue="1" operator="lessThan">
      <formula>0</formula>
    </cfRule>
  </conditionalFormatting>
  <conditionalFormatting sqref="AJ23">
    <cfRule type="cellIs" dxfId="188" priority="74" stopIfTrue="1" operator="lessThan">
      <formula>0</formula>
    </cfRule>
  </conditionalFormatting>
  <conditionalFormatting sqref="AJ32">
    <cfRule type="cellIs" dxfId="187" priority="299" stopIfTrue="1" operator="lessThan">
      <formula>0</formula>
    </cfRule>
  </conditionalFormatting>
  <conditionalFormatting sqref="AJ35">
    <cfRule type="cellIs" dxfId="186" priority="210" stopIfTrue="1" operator="between">
      <formula>#REF!</formula>
      <formula>#REF!</formula>
    </cfRule>
    <cfRule type="cellIs" dxfId="185" priority="211" stopIfTrue="1" operator="between">
      <formula>#REF!</formula>
      <formula>0</formula>
    </cfRule>
    <cfRule type="cellIs" dxfId="184" priority="212" stopIfTrue="1" operator="lessThan">
      <formula>0</formula>
    </cfRule>
  </conditionalFormatting>
  <conditionalFormatting sqref="AJ23:AK23">
    <cfRule type="cellIs" dxfId="183" priority="72" stopIfTrue="1" operator="between">
      <formula>#REF!</formula>
      <formula>#REF!</formula>
    </cfRule>
    <cfRule type="cellIs" dxfId="182" priority="73" stopIfTrue="1" operator="between">
      <formula>#REF!</formula>
      <formula>0</formula>
    </cfRule>
  </conditionalFormatting>
  <conditionalFormatting sqref="AJ27:AK27">
    <cfRule type="cellIs" dxfId="181" priority="182" stopIfTrue="1" operator="lessThan">
      <formula>0</formula>
    </cfRule>
    <cfRule type="cellIs" dxfId="180" priority="181" stopIfTrue="1" operator="between">
      <formula>#REF!</formula>
      <formula>0</formula>
    </cfRule>
    <cfRule type="cellIs" dxfId="179" priority="180" stopIfTrue="1" operator="between">
      <formula>#REF!</formula>
      <formula>#REF!</formula>
    </cfRule>
  </conditionalFormatting>
  <conditionalFormatting sqref="AJ32:AK32">
    <cfRule type="cellIs" dxfId="178" priority="298" stopIfTrue="1" operator="between">
      <formula>#REF!</formula>
      <formula>0</formula>
    </cfRule>
  </conditionalFormatting>
  <conditionalFormatting sqref="AJ29:AL29">
    <cfRule type="cellIs" dxfId="177" priority="290" stopIfTrue="1" operator="lessThan">
      <formula>0</formula>
    </cfRule>
    <cfRule type="cellIs" dxfId="176" priority="289" stopIfTrue="1" operator="between">
      <formula>#REF!</formula>
      <formula>0</formula>
    </cfRule>
    <cfRule type="cellIs" dxfId="175" priority="288" stopIfTrue="1" operator="between">
      <formula>#REF!</formula>
      <formula>#REF!</formula>
    </cfRule>
  </conditionalFormatting>
  <conditionalFormatting sqref="AK23">
    <cfRule type="cellIs" dxfId="174" priority="77" stopIfTrue="1" operator="lessThan">
      <formula>0</formula>
    </cfRule>
  </conditionalFormatting>
  <conditionalFormatting sqref="AK32">
    <cfRule type="cellIs" dxfId="173" priority="302" stopIfTrue="1" operator="lessThan">
      <formula>0</formula>
    </cfRule>
  </conditionalFormatting>
  <conditionalFormatting sqref="AK30:AL35">
    <cfRule type="cellIs" dxfId="172" priority="215" stopIfTrue="1" operator="lessThan">
      <formula>0</formula>
    </cfRule>
    <cfRule type="cellIs" dxfId="171" priority="213" stopIfTrue="1" operator="between">
      <formula>#REF!</formula>
      <formula>#REF!</formula>
    </cfRule>
    <cfRule type="cellIs" dxfId="170" priority="214" stopIfTrue="1" operator="between">
      <formula>#REF!</formula>
      <formula>0</formula>
    </cfRule>
  </conditionalFormatting>
  <conditionalFormatting sqref="AL32">
    <cfRule type="cellIs" dxfId="169"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4"/>
  <sheetViews>
    <sheetView view="pageBreakPreview" zoomScale="70" zoomScaleNormal="50" zoomScaleSheetLayoutView="70" zoomScalePageLayoutView="60" workbookViewId="0">
      <selection activeCell="I26" sqref="I2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79</v>
      </c>
    </row>
    <row r="2" spans="1:26" ht="17.25" customHeight="1">
      <c r="A2" s="13"/>
      <c r="B2" s="17" t="s">
        <v>80</v>
      </c>
      <c r="C2" s="994" t="s">
        <v>81</v>
      </c>
      <c r="D2" s="18" t="s">
        <v>82</v>
      </c>
      <c r="E2" s="1002">
        <v>45190</v>
      </c>
      <c r="G2" s="19"/>
      <c r="H2" s="16"/>
      <c r="I2" s="103"/>
      <c r="J2" s="103"/>
      <c r="K2" s="15"/>
      <c r="L2" s="15"/>
      <c r="M2" s="16"/>
      <c r="N2" s="104"/>
      <c r="O2" s="105"/>
      <c r="P2" s="104"/>
      <c r="Q2" s="218"/>
      <c r="R2" s="15"/>
    </row>
    <row r="3" spans="1:26">
      <c r="A3" s="13"/>
      <c r="B3" s="20" t="s">
        <v>83</v>
      </c>
      <c r="C3" s="995"/>
      <c r="D3" s="21" t="s">
        <v>84</v>
      </c>
      <c r="E3" s="1003"/>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85</v>
      </c>
      <c r="C5" s="23"/>
      <c r="D5" s="24"/>
      <c r="E5" s="25"/>
      <c r="F5" s="25"/>
      <c r="G5" s="25"/>
      <c r="H5" s="26"/>
      <c r="I5" s="106"/>
      <c r="J5" s="106"/>
      <c r="K5" s="25"/>
      <c r="L5" s="25"/>
      <c r="M5" s="26"/>
      <c r="N5" s="107"/>
      <c r="O5" s="108"/>
      <c r="P5" s="107"/>
      <c r="Q5" s="219"/>
      <c r="R5" s="220" t="s">
        <v>86</v>
      </c>
      <c r="S5" s="25"/>
    </row>
    <row r="6" spans="1:26" ht="18" customHeight="1">
      <c r="A6" s="22"/>
      <c r="B6" s="23" t="s">
        <v>87</v>
      </c>
      <c r="C6" s="23"/>
      <c r="D6" s="24"/>
      <c r="E6" s="25"/>
      <c r="F6" s="25"/>
      <c r="G6" s="25"/>
      <c r="H6" s="26"/>
      <c r="I6" s="106"/>
      <c r="J6" s="106"/>
      <c r="K6" s="25"/>
      <c r="L6" s="25"/>
      <c r="M6" s="26"/>
      <c r="N6" s="107"/>
      <c r="O6" s="108"/>
      <c r="P6" s="107"/>
      <c r="Q6" s="219"/>
      <c r="R6" s="221" t="s">
        <v>88</v>
      </c>
      <c r="S6" s="25"/>
    </row>
    <row r="7" spans="1:26" ht="15" customHeight="1">
      <c r="A7" s="22"/>
      <c r="B7" s="27"/>
      <c r="C7" s="23" t="s">
        <v>89</v>
      </c>
      <c r="D7" s="27"/>
      <c r="E7" s="25"/>
      <c r="F7" s="25"/>
      <c r="G7" s="25"/>
      <c r="H7" s="26"/>
      <c r="I7" s="106"/>
      <c r="J7" s="106"/>
      <c r="K7" s="25"/>
      <c r="L7" s="25"/>
      <c r="M7" s="26"/>
      <c r="N7" s="107"/>
      <c r="O7" s="108"/>
      <c r="P7" s="107"/>
      <c r="Q7" s="219"/>
      <c r="R7" s="25"/>
      <c r="S7" s="25"/>
    </row>
    <row r="8" spans="1:26" ht="18.75" customHeight="1">
      <c r="A8" s="22"/>
      <c r="B8" s="28"/>
      <c r="C8" s="23" t="s">
        <v>90</v>
      </c>
      <c r="D8" s="24"/>
      <c r="E8" s="25"/>
      <c r="F8" s="25"/>
      <c r="G8" s="25"/>
      <c r="H8" s="26"/>
      <c r="I8" s="106"/>
      <c r="J8" s="106"/>
      <c r="K8" s="25"/>
      <c r="L8" s="25"/>
      <c r="M8" s="26"/>
      <c r="N8" s="107"/>
      <c r="O8" s="108"/>
      <c r="P8" s="107"/>
      <c r="Q8" s="219"/>
      <c r="R8" s="25"/>
      <c r="S8" s="25"/>
    </row>
    <row r="9" spans="1:26" ht="30" customHeight="1">
      <c r="A9" s="22"/>
      <c r="B9" s="27"/>
      <c r="C9" s="27"/>
      <c r="D9" s="28"/>
      <c r="E9" s="968" t="s">
        <v>91</v>
      </c>
      <c r="F9" s="969"/>
      <c r="G9" s="969"/>
      <c r="H9" s="969"/>
      <c r="I9" s="970" t="s">
        <v>92</v>
      </c>
      <c r="J9" s="971"/>
      <c r="K9" s="971"/>
      <c r="L9" s="971"/>
      <c r="M9" s="972" t="s">
        <v>93</v>
      </c>
      <c r="N9" s="973"/>
      <c r="O9" s="973"/>
      <c r="P9" s="973"/>
      <c r="Q9" s="974"/>
      <c r="R9" s="222"/>
      <c r="S9" s="25"/>
    </row>
    <row r="10" spans="1:26" ht="54.75" customHeight="1">
      <c r="A10" s="22"/>
      <c r="B10" s="29" t="s">
        <v>94</v>
      </c>
      <c r="C10" s="30" t="s">
        <v>95</v>
      </c>
      <c r="D10" s="30" t="s">
        <v>96</v>
      </c>
      <c r="E10" s="31" t="s">
        <v>97</v>
      </c>
      <c r="F10" s="32" t="s">
        <v>98</v>
      </c>
      <c r="G10" s="31" t="s">
        <v>99</v>
      </c>
      <c r="H10" s="33" t="s">
        <v>100</v>
      </c>
      <c r="I10" s="109" t="s">
        <v>101</v>
      </c>
      <c r="J10" s="32" t="s">
        <v>98</v>
      </c>
      <c r="K10" s="110" t="s">
        <v>100</v>
      </c>
      <c r="L10" s="33" t="s">
        <v>102</v>
      </c>
      <c r="M10" s="111" t="s">
        <v>101</v>
      </c>
      <c r="N10" s="975" t="s">
        <v>103</v>
      </c>
      <c r="O10" s="976"/>
      <c r="P10" s="977" t="s">
        <v>104</v>
      </c>
      <c r="Q10" s="978"/>
      <c r="R10" s="223" t="s">
        <v>105</v>
      </c>
      <c r="S10" s="25"/>
    </row>
    <row r="11" spans="1:26" ht="38.25">
      <c r="A11" s="22"/>
      <c r="B11" s="34" t="s">
        <v>106</v>
      </c>
      <c r="C11" s="35" t="s">
        <v>107</v>
      </c>
      <c r="D11" s="36" t="s">
        <v>108</v>
      </c>
      <c r="E11" s="37" t="s">
        <v>109</v>
      </c>
      <c r="F11" s="37" t="s">
        <v>110</v>
      </c>
      <c r="G11" s="37" t="s">
        <v>111</v>
      </c>
      <c r="H11" s="38" t="s">
        <v>112</v>
      </c>
      <c r="I11" s="112" t="s">
        <v>113</v>
      </c>
      <c r="J11" s="37" t="s">
        <v>114</v>
      </c>
      <c r="K11" s="113" t="s">
        <v>112</v>
      </c>
      <c r="L11" s="38" t="s">
        <v>115</v>
      </c>
      <c r="M11" s="114" t="s">
        <v>113</v>
      </c>
      <c r="N11" s="115" t="s">
        <v>116</v>
      </c>
      <c r="O11" s="116" t="s">
        <v>117</v>
      </c>
      <c r="P11" s="115" t="s">
        <v>116</v>
      </c>
      <c r="Q11" s="224" t="s">
        <v>118</v>
      </c>
      <c r="R11" s="225" t="s">
        <v>119</v>
      </c>
      <c r="S11" s="25"/>
    </row>
    <row r="12" spans="1:26" ht="23.25" customHeight="1">
      <c r="A12" s="22"/>
      <c r="B12" s="39"/>
      <c r="C12" s="39"/>
      <c r="D12" s="996">
        <f>4781.1+1.7+1.6</f>
        <v>4784.4000000000005</v>
      </c>
      <c r="E12" s="1004" t="s">
        <v>178</v>
      </c>
      <c r="F12" s="40"/>
      <c r="G12" s="41"/>
      <c r="H12" s="42"/>
      <c r="I12" s="117"/>
      <c r="J12" s="118"/>
      <c r="K12" s="118"/>
      <c r="L12" s="119" t="s">
        <v>120</v>
      </c>
      <c r="M12" s="981" t="s">
        <v>121</v>
      </c>
      <c r="N12" s="983"/>
      <c r="O12" s="983"/>
      <c r="P12" s="983"/>
      <c r="Q12" s="982"/>
      <c r="R12" s="226"/>
      <c r="S12" s="25"/>
      <c r="T12" s="227" t="str">
        <f ca="1">IF(O12="","",(O12-TODAY()))</f>
        <v/>
      </c>
      <c r="U12" s="228"/>
    </row>
    <row r="13" spans="1:26" ht="18" customHeight="1">
      <c r="A13" s="22"/>
      <c r="B13" s="43"/>
      <c r="C13" s="43"/>
      <c r="D13" s="997"/>
      <c r="E13" s="1005"/>
      <c r="F13" s="45"/>
      <c r="G13" s="46"/>
      <c r="H13" s="47"/>
      <c r="I13" s="120"/>
      <c r="J13" s="121"/>
      <c r="K13" s="121"/>
      <c r="L13" s="122"/>
      <c r="M13" s="123" t="s">
        <v>122</v>
      </c>
      <c r="N13" s="124">
        <f>4784.4+25</f>
        <v>4809.3999999999996</v>
      </c>
      <c r="O13" s="125"/>
      <c r="P13" s="126">
        <f>N13-D12</f>
        <v>24.999999999999091</v>
      </c>
      <c r="Q13" s="229"/>
      <c r="R13" s="60" t="s">
        <v>123</v>
      </c>
      <c r="S13" s="25"/>
      <c r="T13" s="227"/>
      <c r="U13" s="228"/>
      <c r="Z13" s="278"/>
    </row>
    <row r="14" spans="1:26" ht="18" customHeight="1">
      <c r="A14" s="22"/>
      <c r="B14" s="43"/>
      <c r="C14" s="43"/>
      <c r="D14" s="997"/>
      <c r="E14" s="1005"/>
      <c r="F14" s="45"/>
      <c r="G14" s="46"/>
      <c r="H14" s="47"/>
      <c r="I14" s="120"/>
      <c r="J14" s="121"/>
      <c r="K14" s="121"/>
      <c r="L14" s="122"/>
      <c r="M14" s="127" t="s">
        <v>124</v>
      </c>
      <c r="N14" s="128">
        <f>4745.9+50</f>
        <v>4795.8999999999996</v>
      </c>
      <c r="O14" s="129"/>
      <c r="P14" s="130">
        <f>N14-D12</f>
        <v>11.499999999999091</v>
      </c>
      <c r="Q14" s="230"/>
      <c r="R14" s="231" t="s">
        <v>125</v>
      </c>
      <c r="S14" s="25"/>
      <c r="T14" s="227"/>
      <c r="U14" s="228"/>
    </row>
    <row r="15" spans="1:26" ht="18" customHeight="1">
      <c r="A15" s="22"/>
      <c r="B15" s="43"/>
      <c r="C15" s="43"/>
      <c r="D15" s="997"/>
      <c r="E15" s="1005"/>
      <c r="F15" s="45"/>
      <c r="G15" s="48"/>
      <c r="H15" s="47"/>
      <c r="I15" s="120"/>
      <c r="J15" s="121"/>
      <c r="K15" s="121"/>
      <c r="L15" s="122"/>
      <c r="M15" s="127" t="s">
        <v>126</v>
      </c>
      <c r="N15" s="128">
        <f>4697.1+100</f>
        <v>4797.1000000000004</v>
      </c>
      <c r="O15" s="129"/>
      <c r="P15" s="128">
        <f>N15-D12</f>
        <v>12.699999999999818</v>
      </c>
      <c r="Q15" s="232"/>
      <c r="R15" s="233" t="s">
        <v>127</v>
      </c>
      <c r="S15" s="25"/>
      <c r="T15" s="227"/>
      <c r="U15" s="228"/>
    </row>
    <row r="16" spans="1:26" ht="18" customHeight="1">
      <c r="A16" s="22"/>
      <c r="B16" s="43"/>
      <c r="C16" s="43"/>
      <c r="D16" s="997"/>
      <c r="E16" s="1005"/>
      <c r="F16" s="45"/>
      <c r="G16" s="48"/>
      <c r="H16" s="47"/>
      <c r="I16" s="120"/>
      <c r="J16" s="121"/>
      <c r="K16" s="121"/>
      <c r="L16" s="122"/>
      <c r="M16" s="127" t="s">
        <v>128</v>
      </c>
      <c r="N16" s="128">
        <f>4781.1+150</f>
        <v>4931.1000000000004</v>
      </c>
      <c r="O16" s="129"/>
      <c r="P16" s="131">
        <f>N16-D12</f>
        <v>146.69999999999982</v>
      </c>
      <c r="Q16" s="232"/>
      <c r="R16" s="234"/>
      <c r="S16" s="25"/>
      <c r="T16" s="227"/>
      <c r="U16" s="228"/>
    </row>
    <row r="17" spans="1:26" ht="18" customHeight="1">
      <c r="A17" s="22"/>
      <c r="B17" s="43"/>
      <c r="C17" s="43"/>
      <c r="D17" s="997"/>
      <c r="E17" s="1005"/>
      <c r="F17" s="45"/>
      <c r="G17" s="49" t="s">
        <v>23</v>
      </c>
      <c r="H17" s="47"/>
      <c r="I17" s="120"/>
      <c r="J17" s="121"/>
      <c r="K17" s="121"/>
      <c r="L17" s="122"/>
      <c r="M17" s="132" t="s">
        <v>129</v>
      </c>
      <c r="N17" s="133"/>
      <c r="O17" s="134">
        <v>45206</v>
      </c>
      <c r="P17" s="135"/>
      <c r="Q17" s="235">
        <f>O17-E2</f>
        <v>16</v>
      </c>
      <c r="R17" s="236" t="s">
        <v>130</v>
      </c>
      <c r="S17" s="25"/>
      <c r="T17" s="227"/>
      <c r="U17" s="228"/>
    </row>
    <row r="18" spans="1:26" ht="18" customHeight="1">
      <c r="A18" s="22"/>
      <c r="B18" s="43"/>
      <c r="C18" s="43"/>
      <c r="D18" s="997"/>
      <c r="E18" s="1005"/>
      <c r="F18" s="50"/>
      <c r="G18" s="49"/>
      <c r="H18" s="51"/>
      <c r="I18" s="120"/>
      <c r="J18" s="121"/>
      <c r="K18" s="121"/>
      <c r="L18" s="122"/>
      <c r="M18" s="136" t="s">
        <v>131</v>
      </c>
      <c r="N18" s="137"/>
      <c r="O18" s="138">
        <v>45225</v>
      </c>
      <c r="P18" s="139"/>
      <c r="Q18" s="237">
        <f>O18-E2</f>
        <v>35</v>
      </c>
      <c r="R18" s="238" t="s">
        <v>127</v>
      </c>
      <c r="S18" s="25"/>
      <c r="T18" s="227" t="str">
        <f ca="1">IF(O14="","",(O14-TODAY()))</f>
        <v/>
      </c>
      <c r="U18" s="228"/>
      <c r="Z18" s="5"/>
    </row>
    <row r="19" spans="1:26" ht="18" customHeight="1">
      <c r="A19" s="22"/>
      <c r="B19" s="43"/>
      <c r="C19" s="43"/>
      <c r="D19" s="997"/>
      <c r="E19" s="1005"/>
      <c r="F19" s="45"/>
      <c r="G19" s="49" t="s">
        <v>23</v>
      </c>
      <c r="H19" s="52"/>
      <c r="I19" s="120"/>
      <c r="J19" s="121"/>
      <c r="K19" s="121"/>
      <c r="L19" s="122"/>
      <c r="M19" s="136" t="s">
        <v>132</v>
      </c>
      <c r="N19" s="137"/>
      <c r="O19" s="138">
        <v>45275</v>
      </c>
      <c r="P19" s="139"/>
      <c r="Q19" s="239">
        <f>O19-E2</f>
        <v>85</v>
      </c>
      <c r="R19" s="240" t="s">
        <v>133</v>
      </c>
      <c r="S19" s="25"/>
      <c r="T19" s="227"/>
      <c r="U19" s="228"/>
      <c r="Z19" s="5"/>
    </row>
    <row r="20" spans="1:26" ht="18" customHeight="1">
      <c r="A20" s="22"/>
      <c r="B20" s="43"/>
      <c r="C20" s="43"/>
      <c r="D20" s="997"/>
      <c r="E20" s="1005"/>
      <c r="F20" s="45"/>
      <c r="G20" s="49"/>
      <c r="H20" s="47"/>
      <c r="I20" s="120"/>
      <c r="J20" s="121"/>
      <c r="K20" s="121"/>
      <c r="L20" s="122"/>
      <c r="M20" s="123" t="s">
        <v>134</v>
      </c>
      <c r="N20" s="140"/>
      <c r="O20" s="141">
        <v>45206</v>
      </c>
      <c r="P20" s="140"/>
      <c r="Q20" s="241">
        <f>O20-E2</f>
        <v>16</v>
      </c>
      <c r="R20" s="240" t="s">
        <v>135</v>
      </c>
      <c r="S20" s="25"/>
      <c r="T20" s="227"/>
      <c r="U20" s="228"/>
      <c r="Z20" s="5"/>
    </row>
    <row r="21" spans="1:26" ht="18" customHeight="1">
      <c r="A21" s="22"/>
      <c r="B21" s="43"/>
      <c r="C21" s="43"/>
      <c r="D21" s="997"/>
      <c r="E21" s="1005"/>
      <c r="F21" s="45"/>
      <c r="G21" s="49" t="s">
        <v>23</v>
      </c>
      <c r="H21" s="47"/>
      <c r="I21" s="120"/>
      <c r="J21" s="121"/>
      <c r="K21" s="121"/>
      <c r="L21" s="122"/>
      <c r="M21" s="142" t="s">
        <v>136</v>
      </c>
      <c r="N21" s="143"/>
      <c r="O21" s="144">
        <v>45203</v>
      </c>
      <c r="P21" s="143"/>
      <c r="Q21" s="242">
        <f>O21-E2</f>
        <v>13</v>
      </c>
      <c r="R21" s="243" t="s">
        <v>137</v>
      </c>
      <c r="S21" s="25"/>
      <c r="T21" s="227"/>
      <c r="U21" s="228"/>
      <c r="Z21" s="5"/>
    </row>
    <row r="22" spans="1:26" ht="18" customHeight="1">
      <c r="A22" s="22"/>
      <c r="B22" s="43"/>
      <c r="C22" s="43"/>
      <c r="D22" s="997"/>
      <c r="E22" s="1005"/>
      <c r="F22" s="45"/>
      <c r="G22" s="49"/>
      <c r="H22" s="47"/>
      <c r="I22" s="120"/>
      <c r="J22" s="121"/>
      <c r="K22" s="121"/>
      <c r="L22" s="122"/>
      <c r="M22" s="145"/>
      <c r="N22" s="146"/>
      <c r="O22" s="147" t="s">
        <v>138</v>
      </c>
      <c r="P22" s="146"/>
      <c r="Q22" s="244"/>
      <c r="R22" s="245"/>
      <c r="S22" s="25"/>
      <c r="T22" s="227"/>
      <c r="U22" s="228"/>
      <c r="Z22" s="5"/>
    </row>
    <row r="23" spans="1:26" ht="21.75" customHeight="1">
      <c r="A23" s="22"/>
      <c r="B23" s="43"/>
      <c r="C23" s="43"/>
      <c r="D23" s="997"/>
      <c r="E23" s="1005"/>
      <c r="F23" s="45"/>
      <c r="G23" s="46"/>
      <c r="H23" s="47"/>
      <c r="I23" s="120"/>
      <c r="J23" s="121"/>
      <c r="K23" s="121"/>
      <c r="L23" s="122"/>
      <c r="M23" s="136" t="s">
        <v>139</v>
      </c>
      <c r="N23" s="128">
        <f>4745.9+50</f>
        <v>4795.8999999999996</v>
      </c>
      <c r="O23" s="148">
        <v>45237</v>
      </c>
      <c r="P23" s="149">
        <f>N23-D12</f>
        <v>11.499999999999091</v>
      </c>
      <c r="Q23" s="239">
        <f>O23-E2</f>
        <v>47</v>
      </c>
      <c r="R23" s="246" t="s">
        <v>140</v>
      </c>
      <c r="S23" s="25"/>
      <c r="T23" s="227"/>
      <c r="U23" s="228"/>
      <c r="Z23" s="5"/>
    </row>
    <row r="24" spans="1:26" ht="18" customHeight="1">
      <c r="A24" s="22"/>
      <c r="B24" s="53" t="s">
        <v>141</v>
      </c>
      <c r="C24" s="43"/>
      <c r="D24" s="997"/>
      <c r="E24" s="1005"/>
      <c r="F24" s="45"/>
      <c r="G24" s="46"/>
      <c r="H24" s="47"/>
      <c r="I24" s="120"/>
      <c r="J24" s="121"/>
      <c r="K24" s="121"/>
      <c r="L24" s="122"/>
      <c r="M24" s="136" t="s">
        <v>142</v>
      </c>
      <c r="N24" s="150"/>
      <c r="O24" s="148">
        <v>45274</v>
      </c>
      <c r="P24" s="150"/>
      <c r="Q24" s="247">
        <f>O24-E2</f>
        <v>84</v>
      </c>
      <c r="R24" s="248" t="s">
        <v>127</v>
      </c>
      <c r="S24" s="25"/>
      <c r="T24" s="227"/>
      <c r="U24" s="228"/>
      <c r="Z24" s="5"/>
    </row>
    <row r="25" spans="1:26" ht="18" customHeight="1">
      <c r="A25" s="22"/>
      <c r="B25" s="54">
        <v>31307</v>
      </c>
      <c r="C25" s="43"/>
      <c r="D25" s="997"/>
      <c r="E25" s="1005"/>
      <c r="F25" s="45"/>
      <c r="G25" s="46"/>
      <c r="H25" s="47"/>
      <c r="I25" s="120"/>
      <c r="J25" s="121"/>
      <c r="K25" s="121"/>
      <c r="L25" s="122"/>
      <c r="M25" s="136" t="s">
        <v>143</v>
      </c>
      <c r="N25" s="137"/>
      <c r="O25" s="148">
        <v>45207</v>
      </c>
      <c r="P25" s="137"/>
      <c r="Q25" s="239">
        <f>O25-E2</f>
        <v>17</v>
      </c>
      <c r="R25" s="249"/>
      <c r="S25" s="25"/>
      <c r="T25" s="227"/>
      <c r="U25" s="228"/>
      <c r="Z25" s="5"/>
    </row>
    <row r="26" spans="1:26" ht="18" customHeight="1">
      <c r="A26" s="22"/>
      <c r="B26" s="55"/>
      <c r="C26" s="43"/>
      <c r="D26" s="997"/>
      <c r="E26" s="1005"/>
      <c r="F26" s="56"/>
      <c r="G26" s="57"/>
      <c r="H26" s="58"/>
      <c r="I26" s="120"/>
      <c r="J26" s="121"/>
      <c r="K26" s="121"/>
      <c r="L26" s="122"/>
      <c r="M26" s="151" t="s">
        <v>280</v>
      </c>
      <c r="N26" s="137"/>
      <c r="O26" s="148">
        <v>45323</v>
      </c>
      <c r="P26" s="152"/>
      <c r="Q26" s="239" t="e">
        <f>O26-#REF!</f>
        <v>#REF!</v>
      </c>
      <c r="R26" s="249"/>
      <c r="S26" s="25"/>
      <c r="T26" s="227"/>
      <c r="U26" s="228"/>
      <c r="Z26" s="5"/>
    </row>
    <row r="27" spans="1:26" ht="18" customHeight="1">
      <c r="A27" s="22"/>
      <c r="B27" s="55"/>
      <c r="C27" s="43"/>
      <c r="D27" s="997"/>
      <c r="E27" s="1005"/>
      <c r="F27" s="45"/>
      <c r="G27" s="59"/>
      <c r="H27" s="47"/>
      <c r="I27" s="120"/>
      <c r="J27" s="121"/>
      <c r="K27" s="121"/>
      <c r="L27" s="122"/>
      <c r="M27" s="151" t="s">
        <v>281</v>
      </c>
      <c r="N27" s="153"/>
      <c r="O27" s="148">
        <v>45323</v>
      </c>
      <c r="P27" s="152"/>
      <c r="Q27" s="239" t="e">
        <f>O27-#REF!</f>
        <v>#REF!</v>
      </c>
      <c r="R27" s="251" t="s">
        <v>144</v>
      </c>
      <c r="S27" s="25"/>
      <c r="T27" s="227"/>
      <c r="U27" s="228"/>
      <c r="Z27" s="5"/>
    </row>
    <row r="28" spans="1:26" ht="18" customHeight="1">
      <c r="A28" s="22"/>
      <c r="B28" s="55"/>
      <c r="C28" s="43"/>
      <c r="D28" s="997"/>
      <c r="E28" s="1005"/>
      <c r="F28" s="45"/>
      <c r="G28" s="46"/>
      <c r="H28" s="58"/>
      <c r="I28" s="120"/>
      <c r="J28" s="121"/>
      <c r="K28" s="121"/>
      <c r="L28" s="122"/>
      <c r="M28" s="136" t="s">
        <v>255</v>
      </c>
      <c r="N28" s="748">
        <f>4745.9+50</f>
        <v>4795.8999999999996</v>
      </c>
      <c r="O28" s="155"/>
      <c r="P28" s="131">
        <f>N28-D12</f>
        <v>11.499999999999091</v>
      </c>
      <c r="Q28" s="252"/>
      <c r="R28" s="63" t="s">
        <v>127</v>
      </c>
      <c r="S28" s="25"/>
      <c r="T28" s="227"/>
      <c r="U28" s="228"/>
      <c r="Z28" s="5"/>
    </row>
    <row r="29" spans="1:26" ht="18" customHeight="1">
      <c r="A29" s="22"/>
      <c r="B29" s="55"/>
      <c r="C29" s="43"/>
      <c r="D29" s="997"/>
      <c r="E29" s="1005"/>
      <c r="F29" s="56"/>
      <c r="G29" s="60"/>
      <c r="H29" s="61"/>
      <c r="I29" s="156"/>
      <c r="J29" s="157"/>
      <c r="K29" s="64"/>
      <c r="L29" s="122"/>
      <c r="M29" s="136" t="s">
        <v>145</v>
      </c>
      <c r="N29" s="149">
        <f>4781.1+150</f>
        <v>4931.1000000000004</v>
      </c>
      <c r="O29" s="148">
        <v>45554</v>
      </c>
      <c r="P29" s="131">
        <f>N29-D12</f>
        <v>146.69999999999982</v>
      </c>
      <c r="Q29" s="239">
        <f>O29-E2</f>
        <v>364</v>
      </c>
      <c r="R29" s="812" t="s">
        <v>272</v>
      </c>
      <c r="S29" s="25"/>
      <c r="T29" s="227"/>
      <c r="U29" s="228"/>
    </row>
    <row r="30" spans="1:26" ht="18" customHeight="1">
      <c r="A30" s="22"/>
      <c r="B30" s="62" t="s">
        <v>146</v>
      </c>
      <c r="C30" s="55"/>
      <c r="D30" s="997"/>
      <c r="E30" s="1005"/>
      <c r="F30" s="45"/>
      <c r="G30" s="63"/>
      <c r="H30" s="47"/>
      <c r="I30" s="156"/>
      <c r="J30" s="121"/>
      <c r="K30" s="121"/>
      <c r="L30" s="122"/>
      <c r="M30" s="136" t="s">
        <v>149</v>
      </c>
      <c r="N30" s="149">
        <f>4493.1+300</f>
        <v>4793.1000000000004</v>
      </c>
      <c r="O30" s="148">
        <v>45190</v>
      </c>
      <c r="P30" s="815">
        <f>N30-D12</f>
        <v>8.6999999999998181</v>
      </c>
      <c r="Q30" s="253">
        <f>O30-E2</f>
        <v>0</v>
      </c>
      <c r="R30" s="813" t="s">
        <v>274</v>
      </c>
      <c r="S30" s="25"/>
      <c r="T30" s="227"/>
      <c r="U30" s="228"/>
    </row>
    <row r="31" spans="1:26" ht="18" customHeight="1">
      <c r="A31" s="22"/>
      <c r="B31" s="62" t="s">
        <v>148</v>
      </c>
      <c r="C31" s="55"/>
      <c r="D31" s="997"/>
      <c r="E31" s="1005"/>
      <c r="F31" s="45"/>
      <c r="G31" s="46"/>
      <c r="H31" s="64"/>
      <c r="I31" s="156"/>
      <c r="J31" s="121"/>
      <c r="K31" s="121"/>
      <c r="L31" s="122"/>
      <c r="M31" s="127" t="s">
        <v>151</v>
      </c>
      <c r="N31" s="128">
        <f>4767.7+200</f>
        <v>4967.7</v>
      </c>
      <c r="O31" s="129"/>
      <c r="P31" s="131">
        <f>N31-D12</f>
        <v>183.29999999999927</v>
      </c>
      <c r="Q31" s="777"/>
      <c r="R31" s="813" t="s">
        <v>273</v>
      </c>
      <c r="S31" s="25"/>
      <c r="T31" s="227"/>
      <c r="U31" s="228"/>
    </row>
    <row r="32" spans="1:26" ht="18" customHeight="1">
      <c r="A32" s="22"/>
      <c r="B32" s="62" t="s">
        <v>150</v>
      </c>
      <c r="C32" s="55"/>
      <c r="D32" s="997"/>
      <c r="E32" s="1005"/>
      <c r="F32" s="50"/>
      <c r="G32" s="57"/>
      <c r="H32" s="65"/>
      <c r="I32" s="158"/>
      <c r="J32" s="80"/>
      <c r="K32" s="80"/>
      <c r="L32" s="159"/>
      <c r="M32" s="394" t="s">
        <v>195</v>
      </c>
      <c r="N32" s="756">
        <f>4730.4+100</f>
        <v>4830.3999999999996</v>
      </c>
      <c r="O32" s="757"/>
      <c r="P32" s="758">
        <f>N32-D12</f>
        <v>45.999999999999091</v>
      </c>
      <c r="Q32" s="777"/>
      <c r="R32" s="814" t="s">
        <v>279</v>
      </c>
      <c r="S32" s="25"/>
      <c r="T32" s="227"/>
      <c r="U32" s="228"/>
    </row>
    <row r="33" spans="1:26" ht="18" customHeight="1">
      <c r="A33" s="22"/>
      <c r="B33" s="55"/>
      <c r="C33" s="62" t="s">
        <v>146</v>
      </c>
      <c r="D33" s="997"/>
      <c r="E33" s="1005"/>
      <c r="F33" s="66"/>
      <c r="G33" s="59"/>
      <c r="H33" s="67"/>
      <c r="I33" s="120"/>
      <c r="J33" s="160"/>
      <c r="K33" s="160"/>
      <c r="L33" s="122"/>
      <c r="M33" s="127" t="s">
        <v>264</v>
      </c>
      <c r="N33" s="149">
        <v>4826.5</v>
      </c>
      <c r="O33" s="148">
        <v>45459</v>
      </c>
      <c r="P33" s="149">
        <f>N33-D12</f>
        <v>42.099999999999454</v>
      </c>
      <c r="Q33" s="253">
        <f>O33-E2</f>
        <v>269</v>
      </c>
      <c r="S33" s="25"/>
      <c r="T33" s="227"/>
      <c r="U33" s="228"/>
    </row>
    <row r="34" spans="1:26" ht="18" customHeight="1">
      <c r="A34" s="22"/>
      <c r="B34" s="55"/>
      <c r="C34" s="68">
        <f>D12-1613.9</f>
        <v>3170.5000000000005</v>
      </c>
      <c r="D34" s="997"/>
      <c r="E34" s="1005"/>
      <c r="F34" s="69"/>
      <c r="G34" s="57"/>
      <c r="H34" s="70"/>
      <c r="I34" s="161"/>
      <c r="J34" s="162"/>
      <c r="K34" s="163"/>
      <c r="L34" s="164"/>
      <c r="M34" s="136" t="s">
        <v>265</v>
      </c>
      <c r="N34" s="149">
        <v>4830.2</v>
      </c>
      <c r="O34" s="148">
        <v>45427</v>
      </c>
      <c r="P34" s="149">
        <f>N34-D12</f>
        <v>45.799999999999272</v>
      </c>
      <c r="Q34" s="253">
        <f>O34-E2</f>
        <v>237</v>
      </c>
      <c r="R34" s="254"/>
      <c r="S34" s="25"/>
      <c r="T34" s="227" t="str">
        <f ca="1">IF(O15="","",(O15-TODAY()))</f>
        <v/>
      </c>
      <c r="U34" s="228"/>
    </row>
    <row r="35" spans="1:26" ht="18" customHeight="1">
      <c r="A35" s="22"/>
      <c r="B35" s="55"/>
      <c r="C35" s="68"/>
      <c r="D35" s="997"/>
      <c r="E35" s="1005"/>
      <c r="F35" s="71"/>
      <c r="G35" s="57"/>
      <c r="H35" s="70"/>
      <c r="I35" s="161"/>
      <c r="J35" s="162"/>
      <c r="K35" s="163"/>
      <c r="L35" s="164"/>
      <c r="M35" s="394" t="s">
        <v>267</v>
      </c>
      <c r="N35" s="756">
        <f>4751+600</f>
        <v>5351</v>
      </c>
      <c r="O35" s="757"/>
      <c r="P35" s="758">
        <f>N35-D12</f>
        <v>566.59999999999945</v>
      </c>
      <c r="Q35" s="777"/>
      <c r="R35" s="245"/>
      <c r="S35" s="25"/>
      <c r="T35" s="227"/>
      <c r="U35" s="228"/>
    </row>
    <row r="36" spans="1:26" ht="18" customHeight="1">
      <c r="A36" s="22"/>
      <c r="B36" s="55"/>
      <c r="C36" s="68"/>
      <c r="D36" s="997"/>
      <c r="E36" s="1005"/>
      <c r="F36" s="71"/>
      <c r="G36" s="59"/>
      <c r="H36" s="70"/>
      <c r="I36" s="161"/>
      <c r="J36" s="162"/>
      <c r="K36" s="163"/>
      <c r="L36" s="164"/>
      <c r="M36" s="803" t="s">
        <v>268</v>
      </c>
      <c r="N36" s="804"/>
      <c r="O36" s="148">
        <v>45276</v>
      </c>
      <c r="P36" s="154"/>
      <c r="Q36" s="250">
        <f>O36-E2</f>
        <v>86</v>
      </c>
      <c r="R36" s="245"/>
      <c r="S36" s="25"/>
      <c r="T36" s="227"/>
      <c r="U36" s="228"/>
    </row>
    <row r="37" spans="1:26" ht="18" customHeight="1">
      <c r="A37" s="22"/>
      <c r="B37" s="55"/>
      <c r="C37" s="68"/>
      <c r="D37" s="997"/>
      <c r="E37" s="1005"/>
      <c r="F37" s="763"/>
      <c r="G37" s="762"/>
      <c r="H37" s="70"/>
      <c r="I37" s="161"/>
      <c r="J37" s="162"/>
      <c r="K37" s="163"/>
      <c r="L37" s="164"/>
      <c r="M37" s="803" t="s">
        <v>269</v>
      </c>
      <c r="N37" s="756">
        <f>5276.5</f>
        <v>5276.5</v>
      </c>
      <c r="O37" s="148">
        <v>45276</v>
      </c>
      <c r="P37" s="149">
        <f>N37-D12</f>
        <v>492.09999999999945</v>
      </c>
      <c r="Q37" s="253">
        <f>O37-E2</f>
        <v>86</v>
      </c>
      <c r="R37" s="60" t="s">
        <v>153</v>
      </c>
      <c r="S37" s="25"/>
      <c r="T37" s="227"/>
      <c r="U37" s="228"/>
    </row>
    <row r="38" spans="1:26" ht="18" customHeight="1">
      <c r="A38" s="22"/>
      <c r="B38" s="55"/>
      <c r="C38" s="68"/>
      <c r="D38" s="997"/>
      <c r="E38" s="1005"/>
      <c r="F38" s="763"/>
      <c r="G38" s="762"/>
      <c r="H38" s="70"/>
      <c r="I38" s="161"/>
      <c r="J38" s="162"/>
      <c r="K38" s="163"/>
      <c r="L38" s="164"/>
      <c r="M38" s="803" t="s">
        <v>284</v>
      </c>
      <c r="N38" s="756">
        <v>4902.1000000000004</v>
      </c>
      <c r="O38" s="757"/>
      <c r="P38" s="758">
        <f>N38-D12</f>
        <v>117.69999999999982</v>
      </c>
      <c r="Q38" s="777"/>
      <c r="R38" s="60"/>
      <c r="S38" s="25"/>
      <c r="T38" s="227"/>
      <c r="U38" s="228"/>
    </row>
    <row r="39" spans="1:26">
      <c r="A39" s="22"/>
      <c r="B39" s="55"/>
      <c r="C39" s="68"/>
      <c r="D39" s="997"/>
      <c r="E39" s="1005"/>
      <c r="F39" s="71"/>
      <c r="G39" s="762"/>
      <c r="H39" s="70"/>
      <c r="I39" s="161"/>
      <c r="J39" s="162"/>
      <c r="K39" s="163"/>
      <c r="L39" s="164"/>
      <c r="M39" s="825" t="s">
        <v>270</v>
      </c>
      <c r="N39" s="756">
        <f>5576.5</f>
        <v>5576.5</v>
      </c>
      <c r="O39" s="148">
        <v>45276</v>
      </c>
      <c r="P39" s="149">
        <f>N39-D12</f>
        <v>792.09999999999945</v>
      </c>
      <c r="Q39" s="253">
        <f>O39-E2</f>
        <v>86</v>
      </c>
      <c r="R39" s="255" t="s">
        <v>155</v>
      </c>
      <c r="S39" s="25"/>
      <c r="T39" s="227"/>
      <c r="U39" s="228"/>
    </row>
    <row r="40" spans="1:26" ht="20.25" customHeight="1" thickBot="1">
      <c r="A40" s="22"/>
      <c r="B40" s="62"/>
      <c r="C40" s="68"/>
      <c r="D40" s="997"/>
      <c r="E40" s="1005"/>
      <c r="F40" s="69"/>
      <c r="G40" s="72"/>
      <c r="H40" s="73"/>
      <c r="I40" s="165"/>
      <c r="J40" s="167"/>
      <c r="K40" s="168"/>
      <c r="L40" s="166"/>
      <c r="M40" s="984" t="s">
        <v>154</v>
      </c>
      <c r="N40" s="985"/>
      <c r="O40" s="985"/>
      <c r="P40" s="985"/>
      <c r="Q40" s="986"/>
      <c r="S40" s="25"/>
      <c r="T40" s="227"/>
      <c r="U40" s="228"/>
    </row>
    <row r="41" spans="1:26" ht="18" customHeight="1" thickTop="1">
      <c r="A41" s="22"/>
      <c r="B41" s="62"/>
      <c r="C41" s="68"/>
      <c r="D41" s="997"/>
      <c r="E41" s="1005"/>
      <c r="F41" s="69"/>
      <c r="G41" s="74"/>
      <c r="H41" s="75"/>
      <c r="I41" s="158"/>
      <c r="J41" s="167"/>
      <c r="K41" s="168"/>
      <c r="L41" s="166"/>
      <c r="M41" s="123" t="s">
        <v>156</v>
      </c>
      <c r="N41" s="135"/>
      <c r="O41" s="141">
        <v>45194</v>
      </c>
      <c r="P41" s="169"/>
      <c r="Q41" s="256">
        <f>O41-E2</f>
        <v>4</v>
      </c>
      <c r="R41" s="255"/>
      <c r="S41" s="25"/>
      <c r="T41" s="227"/>
      <c r="U41" s="228"/>
    </row>
    <row r="42" spans="1:26" ht="18" customHeight="1">
      <c r="A42" s="22"/>
      <c r="B42" s="62"/>
      <c r="C42" s="68"/>
      <c r="D42" s="997"/>
      <c r="E42" s="1005"/>
      <c r="F42" s="69"/>
      <c r="G42" s="74"/>
      <c r="H42" s="76"/>
      <c r="I42" s="158"/>
      <c r="J42" s="167"/>
      <c r="K42" s="168"/>
      <c r="L42" s="166"/>
      <c r="M42" s="136" t="s">
        <v>157</v>
      </c>
      <c r="N42" s="137"/>
      <c r="O42" s="138">
        <v>45206</v>
      </c>
      <c r="P42" s="137"/>
      <c r="Q42" s="235">
        <f>O42-E2</f>
        <v>16</v>
      </c>
      <c r="R42" s="251" t="s">
        <v>158</v>
      </c>
      <c r="S42" s="25"/>
      <c r="T42" s="227"/>
      <c r="U42" s="228"/>
    </row>
    <row r="43" spans="1:26" ht="18" customHeight="1">
      <c r="A43" s="22"/>
      <c r="B43" s="62"/>
      <c r="C43" s="68"/>
      <c r="D43" s="997"/>
      <c r="E43" s="1005"/>
      <c r="F43" s="69"/>
      <c r="G43" s="57"/>
      <c r="H43" s="77"/>
      <c r="I43" s="158"/>
      <c r="J43" s="167"/>
      <c r="K43" s="168"/>
      <c r="L43" s="166"/>
      <c r="M43" s="136" t="s">
        <v>159</v>
      </c>
      <c r="N43" s="137"/>
      <c r="O43" s="138">
        <v>45274</v>
      </c>
      <c r="P43" s="137"/>
      <c r="Q43" s="239">
        <f>O43-E2</f>
        <v>84</v>
      </c>
      <c r="R43" s="238" t="s">
        <v>127</v>
      </c>
      <c r="S43" s="25"/>
      <c r="T43" s="227"/>
      <c r="U43" s="228"/>
    </row>
    <row r="44" spans="1:26" ht="18" customHeight="1">
      <c r="A44" s="22"/>
      <c r="B44" s="55"/>
      <c r="C44" s="62"/>
      <c r="D44" s="997"/>
      <c r="E44" s="1005"/>
      <c r="F44" s="1011"/>
      <c r="G44" s="72"/>
      <c r="H44" s="78"/>
      <c r="I44" s="170"/>
      <c r="J44" s="171"/>
      <c r="K44" s="172"/>
      <c r="L44" s="173"/>
      <c r="M44" s="142" t="s">
        <v>160</v>
      </c>
      <c r="N44" s="174"/>
      <c r="O44" s="144">
        <v>45190</v>
      </c>
      <c r="P44" s="175"/>
      <c r="Q44" s="257">
        <f>O44-E2</f>
        <v>0</v>
      </c>
      <c r="R44" s="258" t="s">
        <v>161</v>
      </c>
      <c r="S44" s="25"/>
      <c r="T44" s="227"/>
      <c r="U44" s="228"/>
      <c r="Z44" s="279"/>
    </row>
    <row r="45" spans="1:26" ht="18" customHeight="1">
      <c r="A45" s="22"/>
      <c r="B45" s="55"/>
      <c r="C45" s="62"/>
      <c r="D45" s="997"/>
      <c r="E45" s="1005"/>
      <c r="F45" s="1012"/>
      <c r="G45" s="79"/>
      <c r="H45" s="80"/>
      <c r="I45" s="176"/>
      <c r="J45" s="162"/>
      <c r="K45" s="163"/>
      <c r="L45" s="164"/>
      <c r="M45" s="142"/>
      <c r="N45" s="174"/>
      <c r="O45" s="780"/>
      <c r="P45" s="781"/>
      <c r="Q45" s="782"/>
      <c r="R45" s="259" t="s">
        <v>258</v>
      </c>
      <c r="S45" s="25"/>
      <c r="T45" s="227"/>
      <c r="U45" s="228"/>
      <c r="Z45" s="279"/>
    </row>
    <row r="46" spans="1:26" ht="18" customHeight="1" thickBot="1">
      <c r="A46" s="22"/>
      <c r="B46" s="62" t="s">
        <v>162</v>
      </c>
      <c r="C46" s="62" t="s">
        <v>162</v>
      </c>
      <c r="D46" s="997"/>
      <c r="E46" s="1005"/>
      <c r="F46" s="1012"/>
      <c r="G46" s="79"/>
      <c r="H46" s="80"/>
      <c r="I46" s="176"/>
      <c r="J46" s="171"/>
      <c r="K46" s="172" t="s">
        <v>23</v>
      </c>
      <c r="L46" s="173"/>
      <c r="M46" s="142"/>
      <c r="N46" s="174"/>
      <c r="O46" s="780"/>
      <c r="P46" s="781"/>
      <c r="Q46" s="782"/>
      <c r="S46" s="25"/>
      <c r="T46" s="227"/>
      <c r="U46" s="228"/>
      <c r="Z46" s="279"/>
    </row>
    <row r="47" spans="1:26" ht="23.25" customHeight="1" thickTop="1" thickBot="1">
      <c r="A47" s="22"/>
      <c r="B47" s="81" t="s">
        <v>148</v>
      </c>
      <c r="C47" s="44">
        <f>D12-1654</f>
        <v>3130.4000000000005</v>
      </c>
      <c r="D47" s="997"/>
      <c r="E47" s="1005"/>
      <c r="F47" s="1012"/>
      <c r="G47" s="82"/>
      <c r="H47" s="80"/>
      <c r="I47" s="177"/>
      <c r="J47" s="178"/>
      <c r="K47" s="179"/>
      <c r="L47" s="180"/>
      <c r="M47" s="987" t="s">
        <v>163</v>
      </c>
      <c r="N47" s="987"/>
      <c r="O47" s="987"/>
      <c r="P47" s="987"/>
      <c r="Q47" s="987"/>
      <c r="R47" s="251" t="s">
        <v>166</v>
      </c>
      <c r="S47" s="25"/>
      <c r="T47" s="227"/>
      <c r="U47" s="228"/>
      <c r="Z47" s="279"/>
    </row>
    <row r="48" spans="1:26" ht="39" customHeight="1" thickTop="1">
      <c r="A48" s="22"/>
      <c r="B48" s="81" t="s">
        <v>164</v>
      </c>
      <c r="C48" s="55"/>
      <c r="D48" s="997"/>
      <c r="E48" s="1005"/>
      <c r="F48" s="1012"/>
      <c r="G48" s="82"/>
      <c r="H48" s="83"/>
      <c r="I48" s="182"/>
      <c r="J48" s="178"/>
      <c r="K48" s="179"/>
      <c r="L48" s="180"/>
      <c r="M48" s="183" t="s">
        <v>165</v>
      </c>
      <c r="N48" s="124">
        <f>4745.9+50</f>
        <v>4795.8999999999996</v>
      </c>
      <c r="O48" s="184"/>
      <c r="P48" s="185">
        <f>N48-D12</f>
        <v>11.499999999999091</v>
      </c>
      <c r="Q48" s="260"/>
      <c r="R48" s="63" t="s">
        <v>127</v>
      </c>
      <c r="S48" s="25"/>
      <c r="T48" s="227"/>
      <c r="U48" s="228"/>
      <c r="Z48" s="279"/>
    </row>
    <row r="49" spans="1:26" ht="39" customHeight="1">
      <c r="A49" s="22"/>
      <c r="B49" s="55"/>
      <c r="C49" s="55"/>
      <c r="D49" s="997"/>
      <c r="E49" s="1005"/>
      <c r="F49" s="69"/>
      <c r="G49" s="82"/>
      <c r="H49" s="80"/>
      <c r="I49" s="177"/>
      <c r="J49" s="178"/>
      <c r="K49" s="179"/>
      <c r="L49" s="180"/>
      <c r="M49" s="142" t="s">
        <v>167</v>
      </c>
      <c r="N49" s="128">
        <f>4745.9+50</f>
        <v>4795.8999999999996</v>
      </c>
      <c r="O49" s="186">
        <v>45358</v>
      </c>
      <c r="P49" s="187">
        <f>N49-D12</f>
        <v>11.499999999999091</v>
      </c>
      <c r="Q49" s="261">
        <f>O49-E2</f>
        <v>168</v>
      </c>
      <c r="R49" s="81" t="s">
        <v>169</v>
      </c>
      <c r="S49" s="25"/>
      <c r="T49" s="227"/>
      <c r="U49" s="228"/>
    </row>
    <row r="50" spans="1:26" ht="39" customHeight="1">
      <c r="A50" s="22"/>
      <c r="B50" s="55"/>
      <c r="C50" s="55"/>
      <c r="D50" s="997"/>
      <c r="E50" s="1005"/>
      <c r="F50" s="69"/>
      <c r="G50" s="84"/>
      <c r="H50" s="80"/>
      <c r="I50" s="177"/>
      <c r="J50" s="178"/>
      <c r="K50" s="179"/>
      <c r="L50" s="180"/>
      <c r="M50" s="127" t="s">
        <v>168</v>
      </c>
      <c r="N50" s="188">
        <f>4745.9+50</f>
        <v>4795.8999999999996</v>
      </c>
      <c r="O50" s="189"/>
      <c r="P50" s="190">
        <f>N50-D12</f>
        <v>11.499999999999091</v>
      </c>
      <c r="Q50" s="189"/>
      <c r="R50" s="262" t="s">
        <v>170</v>
      </c>
      <c r="S50" s="25"/>
      <c r="T50" s="227"/>
      <c r="U50" s="228"/>
    </row>
    <row r="51" spans="1:26" ht="39" customHeight="1" thickBot="1">
      <c r="A51" s="22"/>
      <c r="B51" s="55"/>
      <c r="C51" s="55"/>
      <c r="D51" s="997"/>
      <c r="E51" s="1005"/>
      <c r="F51" s="69"/>
      <c r="G51" s="84"/>
      <c r="H51" s="80"/>
      <c r="I51" s="177"/>
      <c r="J51" s="178"/>
      <c r="K51" s="179"/>
      <c r="L51" s="180"/>
      <c r="M51" s="191" t="s">
        <v>266</v>
      </c>
      <c r="N51" s="155"/>
      <c r="O51" s="192">
        <v>45202</v>
      </c>
      <c r="P51" s="779"/>
      <c r="Q51" s="263">
        <f>O51-E2</f>
        <v>12</v>
      </c>
      <c r="R51" s="12"/>
      <c r="S51" s="25"/>
      <c r="T51" s="227"/>
      <c r="U51" s="228"/>
    </row>
    <row r="52" spans="1:26" ht="21.75" thickTop="1" thickBot="1">
      <c r="A52" s="22"/>
      <c r="B52" s="55"/>
      <c r="C52" s="55"/>
      <c r="D52" s="997"/>
      <c r="E52" s="1005"/>
      <c r="F52" s="69"/>
      <c r="G52" s="85"/>
      <c r="H52" s="80"/>
      <c r="I52" s="177"/>
      <c r="J52" s="178"/>
      <c r="K52" s="179"/>
      <c r="L52" s="180"/>
      <c r="M52" s="181" t="s">
        <v>172</v>
      </c>
      <c r="N52" s="979" t="s">
        <v>173</v>
      </c>
      <c r="O52" s="980"/>
      <c r="P52" s="981" t="s">
        <v>174</v>
      </c>
      <c r="Q52" s="982"/>
      <c r="R52" s="251" t="s">
        <v>175</v>
      </c>
      <c r="S52" s="25"/>
      <c r="T52" s="227"/>
      <c r="U52" s="228"/>
    </row>
    <row r="53" spans="1:26" ht="30.75" customHeight="1" thickTop="1">
      <c r="A53" s="22"/>
      <c r="B53" s="62"/>
      <c r="C53" s="55"/>
      <c r="D53" s="997"/>
      <c r="E53" s="1005"/>
      <c r="F53" s="45"/>
      <c r="G53" s="86"/>
      <c r="H53" s="80"/>
      <c r="I53" s="182"/>
      <c r="J53" s="178"/>
      <c r="K53" s="179"/>
      <c r="L53" s="180"/>
      <c r="M53" s="127" t="s">
        <v>283</v>
      </c>
      <c r="N53" s="190">
        <v>4855.5</v>
      </c>
      <c r="O53" s="355"/>
      <c r="P53" s="808">
        <f>N53-D12</f>
        <v>71.099999999999454</v>
      </c>
      <c r="Q53" s="354"/>
      <c r="R53" s="265">
        <v>5367</v>
      </c>
      <c r="S53" s="25"/>
      <c r="T53" s="227"/>
      <c r="U53" s="228"/>
    </row>
    <row r="54" spans="1:26" ht="26.25" customHeight="1">
      <c r="A54" s="22"/>
      <c r="B54" s="62"/>
      <c r="C54" s="44"/>
      <c r="D54" s="997"/>
      <c r="E54" s="1005"/>
      <c r="F54" s="50"/>
      <c r="G54" s="82"/>
      <c r="H54" s="87"/>
      <c r="I54" s="182"/>
      <c r="J54" s="178"/>
      <c r="K54" s="179"/>
      <c r="L54" s="180"/>
      <c r="M54" s="195" t="s">
        <v>282</v>
      </c>
      <c r="N54" s="823">
        <v>5420</v>
      </c>
      <c r="O54" s="189"/>
      <c r="P54" s="824">
        <f>N54-R53</f>
        <v>53</v>
      </c>
      <c r="Q54" s="264"/>
      <c r="R54" s="267" t="s">
        <v>176</v>
      </c>
      <c r="S54" s="25"/>
      <c r="T54" s="227"/>
      <c r="U54" s="228"/>
    </row>
    <row r="55" spans="1:26" ht="21" customHeight="1">
      <c r="A55" s="22"/>
      <c r="B55" s="55"/>
      <c r="D55" s="997"/>
      <c r="E55" s="1005"/>
      <c r="F55" s="45"/>
      <c r="G55" s="82"/>
      <c r="H55" s="47"/>
      <c r="I55" s="177"/>
      <c r="J55" s="178"/>
      <c r="K55" s="179"/>
      <c r="L55" s="180"/>
      <c r="M55" s="195" t="s">
        <v>285</v>
      </c>
      <c r="N55" s="155"/>
      <c r="O55" s="826">
        <v>45286</v>
      </c>
      <c r="P55" s="779"/>
      <c r="Q55" s="827">
        <f>O55-E2</f>
        <v>96</v>
      </c>
      <c r="R55" s="268">
        <v>1036</v>
      </c>
      <c r="S55" s="25"/>
      <c r="T55" s="227"/>
      <c r="U55" s="228"/>
      <c r="Z55" s="280"/>
    </row>
    <row r="56" spans="1:26" ht="9.9499999999999993" customHeight="1">
      <c r="A56" s="22"/>
      <c r="B56" s="88"/>
      <c r="C56" s="88"/>
      <c r="D56" s="89" t="s">
        <v>177</v>
      </c>
      <c r="E56" s="90"/>
      <c r="F56" s="91"/>
      <c r="G56" s="92"/>
      <c r="H56" s="91"/>
      <c r="I56" s="197"/>
      <c r="J56" s="198"/>
      <c r="K56" s="198"/>
      <c r="L56" s="198"/>
      <c r="M56" s="199"/>
      <c r="N56" s="200"/>
      <c r="O56" s="201"/>
      <c r="P56" s="200"/>
      <c r="Q56" s="269"/>
      <c r="R56" s="270"/>
      <c r="S56" s="25"/>
    </row>
    <row r="57" spans="1:26" ht="18" customHeight="1">
      <c r="A57" s="93"/>
      <c r="B57" s="94"/>
      <c r="C57" s="94"/>
      <c r="D57" s="998">
        <f>4496.1+1.5+2</f>
        <v>4499.6000000000004</v>
      </c>
      <c r="E57" s="1006" t="s">
        <v>214</v>
      </c>
      <c r="F57" s="95"/>
      <c r="G57" s="96"/>
      <c r="H57" s="97"/>
      <c r="I57" s="202"/>
      <c r="J57" s="203"/>
      <c r="K57" s="204"/>
      <c r="L57" s="205"/>
      <c r="M57" s="1013" t="s">
        <v>121</v>
      </c>
      <c r="N57" s="1014"/>
      <c r="O57" s="1014"/>
      <c r="P57" s="1014"/>
      <c r="Q57" s="1015"/>
      <c r="R57" s="254"/>
      <c r="S57" s="25"/>
      <c r="T57" s="271" t="e">
        <f ca="1">IF(#REF!="","",(#REF!-TODAY()))</f>
        <v>#REF!</v>
      </c>
      <c r="V57" s="272"/>
    </row>
    <row r="58" spans="1:26" ht="18" customHeight="1">
      <c r="A58" s="22"/>
      <c r="B58" s="55"/>
      <c r="C58" s="55"/>
      <c r="D58" s="997"/>
      <c r="E58" s="1007"/>
      <c r="F58" s="98"/>
      <c r="G58" s="99"/>
      <c r="H58" s="100"/>
      <c r="I58" s="206"/>
      <c r="J58" s="207"/>
      <c r="K58" s="179"/>
      <c r="L58" s="208"/>
      <c r="M58" s="209"/>
      <c r="N58" s="210"/>
      <c r="O58" s="211"/>
      <c r="P58" s="210"/>
      <c r="Q58" s="273"/>
      <c r="R58" s="60" t="s">
        <v>123</v>
      </c>
      <c r="S58" s="25"/>
      <c r="T58" s="271"/>
      <c r="V58" s="272"/>
    </row>
    <row r="59" spans="1:26" ht="18" customHeight="1">
      <c r="A59" s="22"/>
      <c r="B59" s="55"/>
      <c r="C59" s="55"/>
      <c r="D59" s="997"/>
      <c r="E59" s="1007"/>
      <c r="F59" s="98"/>
      <c r="G59" s="99"/>
      <c r="H59" s="100"/>
      <c r="I59" s="206"/>
      <c r="J59" s="207"/>
      <c r="K59" s="179"/>
      <c r="L59" s="208"/>
      <c r="M59" s="212" t="s">
        <v>179</v>
      </c>
      <c r="N59" s="213">
        <f>4490.1+25</f>
        <v>4515.1000000000004</v>
      </c>
      <c r="O59" s="214"/>
      <c r="P59" s="215">
        <f>N59-D57</f>
        <v>15.5</v>
      </c>
      <c r="Q59" s="274"/>
      <c r="R59" s="231" t="s">
        <v>125</v>
      </c>
      <c r="S59" s="25"/>
      <c r="T59" s="271"/>
      <c r="V59" s="272"/>
    </row>
    <row r="60" spans="1:26" ht="18" customHeight="1">
      <c r="A60" s="22"/>
      <c r="B60" s="62"/>
      <c r="C60" s="62"/>
      <c r="D60" s="997"/>
      <c r="E60" s="1007"/>
      <c r="F60" s="98"/>
      <c r="G60" s="99"/>
      <c r="H60" s="100"/>
      <c r="I60" s="206"/>
      <c r="J60" s="207"/>
      <c r="K60" s="179"/>
      <c r="L60" s="208"/>
      <c r="M60" s="127" t="s">
        <v>124</v>
      </c>
      <c r="N60" s="128">
        <f>4472.8+46.8</f>
        <v>4519.6000000000004</v>
      </c>
      <c r="O60" s="129"/>
      <c r="P60" s="213">
        <f>N60-D57</f>
        <v>20</v>
      </c>
      <c r="Q60" s="230"/>
      <c r="R60" s="275" t="s">
        <v>127</v>
      </c>
      <c r="S60" s="25"/>
      <c r="T60" s="271"/>
      <c r="V60" s="272"/>
    </row>
    <row r="61" spans="1:26" ht="18" customHeight="1">
      <c r="A61" s="22"/>
      <c r="B61" s="62"/>
      <c r="C61" s="62"/>
      <c r="D61" s="997"/>
      <c r="E61" s="1007"/>
      <c r="F61" s="98"/>
      <c r="G61" s="101"/>
      <c r="H61" s="100"/>
      <c r="I61" s="206"/>
      <c r="J61" s="207"/>
      <c r="K61" s="179"/>
      <c r="L61" s="208"/>
      <c r="M61" s="127" t="s">
        <v>126</v>
      </c>
      <c r="N61" s="128">
        <f>4426.8+100</f>
        <v>4526.8</v>
      </c>
      <c r="O61" s="129"/>
      <c r="P61" s="131">
        <f>N61-D57</f>
        <v>27.199999999999818</v>
      </c>
      <c r="Q61" s="232"/>
      <c r="R61" s="236" t="s">
        <v>130</v>
      </c>
      <c r="S61" s="25"/>
      <c r="T61" s="271"/>
      <c r="V61" s="272"/>
    </row>
    <row r="62" spans="1:26" ht="18" customHeight="1">
      <c r="A62" s="22"/>
      <c r="B62" s="62"/>
      <c r="C62" s="62"/>
      <c r="D62" s="997"/>
      <c r="E62" s="1007"/>
      <c r="F62" s="98"/>
      <c r="G62" s="102"/>
      <c r="H62" s="100"/>
      <c r="I62" s="206"/>
      <c r="J62" s="207"/>
      <c r="K62" s="179"/>
      <c r="L62" s="208"/>
      <c r="M62" s="127" t="s">
        <v>128</v>
      </c>
      <c r="N62" s="128">
        <f>4478.2+150</f>
        <v>4628.2</v>
      </c>
      <c r="O62" s="129"/>
      <c r="P62" s="131">
        <f>N62-D57</f>
        <v>128.59999999999945</v>
      </c>
      <c r="Q62" s="232"/>
      <c r="R62" s="233" t="s">
        <v>127</v>
      </c>
      <c r="S62" s="25"/>
      <c r="T62" s="271"/>
      <c r="V62" s="272"/>
    </row>
    <row r="63" spans="1:26" ht="18" customHeight="1">
      <c r="A63" s="22"/>
      <c r="B63" s="62"/>
      <c r="C63" s="62"/>
      <c r="D63" s="997"/>
      <c r="E63" s="1007"/>
      <c r="F63" s="98"/>
      <c r="G63" s="102"/>
      <c r="H63" s="100"/>
      <c r="I63" s="206"/>
      <c r="J63" s="207"/>
      <c r="K63" s="179"/>
      <c r="L63" s="208"/>
      <c r="M63" s="142" t="s">
        <v>180</v>
      </c>
      <c r="N63" s="174"/>
      <c r="O63" s="216">
        <v>45179</v>
      </c>
      <c r="P63" s="174"/>
      <c r="Q63" s="276">
        <f>O63-E2</f>
        <v>-11</v>
      </c>
      <c r="R63" s="277" t="s">
        <v>181</v>
      </c>
      <c r="S63" s="25"/>
      <c r="T63" s="271"/>
      <c r="V63" s="272"/>
    </row>
    <row r="64" spans="1:26" ht="18" customHeight="1">
      <c r="A64" s="22"/>
      <c r="B64" s="62"/>
      <c r="C64" s="62"/>
      <c r="D64" s="997"/>
      <c r="E64" s="1007"/>
      <c r="F64" s="98"/>
      <c r="G64" s="102"/>
      <c r="H64" s="100"/>
      <c r="I64" s="206"/>
      <c r="J64" s="207"/>
      <c r="K64" s="179"/>
      <c r="L64" s="208"/>
      <c r="M64" s="142" t="s">
        <v>182</v>
      </c>
      <c r="N64" s="174"/>
      <c r="O64" s="316">
        <v>45183</v>
      </c>
      <c r="P64" s="174"/>
      <c r="Q64" s="266">
        <f>O64-E2</f>
        <v>-7</v>
      </c>
      <c r="R64" s="277" t="s">
        <v>183</v>
      </c>
      <c r="S64" s="25"/>
      <c r="T64" s="271"/>
      <c r="V64" s="272"/>
    </row>
    <row r="65" spans="1:56" ht="19.5" customHeight="1">
      <c r="A65" s="22"/>
      <c r="B65" s="62"/>
      <c r="C65" s="62"/>
      <c r="D65" s="997"/>
      <c r="E65" s="1007"/>
      <c r="F65" s="98"/>
      <c r="G65" s="102"/>
      <c r="H65" s="100"/>
      <c r="I65" s="206"/>
      <c r="J65" s="207"/>
      <c r="K65" s="179"/>
      <c r="L65" s="208"/>
      <c r="M65" s="151" t="s">
        <v>184</v>
      </c>
      <c r="N65" s="153"/>
      <c r="O65" s="144">
        <v>45323</v>
      </c>
      <c r="P65" s="317"/>
      <c r="Q65" s="250">
        <f>O65-E2</f>
        <v>133</v>
      </c>
      <c r="R65" s="397" t="s">
        <v>185</v>
      </c>
      <c r="S65" s="25"/>
      <c r="T65" s="271"/>
      <c r="V65" s="272"/>
    </row>
    <row r="66" spans="1:56" ht="21" customHeight="1">
      <c r="A66" s="22"/>
      <c r="B66" s="62"/>
      <c r="C66" s="62"/>
      <c r="D66" s="997"/>
      <c r="E66" s="1007"/>
      <c r="F66" s="98"/>
      <c r="G66" s="102"/>
      <c r="H66" s="100"/>
      <c r="I66" s="206"/>
      <c r="J66" s="207"/>
      <c r="K66" s="179"/>
      <c r="L66" s="208"/>
      <c r="M66" s="142" t="s">
        <v>186</v>
      </c>
      <c r="N66" s="143"/>
      <c r="O66" s="144">
        <v>45176</v>
      </c>
      <c r="P66" s="143"/>
      <c r="Q66" s="257">
        <f>O66-E2</f>
        <v>-14</v>
      </c>
      <c r="R66" s="240"/>
      <c r="S66" s="25"/>
      <c r="T66" s="271"/>
      <c r="V66" s="272"/>
    </row>
    <row r="67" spans="1:56" ht="18" customHeight="1">
      <c r="A67" s="22"/>
      <c r="B67" s="62"/>
      <c r="C67" s="62"/>
      <c r="D67" s="997"/>
      <c r="E67" s="1007"/>
      <c r="F67" s="98"/>
      <c r="G67" s="281"/>
      <c r="H67" s="100"/>
      <c r="I67" s="206"/>
      <c r="J67" s="179"/>
      <c r="K67" s="179"/>
      <c r="L67" s="208"/>
      <c r="M67" s="127" t="s">
        <v>134</v>
      </c>
      <c r="N67" s="318"/>
      <c r="O67" s="216">
        <v>45179</v>
      </c>
      <c r="P67" s="318"/>
      <c r="Q67" s="398">
        <f>O67-E2</f>
        <v>-11</v>
      </c>
      <c r="R67" s="249"/>
      <c r="S67" s="25"/>
      <c r="T67" s="227">
        <f ca="1">IF(O65="","",(O65-TODAY()))</f>
        <v>134</v>
      </c>
      <c r="U67" s="399"/>
      <c r="V67" s="272"/>
      <c r="Z67" s="434"/>
    </row>
    <row r="68" spans="1:56" s="2" customFormat="1" ht="18" customHeight="1">
      <c r="A68" s="22"/>
      <c r="B68" s="62"/>
      <c r="C68" s="62"/>
      <c r="D68" s="997"/>
      <c r="E68" s="1007"/>
      <c r="F68" s="98"/>
      <c r="G68" s="282"/>
      <c r="H68" s="100"/>
      <c r="I68" s="206"/>
      <c r="J68" s="179"/>
      <c r="K68" s="179"/>
      <c r="L68" s="208"/>
      <c r="M68" s="319"/>
      <c r="N68" s="143"/>
      <c r="O68" s="143"/>
      <c r="P68" s="143"/>
      <c r="Q68" s="400"/>
      <c r="R68" s="312"/>
      <c r="S68" s="25"/>
      <c r="T68" s="401"/>
      <c r="U68" s="12"/>
      <c r="V68" s="272"/>
      <c r="Z68" s="435"/>
      <c r="AW68" s="12"/>
      <c r="AX68" s="12"/>
      <c r="AY68" s="12"/>
      <c r="AZ68" s="12"/>
      <c r="BA68" s="12"/>
      <c r="BB68" s="12"/>
      <c r="BC68" s="12"/>
      <c r="BD68" s="12"/>
    </row>
    <row r="69" spans="1:56" ht="18" customHeight="1">
      <c r="A69" s="22"/>
      <c r="B69" s="55"/>
      <c r="C69" s="62"/>
      <c r="D69" s="997"/>
      <c r="E69" s="1007"/>
      <c r="F69" s="98"/>
      <c r="G69" s="282"/>
      <c r="H69" s="100"/>
      <c r="I69" s="320"/>
      <c r="J69" s="179"/>
      <c r="K69" s="179"/>
      <c r="L69" s="208" t="s">
        <v>187</v>
      </c>
      <c r="M69" s="321" t="s">
        <v>188</v>
      </c>
      <c r="N69" s="322">
        <f>4472.8+46.8</f>
        <v>4519.6000000000004</v>
      </c>
      <c r="O69" s="323">
        <v>45199</v>
      </c>
      <c r="P69" s="324">
        <f>N69-D57</f>
        <v>20</v>
      </c>
      <c r="Q69" s="402">
        <f>O69-E2</f>
        <v>9</v>
      </c>
      <c r="R69" s="249"/>
      <c r="S69" s="25"/>
      <c r="T69" s="227"/>
      <c r="U69" s="399"/>
      <c r="V69" s="272"/>
      <c r="Z69" s="278"/>
    </row>
    <row r="70" spans="1:56" ht="18" customHeight="1">
      <c r="A70" s="22"/>
      <c r="B70" s="55"/>
      <c r="C70" s="62"/>
      <c r="D70" s="997"/>
      <c r="E70" s="1007"/>
      <c r="F70" s="67"/>
      <c r="G70" s="282"/>
      <c r="H70" s="67"/>
      <c r="I70" s="206"/>
      <c r="J70" s="179"/>
      <c r="K70" s="179"/>
      <c r="L70" s="208"/>
      <c r="M70" s="136" t="s">
        <v>143</v>
      </c>
      <c r="N70" s="152"/>
      <c r="O70" s="148">
        <v>45239</v>
      </c>
      <c r="P70" s="152"/>
      <c r="Q70" s="239">
        <f>O70-E2</f>
        <v>49</v>
      </c>
      <c r="R70" s="251" t="s">
        <v>144</v>
      </c>
      <c r="S70" s="25"/>
      <c r="T70" s="227"/>
      <c r="U70" s="399"/>
      <c r="V70" s="272"/>
    </row>
    <row r="71" spans="1:56" ht="18" customHeight="1">
      <c r="A71" s="22"/>
      <c r="B71" s="283" t="s">
        <v>189</v>
      </c>
      <c r="C71" s="62"/>
      <c r="D71" s="997"/>
      <c r="E71" s="1007"/>
      <c r="F71" s="67"/>
      <c r="G71" s="282"/>
      <c r="H71" s="67"/>
      <c r="I71" s="206"/>
      <c r="J71" s="772"/>
      <c r="K71" s="179"/>
      <c r="L71" s="208"/>
      <c r="M71" s="136" t="s">
        <v>142</v>
      </c>
      <c r="N71" s="152"/>
      <c r="O71" s="148">
        <v>45241</v>
      </c>
      <c r="P71" s="152"/>
      <c r="Q71" s="239">
        <f>O71-E2</f>
        <v>51</v>
      </c>
      <c r="R71" s="255" t="s">
        <v>155</v>
      </c>
      <c r="S71" s="25"/>
      <c r="T71" s="227"/>
      <c r="V71" s="272"/>
      <c r="Z71" s="278"/>
    </row>
    <row r="72" spans="1:56" ht="18" customHeight="1">
      <c r="A72" s="22"/>
      <c r="B72" s="283">
        <v>31315</v>
      </c>
      <c r="C72" s="62"/>
      <c r="D72" s="997"/>
      <c r="E72" s="1007"/>
      <c r="F72" s="98"/>
      <c r="G72" s="282"/>
      <c r="H72" s="65"/>
      <c r="I72" s="206"/>
      <c r="J72" s="179"/>
      <c r="K72" s="179"/>
      <c r="L72" s="208"/>
      <c r="M72" s="151" t="s">
        <v>257</v>
      </c>
      <c r="N72" s="137"/>
      <c r="O72" s="148">
        <v>45323</v>
      </c>
      <c r="P72" s="152"/>
      <c r="Q72" s="239">
        <f>O72-E2</f>
        <v>133</v>
      </c>
      <c r="R72" s="809" t="s">
        <v>190</v>
      </c>
      <c r="S72" s="25"/>
      <c r="T72" s="227"/>
      <c r="V72" s="272"/>
      <c r="Z72" s="278"/>
    </row>
    <row r="73" spans="1:56" ht="18" customHeight="1">
      <c r="A73" s="22"/>
      <c r="B73" s="55"/>
      <c r="C73" s="55"/>
      <c r="D73" s="997"/>
      <c r="E73" s="1007"/>
      <c r="F73" s="98"/>
      <c r="G73" s="282"/>
      <c r="H73" s="100"/>
      <c r="I73" s="325"/>
      <c r="J73" s="326"/>
      <c r="K73" s="326"/>
      <c r="L73" s="208"/>
      <c r="M73" s="151" t="s">
        <v>256</v>
      </c>
      <c r="N73" s="153"/>
      <c r="O73" s="148">
        <v>45323</v>
      </c>
      <c r="P73" s="152"/>
      <c r="Q73" s="239">
        <f>O73-E2</f>
        <v>133</v>
      </c>
      <c r="R73" s="810" t="s">
        <v>271</v>
      </c>
      <c r="S73" s="25"/>
      <c r="T73" s="227"/>
      <c r="V73" s="272"/>
      <c r="X73" s="403"/>
    </row>
    <row r="74" spans="1:56" ht="21" customHeight="1">
      <c r="A74" s="22"/>
      <c r="B74" s="55"/>
      <c r="C74" s="55"/>
      <c r="D74" s="997"/>
      <c r="E74" s="1007"/>
      <c r="F74" s="98"/>
      <c r="H74" s="100"/>
      <c r="I74" s="120"/>
      <c r="J74" s="179"/>
      <c r="K74" s="179"/>
      <c r="L74" s="208"/>
      <c r="M74" s="136" t="s">
        <v>191</v>
      </c>
      <c r="N74" s="128">
        <f>4480.5+50</f>
        <v>4530.5</v>
      </c>
      <c r="O74" s="327"/>
      <c r="P74" s="328">
        <f>N74-D57</f>
        <v>30.899999999999636</v>
      </c>
      <c r="Q74" s="355"/>
      <c r="R74" s="810" t="s">
        <v>192</v>
      </c>
      <c r="S74" s="25"/>
      <c r="T74" s="227"/>
      <c r="V74" s="272"/>
      <c r="X74" s="403"/>
    </row>
    <row r="75" spans="1:56" ht="21" customHeight="1">
      <c r="A75" s="22"/>
      <c r="B75" s="62" t="s">
        <v>146</v>
      </c>
      <c r="C75" s="81" t="s">
        <v>146</v>
      </c>
      <c r="D75" s="997"/>
      <c r="E75" s="1007"/>
      <c r="F75" s="61"/>
      <c r="G75" s="284"/>
      <c r="H75" s="100"/>
      <c r="I75" s="120"/>
      <c r="J75" s="179"/>
      <c r="K75" s="179"/>
      <c r="L75" s="208"/>
      <c r="M75" s="329" t="s">
        <v>145</v>
      </c>
      <c r="N75" s="149">
        <f>4478.2+150</f>
        <v>4628.2</v>
      </c>
      <c r="O75" s="148">
        <v>45395</v>
      </c>
      <c r="P75" s="759">
        <f>N75-D57</f>
        <v>128.59999999999945</v>
      </c>
      <c r="Q75" s="239">
        <f>O75-E2</f>
        <v>205</v>
      </c>
      <c r="R75" s="811" t="s">
        <v>193</v>
      </c>
      <c r="S75" s="25"/>
      <c r="T75" s="227"/>
      <c r="V75" s="272"/>
      <c r="X75" s="403"/>
    </row>
    <row r="76" spans="1:56" ht="21" customHeight="1">
      <c r="A76" s="22"/>
      <c r="B76" s="62"/>
      <c r="C76" s="68">
        <f>D57</f>
        <v>4499.6000000000004</v>
      </c>
      <c r="D76" s="997"/>
      <c r="E76" s="1007"/>
      <c r="F76" s="61"/>
      <c r="G76" s="284"/>
      <c r="H76" s="100"/>
      <c r="I76" s="120"/>
      <c r="J76" s="179"/>
      <c r="K76" s="179"/>
      <c r="L76" s="208"/>
      <c r="M76" s="329" t="s">
        <v>151</v>
      </c>
      <c r="N76" s="149">
        <f>4335.8+197</f>
        <v>4532.8</v>
      </c>
      <c r="O76" s="330"/>
      <c r="P76" s="149">
        <f>N76-D57</f>
        <v>33.199999999999818</v>
      </c>
      <c r="Q76" s="239"/>
      <c r="R76" s="12"/>
      <c r="S76" s="25"/>
      <c r="T76" s="227"/>
      <c r="V76" s="272"/>
      <c r="X76" s="403"/>
    </row>
    <row r="77" spans="1:56" ht="21" customHeight="1">
      <c r="A77" s="22"/>
      <c r="B77" s="81" t="s">
        <v>148</v>
      </c>
      <c r="C77" s="81"/>
      <c r="D77" s="997"/>
      <c r="E77" s="1007"/>
      <c r="F77" s="61"/>
      <c r="G77" s="284"/>
      <c r="H77" s="100"/>
      <c r="I77" s="120"/>
      <c r="J77" s="179"/>
      <c r="K77" s="179"/>
      <c r="L77" s="208"/>
      <c r="M77" s="329" t="s">
        <v>147</v>
      </c>
      <c r="N77" s="149">
        <v>4538.7</v>
      </c>
      <c r="O77" s="330"/>
      <c r="P77" s="149">
        <f>N77-D57</f>
        <v>39.099999999999454</v>
      </c>
      <c r="Q77" s="252"/>
      <c r="R77" s="265"/>
      <c r="S77" s="25"/>
      <c r="T77" s="227"/>
      <c r="V77" s="272"/>
      <c r="X77" s="403"/>
    </row>
    <row r="78" spans="1:56" ht="21" customHeight="1">
      <c r="A78" s="22"/>
      <c r="B78" s="81"/>
      <c r="C78" s="81"/>
      <c r="D78" s="997"/>
      <c r="E78" s="1007"/>
      <c r="F78" s="61"/>
      <c r="G78" s="284"/>
      <c r="H78" s="100"/>
      <c r="I78" s="120"/>
      <c r="J78" s="179"/>
      <c r="K78" s="179"/>
      <c r="L78" s="208"/>
      <c r="M78" s="334" t="s">
        <v>195</v>
      </c>
      <c r="N78" s="335">
        <f>4430.4+100</f>
        <v>4530.3999999999996</v>
      </c>
      <c r="O78" s="336"/>
      <c r="P78" s="335">
        <f>N78-D57</f>
        <v>30.799999999999272</v>
      </c>
      <c r="Q78" s="252"/>
      <c r="R78" s="245"/>
      <c r="S78" s="25"/>
      <c r="T78" s="227"/>
      <c r="V78" s="272"/>
      <c r="X78" s="403"/>
    </row>
    <row r="79" spans="1:56">
      <c r="A79" s="22"/>
      <c r="B79" s="62" t="s">
        <v>194</v>
      </c>
      <c r="C79" s="81"/>
      <c r="D79" s="997"/>
      <c r="E79" s="1007"/>
      <c r="F79" s="47"/>
      <c r="G79" s="284"/>
      <c r="H79" s="65"/>
      <c r="I79" s="120"/>
      <c r="J79" s="331"/>
      <c r="K79" s="179"/>
      <c r="L79" s="208"/>
      <c r="M79" s="783" t="s">
        <v>202</v>
      </c>
      <c r="N79" s="338"/>
      <c r="O79" s="339">
        <v>45160</v>
      </c>
      <c r="P79" s="338"/>
      <c r="Q79" s="407">
        <f>O79-E2</f>
        <v>-30</v>
      </c>
      <c r="R79" s="245"/>
      <c r="S79" s="25"/>
      <c r="T79" s="227"/>
      <c r="V79" s="272"/>
      <c r="X79" s="403"/>
    </row>
    <row r="80" spans="1:56">
      <c r="A80" s="22"/>
      <c r="B80" s="62"/>
      <c r="C80" s="285"/>
      <c r="D80" s="997"/>
      <c r="E80" s="1007"/>
      <c r="F80" s="47"/>
      <c r="G80" s="284"/>
      <c r="H80" s="65"/>
      <c r="I80" s="120"/>
      <c r="J80" s="332"/>
      <c r="K80" s="179"/>
      <c r="L80" s="208"/>
      <c r="M80" s="329" t="s">
        <v>199</v>
      </c>
      <c r="N80" s="149">
        <v>4904.2</v>
      </c>
      <c r="O80" s="148">
        <v>45160</v>
      </c>
      <c r="P80" s="149">
        <f>N80-D57</f>
        <v>404.59999999999945</v>
      </c>
      <c r="Q80" s="776">
        <f>O80-E2</f>
        <v>-30</v>
      </c>
      <c r="R80" s="12"/>
      <c r="S80" s="25"/>
      <c r="T80" s="227"/>
      <c r="V80" s="272"/>
      <c r="X80" s="403"/>
    </row>
    <row r="81" spans="1:24" ht="18" customHeight="1">
      <c r="A81" s="22"/>
      <c r="B81" s="55"/>
      <c r="D81" s="997"/>
      <c r="E81" s="1007"/>
      <c r="F81" s="286"/>
      <c r="G81" s="282"/>
      <c r="H81" s="287"/>
      <c r="I81" s="156"/>
      <c r="J81" s="157"/>
      <c r="K81" s="64"/>
      <c r="L81" s="333"/>
      <c r="M81" s="337" t="s">
        <v>200</v>
      </c>
      <c r="N81" s="338"/>
      <c r="O81" s="339">
        <v>45192</v>
      </c>
      <c r="P81" s="338"/>
      <c r="Q81" s="404">
        <f>O81-E2</f>
        <v>2</v>
      </c>
      <c r="R81" s="265"/>
      <c r="S81" s="25"/>
      <c r="T81" s="227"/>
      <c r="V81" s="272"/>
      <c r="X81" s="403"/>
    </row>
    <row r="82" spans="1:24" ht="17.25" customHeight="1">
      <c r="A82" s="22"/>
      <c r="B82" s="55"/>
      <c r="C82" s="81"/>
      <c r="D82" s="997"/>
      <c r="E82" s="1007"/>
      <c r="F82" s="67"/>
      <c r="G82" s="797" t="s">
        <v>232</v>
      </c>
      <c r="H82" s="80">
        <v>45183</v>
      </c>
      <c r="I82" s="165"/>
      <c r="J82" s="64"/>
      <c r="K82" s="64"/>
      <c r="L82" s="208"/>
      <c r="M82" s="337" t="s">
        <v>196</v>
      </c>
      <c r="N82" s="338"/>
      <c r="O82" s="339">
        <v>45171</v>
      </c>
      <c r="P82" s="338"/>
      <c r="Q82" s="404">
        <f>O82-E2</f>
        <v>-19</v>
      </c>
      <c r="R82" s="251" t="s">
        <v>153</v>
      </c>
      <c r="S82" s="25"/>
      <c r="T82" s="227"/>
      <c r="V82" s="272"/>
      <c r="X82" s="403"/>
    </row>
    <row r="83" spans="1:24" ht="17.45" customHeight="1">
      <c r="A83" s="22"/>
      <c r="B83" s="55"/>
      <c r="C83" s="55"/>
      <c r="D83" s="997"/>
      <c r="E83" s="1007"/>
      <c r="F83" s="762" t="s">
        <v>263</v>
      </c>
      <c r="G83" s="282"/>
      <c r="H83" s="288"/>
      <c r="I83" s="340"/>
      <c r="J83" s="87"/>
      <c r="K83" s="341"/>
      <c r="L83" s="342"/>
      <c r="M83" s="346" t="s">
        <v>197</v>
      </c>
      <c r="N83" s="347">
        <v>4502.2</v>
      </c>
      <c r="O83" s="348"/>
      <c r="P83" s="347">
        <f>N83-D57</f>
        <v>2.5999999999994543</v>
      </c>
      <c r="Q83" s="405"/>
      <c r="R83" s="255" t="s">
        <v>155</v>
      </c>
      <c r="S83" s="25"/>
      <c r="T83" s="227"/>
      <c r="V83" s="272"/>
      <c r="X83" s="403"/>
    </row>
    <row r="84" spans="1:24" ht="17.45" customHeight="1">
      <c r="A84" s="22"/>
      <c r="B84" s="55"/>
      <c r="C84" s="55"/>
      <c r="D84" s="997"/>
      <c r="E84" s="1007"/>
      <c r="F84" s="761"/>
      <c r="G84" s="282" t="s">
        <v>275</v>
      </c>
      <c r="H84" s="288" t="s">
        <v>278</v>
      </c>
      <c r="I84" s="340"/>
      <c r="J84" s="344"/>
      <c r="K84" s="341"/>
      <c r="L84" s="345"/>
      <c r="M84" s="349" t="s">
        <v>198</v>
      </c>
      <c r="N84" s="347">
        <v>4524.8999999999996</v>
      </c>
      <c r="O84" s="348"/>
      <c r="P84" s="347">
        <f>N84-D57</f>
        <v>25.299999999999272</v>
      </c>
      <c r="Q84" s="406"/>
      <c r="R84" s="255"/>
      <c r="S84" s="25"/>
      <c r="T84" s="227"/>
      <c r="V84" s="272"/>
      <c r="X84" s="403"/>
    </row>
    <row r="85" spans="1:24" ht="17.45" customHeight="1">
      <c r="A85" s="22"/>
      <c r="B85" s="55"/>
      <c r="C85" s="55"/>
      <c r="D85" s="997"/>
      <c r="E85" s="1007"/>
      <c r="F85" s="59"/>
      <c r="G85" s="282" t="s">
        <v>276</v>
      </c>
      <c r="H85" s="80"/>
      <c r="I85" s="340"/>
      <c r="J85" s="344"/>
      <c r="K85" s="341"/>
      <c r="L85" s="345"/>
      <c r="M85" s="329"/>
      <c r="N85" s="778"/>
      <c r="O85" s="779"/>
      <c r="P85" s="778"/>
      <c r="Q85" s="784"/>
      <c r="S85" s="25"/>
      <c r="T85" s="227"/>
      <c r="V85" s="272"/>
      <c r="X85" s="403"/>
    </row>
    <row r="86" spans="1:24" ht="17.45" customHeight="1">
      <c r="A86" s="22"/>
      <c r="B86" s="55"/>
      <c r="C86" s="55"/>
      <c r="D86" s="997"/>
      <c r="E86" s="1007"/>
      <c r="F86" s="59"/>
      <c r="G86" s="760"/>
      <c r="H86" s="816">
        <v>45194</v>
      </c>
      <c r="I86" s="340"/>
      <c r="J86" s="344"/>
      <c r="K86" s="341"/>
      <c r="L86" s="345"/>
      <c r="M86" s="337"/>
      <c r="N86" s="785"/>
      <c r="O86" s="786"/>
      <c r="P86" s="785"/>
      <c r="Q86" s="787"/>
      <c r="R86" s="251" t="s">
        <v>158</v>
      </c>
      <c r="S86" s="25"/>
      <c r="T86" s="227"/>
      <c r="V86" s="272"/>
      <c r="X86" s="403"/>
    </row>
    <row r="87" spans="1:24" ht="17.45" customHeight="1">
      <c r="A87" s="22"/>
      <c r="B87" s="55"/>
      <c r="C87" s="55"/>
      <c r="D87" s="997"/>
      <c r="E87" s="1007"/>
      <c r="F87" s="59"/>
      <c r="G87" s="282" t="s">
        <v>277</v>
      </c>
      <c r="H87" s="289"/>
      <c r="I87" s="340"/>
      <c r="J87" s="344"/>
      <c r="K87" s="341"/>
      <c r="L87" s="345"/>
      <c r="M87" s="343"/>
      <c r="N87" s="788"/>
      <c r="O87" s="789"/>
      <c r="P87" s="788"/>
      <c r="Q87" s="790"/>
      <c r="R87" s="63" t="s">
        <v>127</v>
      </c>
      <c r="S87" s="25"/>
      <c r="T87" s="227"/>
      <c r="V87" s="272"/>
      <c r="X87" s="403"/>
    </row>
    <row r="88" spans="1:24" ht="17.45" customHeight="1">
      <c r="A88" s="22"/>
      <c r="B88" s="55"/>
      <c r="C88" s="55"/>
      <c r="D88" s="997"/>
      <c r="E88" s="1007"/>
      <c r="F88" s="59"/>
      <c r="G88" s="282"/>
      <c r="H88" s="288"/>
      <c r="I88" s="340"/>
      <c r="J88" s="344"/>
      <c r="K88" s="341"/>
      <c r="L88" s="345"/>
      <c r="M88" s="783"/>
      <c r="N88" s="785"/>
      <c r="O88" s="786"/>
      <c r="P88" s="785"/>
      <c r="Q88" s="791"/>
      <c r="R88" s="258" t="s">
        <v>201</v>
      </c>
      <c r="S88" s="25"/>
      <c r="T88" s="227"/>
      <c r="V88" s="272"/>
      <c r="X88" s="403"/>
    </row>
    <row r="89" spans="1:24" ht="21.75" customHeight="1" thickBot="1">
      <c r="A89" s="22"/>
      <c r="B89" s="62" t="s">
        <v>162</v>
      </c>
      <c r="C89" s="62" t="s">
        <v>162</v>
      </c>
      <c r="D89" s="997"/>
      <c r="E89" s="1007"/>
      <c r="F89" s="98"/>
      <c r="G89" s="290"/>
      <c r="H89" s="61"/>
      <c r="I89" s="120"/>
      <c r="J89" s="179"/>
      <c r="K89" s="179"/>
      <c r="L89" s="208"/>
      <c r="M89" s="984" t="s">
        <v>154</v>
      </c>
      <c r="N89" s="985"/>
      <c r="O89" s="985"/>
      <c r="P89" s="985"/>
      <c r="Q89" s="986"/>
      <c r="R89" s="265" t="s">
        <v>203</v>
      </c>
      <c r="S89" s="25"/>
      <c r="T89" s="227"/>
      <c r="V89" s="272"/>
      <c r="W89" s="403"/>
      <c r="X89" s="280"/>
    </row>
    <row r="90" spans="1:24" ht="18" customHeight="1" thickTop="1">
      <c r="A90" s="22"/>
      <c r="B90" s="81" t="s">
        <v>204</v>
      </c>
      <c r="C90" s="68">
        <f>D57</f>
        <v>4499.6000000000004</v>
      </c>
      <c r="D90" s="997"/>
      <c r="E90" s="1007"/>
      <c r="F90" s="98"/>
      <c r="G90" s="291"/>
      <c r="H90" s="67"/>
      <c r="I90" s="206"/>
      <c r="J90" s="179"/>
      <c r="K90" s="179"/>
      <c r="L90" s="208"/>
      <c r="M90" s="123" t="s">
        <v>156</v>
      </c>
      <c r="N90" s="135"/>
      <c r="O90" s="141">
        <v>45156</v>
      </c>
      <c r="P90" s="169"/>
      <c r="Q90" s="408">
        <f>O90-E2</f>
        <v>-34</v>
      </c>
      <c r="R90" s="12"/>
      <c r="S90" s="25"/>
      <c r="T90" s="227"/>
      <c r="V90" s="272"/>
      <c r="W90" s="409"/>
      <c r="X90" s="410"/>
    </row>
    <row r="91" spans="1:24" ht="24" customHeight="1">
      <c r="A91" s="22"/>
      <c r="B91" s="62" t="s">
        <v>205</v>
      </c>
      <c r="C91" s="55"/>
      <c r="D91" s="997"/>
      <c r="E91" s="1007"/>
      <c r="F91" s="98"/>
      <c r="G91" s="292"/>
      <c r="H91" s="67"/>
      <c r="I91" s="206"/>
      <c r="J91" s="179"/>
      <c r="K91" s="179"/>
      <c r="L91" s="208"/>
      <c r="M91" s="136" t="s">
        <v>157</v>
      </c>
      <c r="N91" s="137"/>
      <c r="O91" s="141">
        <v>45179</v>
      </c>
      <c r="P91" s="137"/>
      <c r="Q91" s="239">
        <f>O91-E2</f>
        <v>-11</v>
      </c>
      <c r="R91" s="12"/>
      <c r="S91" s="25"/>
      <c r="T91" s="227"/>
      <c r="V91" s="272"/>
      <c r="W91" s="409"/>
      <c r="X91" s="410"/>
    </row>
    <row r="92" spans="1:24" ht="18" customHeight="1">
      <c r="A92" s="22"/>
      <c r="B92" s="62"/>
      <c r="C92" s="62"/>
      <c r="D92" s="997"/>
      <c r="E92" s="1007"/>
      <c r="F92" s="98"/>
      <c r="G92" s="290"/>
      <c r="H92" s="293"/>
      <c r="I92" s="206"/>
      <c r="J92" s="179"/>
      <c r="K92" s="179"/>
      <c r="L92" s="208"/>
      <c r="M92" s="136" t="s">
        <v>159</v>
      </c>
      <c r="N92" s="137"/>
      <c r="O92" s="138">
        <v>45210</v>
      </c>
      <c r="P92" s="137"/>
      <c r="Q92" s="239">
        <f>O92-E2</f>
        <v>20</v>
      </c>
      <c r="R92" s="12"/>
      <c r="S92" s="25"/>
      <c r="T92" s="227"/>
      <c r="V92" s="272"/>
      <c r="X92" s="403"/>
    </row>
    <row r="93" spans="1:24" ht="18" customHeight="1">
      <c r="A93" s="22"/>
      <c r="B93" s="12"/>
      <c r="C93" s="12"/>
      <c r="D93" s="997"/>
      <c r="E93" s="1007"/>
      <c r="F93" s="98"/>
      <c r="G93" s="294"/>
      <c r="H93" s="286"/>
      <c r="I93" s="206"/>
      <c r="J93" s="179"/>
      <c r="K93" s="179"/>
      <c r="L93" s="208"/>
      <c r="M93" s="142" t="s">
        <v>160</v>
      </c>
      <c r="N93" s="174"/>
      <c r="O93" s="144">
        <v>45323</v>
      </c>
      <c r="P93" s="175"/>
      <c r="Q93" s="266">
        <f>O93-E2</f>
        <v>133</v>
      </c>
      <c r="R93" s="251" t="s">
        <v>166</v>
      </c>
      <c r="S93" s="25"/>
      <c r="T93" s="227"/>
      <c r="V93" s="272"/>
      <c r="X93" s="403"/>
    </row>
    <row r="94" spans="1:24" ht="33.75" customHeight="1">
      <c r="A94" s="22"/>
      <c r="B94" s="55"/>
      <c r="C94" s="55"/>
      <c r="D94" s="997"/>
      <c r="E94" s="1007"/>
      <c r="F94" s="98"/>
      <c r="G94" s="295"/>
      <c r="H94" s="67"/>
      <c r="I94" s="206"/>
      <c r="J94" s="179"/>
      <c r="K94" s="179"/>
      <c r="L94" s="208"/>
      <c r="M94" s="981" t="s">
        <v>163</v>
      </c>
      <c r="N94" s="983"/>
      <c r="O94" s="983"/>
      <c r="P94" s="983"/>
      <c r="Q94" s="982"/>
      <c r="R94" s="63" t="s">
        <v>127</v>
      </c>
      <c r="S94" s="25"/>
      <c r="T94" s="227"/>
      <c r="V94" s="272"/>
      <c r="W94" s="410"/>
    </row>
    <row r="95" spans="1:24" ht="33.75" customHeight="1">
      <c r="A95" s="22"/>
      <c r="B95" s="55"/>
      <c r="C95" s="55"/>
      <c r="D95" s="997"/>
      <c r="E95" s="1007"/>
      <c r="F95" s="98"/>
      <c r="G95" s="295"/>
      <c r="H95" s="67"/>
      <c r="I95" s="206"/>
      <c r="J95" s="179"/>
      <c r="K95" s="179"/>
      <c r="L95" s="208"/>
      <c r="M95" s="191" t="s">
        <v>165</v>
      </c>
      <c r="N95" s="149">
        <f>4472.8+46.8</f>
        <v>4519.6000000000004</v>
      </c>
      <c r="O95" s="155"/>
      <c r="P95" s="350">
        <f>N95-D57</f>
        <v>20</v>
      </c>
      <c r="Q95" s="252"/>
      <c r="R95" s="258" t="s">
        <v>206</v>
      </c>
      <c r="S95" s="25"/>
      <c r="T95" s="227"/>
      <c r="V95" s="272"/>
      <c r="W95" s="410"/>
    </row>
    <row r="96" spans="1:24" ht="36.75" customHeight="1">
      <c r="A96" s="22"/>
      <c r="B96" s="55"/>
      <c r="C96" s="62"/>
      <c r="D96" s="997"/>
      <c r="E96" s="1007"/>
      <c r="F96" s="98"/>
      <c r="G96" s="295"/>
      <c r="H96" s="286"/>
      <c r="I96" s="206"/>
      <c r="J96" s="179"/>
      <c r="K96" s="179"/>
      <c r="L96" s="208"/>
      <c r="M96" s="142" t="s">
        <v>167</v>
      </c>
      <c r="N96" s="187">
        <f>4472.8+46.8</f>
        <v>4519.6000000000004</v>
      </c>
      <c r="O96" s="192">
        <v>45321</v>
      </c>
      <c r="P96" s="351">
        <f>N96-D57</f>
        <v>20</v>
      </c>
      <c r="Q96" s="263">
        <f>O96-E2</f>
        <v>131</v>
      </c>
      <c r="R96" s="411" t="s">
        <v>207</v>
      </c>
      <c r="S96" s="25"/>
      <c r="T96" s="227"/>
      <c r="U96" s="399"/>
      <c r="V96" s="272"/>
      <c r="W96" s="403"/>
    </row>
    <row r="97" spans="1:23" ht="36" customHeight="1">
      <c r="A97" s="22"/>
      <c r="B97" s="55"/>
      <c r="C97" s="62"/>
      <c r="D97" s="997"/>
      <c r="E97" s="1007"/>
      <c r="F97" s="98"/>
      <c r="G97" s="295"/>
      <c r="H97" s="286"/>
      <c r="I97" s="206"/>
      <c r="J97" s="179"/>
      <c r="K97" s="179"/>
      <c r="L97" s="208"/>
      <c r="M97" s="142" t="s">
        <v>168</v>
      </c>
      <c r="N97" s="190">
        <f>4472.8+46.8</f>
        <v>4519.6000000000004</v>
      </c>
      <c r="O97" s="189"/>
      <c r="P97" s="190">
        <f>N97-D57</f>
        <v>20</v>
      </c>
      <c r="Q97" s="412"/>
      <c r="R97" s="246" t="s">
        <v>140</v>
      </c>
      <c r="S97" s="25"/>
      <c r="T97" s="227"/>
      <c r="U97" s="399"/>
      <c r="V97" s="272"/>
      <c r="W97" s="403"/>
    </row>
    <row r="98" spans="1:23" ht="33.75" customHeight="1">
      <c r="A98" s="22"/>
      <c r="B98" s="55"/>
      <c r="C98" s="62"/>
      <c r="D98" s="997"/>
      <c r="E98" s="1007"/>
      <c r="F98" s="98"/>
      <c r="G98" s="295"/>
      <c r="H98" s="286"/>
      <c r="I98" s="206"/>
      <c r="J98" s="179"/>
      <c r="K98" s="179"/>
      <c r="L98" s="208"/>
      <c r="M98" s="142" t="s">
        <v>208</v>
      </c>
      <c r="N98" s="190">
        <f>4432.9+100</f>
        <v>4532.8999999999996</v>
      </c>
      <c r="O98" s="189"/>
      <c r="P98" s="190">
        <f>N98-D57</f>
        <v>33.299999999999272</v>
      </c>
      <c r="Q98" s="412"/>
      <c r="R98" s="246"/>
      <c r="S98" s="25"/>
      <c r="T98" s="227"/>
      <c r="U98" s="399"/>
      <c r="V98" s="272"/>
      <c r="W98" s="403"/>
    </row>
    <row r="99" spans="1:23" ht="33.75" customHeight="1">
      <c r="A99" s="22"/>
      <c r="B99" s="55"/>
      <c r="C99" s="62"/>
      <c r="D99" s="997"/>
      <c r="E99" s="1007"/>
      <c r="F99" s="98"/>
      <c r="G99" s="295"/>
      <c r="H99" s="286"/>
      <c r="I99" s="206"/>
      <c r="J99" s="179"/>
      <c r="K99" s="179"/>
      <c r="L99" s="208"/>
      <c r="M99" s="191" t="s">
        <v>171</v>
      </c>
      <c r="N99" s="155"/>
      <c r="O99" s="192">
        <v>45181</v>
      </c>
      <c r="P99" s="779"/>
      <c r="Q99" s="263">
        <f>O99-E2</f>
        <v>-9</v>
      </c>
      <c r="R99" s="246"/>
      <c r="S99" s="25"/>
      <c r="T99" s="227"/>
      <c r="U99" s="399"/>
      <c r="V99" s="272"/>
      <c r="W99" s="403"/>
    </row>
    <row r="100" spans="1:23" ht="33.75" customHeight="1" thickBot="1">
      <c r="A100" s="22"/>
      <c r="B100" s="55"/>
      <c r="C100" s="62"/>
      <c r="D100" s="997"/>
      <c r="E100" s="1007"/>
      <c r="F100" s="98"/>
      <c r="G100" s="295"/>
      <c r="H100" s="286"/>
      <c r="I100" s="206"/>
      <c r="J100" s="179"/>
      <c r="K100" s="179"/>
      <c r="L100" s="208"/>
      <c r="M100" s="191" t="s">
        <v>266</v>
      </c>
      <c r="N100" s="155"/>
      <c r="O100" s="192">
        <v>45202</v>
      </c>
      <c r="P100" s="779"/>
      <c r="Q100" s="263">
        <f>O100-E2</f>
        <v>12</v>
      </c>
      <c r="R100" s="63" t="s">
        <v>209</v>
      </c>
      <c r="S100" s="25"/>
      <c r="T100" s="227"/>
      <c r="U100" s="399"/>
      <c r="V100" s="272"/>
      <c r="W100" s="403"/>
    </row>
    <row r="101" spans="1:23" ht="22.5" customHeight="1" thickTop="1" thickBot="1">
      <c r="A101" s="22"/>
      <c r="B101" s="55"/>
      <c r="C101" s="62"/>
      <c r="D101" s="997"/>
      <c r="E101" s="1007"/>
      <c r="F101" s="98"/>
      <c r="G101" s="296"/>
      <c r="H101" s="100"/>
      <c r="I101" s="206"/>
      <c r="J101" s="179"/>
      <c r="K101" s="179"/>
      <c r="L101" s="208"/>
      <c r="M101" s="181" t="s">
        <v>172</v>
      </c>
      <c r="N101" s="979" t="s">
        <v>173</v>
      </c>
      <c r="O101" s="980"/>
      <c r="P101" s="981" t="s">
        <v>174</v>
      </c>
      <c r="Q101" s="982"/>
      <c r="R101" s="251" t="s">
        <v>175</v>
      </c>
      <c r="S101" s="25"/>
      <c r="T101" s="227"/>
      <c r="U101" s="399"/>
      <c r="V101" s="272"/>
      <c r="W101" s="403"/>
    </row>
    <row r="102" spans="1:23" ht="21.75" customHeight="1" thickTop="1">
      <c r="A102" s="22"/>
      <c r="B102" s="55"/>
      <c r="C102" s="62"/>
      <c r="D102" s="997"/>
      <c r="E102" s="1007"/>
      <c r="F102" s="98"/>
      <c r="G102" s="294"/>
      <c r="H102" s="67"/>
      <c r="I102" s="206"/>
      <c r="J102" s="179"/>
      <c r="K102" s="179"/>
      <c r="L102" s="208"/>
      <c r="M102" s="352" t="s">
        <v>210</v>
      </c>
      <c r="N102" s="133"/>
      <c r="O102" s="353">
        <v>45193</v>
      </c>
      <c r="P102" s="354"/>
      <c r="Q102" s="413">
        <f>O102-E2</f>
        <v>3</v>
      </c>
      <c r="R102" s="414">
        <v>5061</v>
      </c>
      <c r="S102" s="25"/>
      <c r="T102" s="227"/>
      <c r="U102" s="399"/>
      <c r="V102" s="272"/>
    </row>
    <row r="103" spans="1:23" ht="18" customHeight="1">
      <c r="A103" s="22"/>
      <c r="B103" s="55"/>
      <c r="C103" s="62"/>
      <c r="D103" s="997"/>
      <c r="E103" s="1007"/>
      <c r="F103" s="98"/>
      <c r="G103" s="294"/>
      <c r="H103" s="67"/>
      <c r="I103" s="206"/>
      <c r="J103" s="179"/>
      <c r="K103" s="179"/>
      <c r="L103" s="208"/>
      <c r="M103" s="352"/>
      <c r="N103" s="152"/>
      <c r="O103" s="792"/>
      <c r="P103" s="793"/>
      <c r="Q103" s="794"/>
      <c r="R103" s="268" t="s">
        <v>23</v>
      </c>
      <c r="S103" s="25"/>
      <c r="T103" s="227"/>
      <c r="U103" s="399"/>
      <c r="V103" s="272"/>
    </row>
    <row r="104" spans="1:23" ht="18" customHeight="1">
      <c r="A104" s="22"/>
      <c r="B104" s="55"/>
      <c r="C104" s="62"/>
      <c r="D104" s="997"/>
      <c r="E104" s="1007"/>
      <c r="F104" s="98"/>
      <c r="G104" s="294"/>
      <c r="H104" s="67"/>
      <c r="I104" s="206"/>
      <c r="J104" s="179"/>
      <c r="K104" s="179"/>
      <c r="L104" s="208"/>
      <c r="M104" s="136" t="s">
        <v>211</v>
      </c>
      <c r="N104" s="190">
        <v>4500</v>
      </c>
      <c r="O104" s="355"/>
      <c r="P104" s="356">
        <f>N104-D57</f>
        <v>0.3999999999996362</v>
      </c>
      <c r="Q104" s="354"/>
      <c r="R104" s="415" t="s">
        <v>176</v>
      </c>
      <c r="S104" s="25"/>
      <c r="T104" s="227"/>
      <c r="U104" s="399"/>
      <c r="V104" s="272"/>
    </row>
    <row r="105" spans="1:23" ht="18" customHeight="1">
      <c r="A105" s="22"/>
      <c r="B105" s="55"/>
      <c r="C105" s="62"/>
      <c r="D105" s="997"/>
      <c r="E105" s="1007"/>
      <c r="F105" s="98"/>
      <c r="G105" s="294"/>
      <c r="H105" s="67"/>
      <c r="I105" s="206"/>
      <c r="J105" s="179"/>
      <c r="K105" s="179"/>
      <c r="L105" s="208"/>
      <c r="M105" s="352" t="s">
        <v>212</v>
      </c>
      <c r="N105" s="196"/>
      <c r="O105" s="357">
        <v>45175</v>
      </c>
      <c r="P105" s="196"/>
      <c r="Q105" s="239">
        <f>O105-E2</f>
        <v>-15</v>
      </c>
      <c r="R105" s="285">
        <v>1036</v>
      </c>
      <c r="S105" s="25"/>
      <c r="T105" s="227"/>
      <c r="U105" s="399"/>
      <c r="V105" s="272"/>
    </row>
    <row r="106" spans="1:23" ht="18" customHeight="1">
      <c r="A106" s="22"/>
      <c r="B106" s="55"/>
      <c r="C106" s="62"/>
      <c r="D106" s="997"/>
      <c r="E106" s="1007"/>
      <c r="F106" s="98"/>
      <c r="G106" s="294"/>
      <c r="H106" s="67"/>
      <c r="I106" s="206"/>
      <c r="J106" s="179"/>
      <c r="K106" s="179"/>
      <c r="L106" s="208"/>
      <c r="M106" s="352"/>
      <c r="N106" s="196"/>
      <c r="O106" s="795"/>
      <c r="P106" s="796"/>
      <c r="Q106" s="777"/>
      <c r="R106" s="285"/>
      <c r="S106" s="25"/>
      <c r="T106" s="227"/>
      <c r="U106" s="399"/>
      <c r="V106" s="272"/>
    </row>
    <row r="107" spans="1:23" ht="9.9499999999999993" customHeight="1">
      <c r="A107" s="297"/>
      <c r="B107" s="298"/>
      <c r="C107" s="298"/>
      <c r="D107" s="299" t="s">
        <v>213</v>
      </c>
      <c r="E107" s="300"/>
      <c r="F107" s="301"/>
      <c r="G107" s="302"/>
      <c r="H107" s="303"/>
      <c r="I107" s="359"/>
      <c r="J107" s="360"/>
      <c r="K107" s="360"/>
      <c r="L107" s="360"/>
      <c r="M107" s="360"/>
      <c r="N107" s="360"/>
      <c r="O107" s="360"/>
      <c r="P107" s="360"/>
      <c r="Q107" s="360"/>
      <c r="R107" s="416" t="s">
        <v>23</v>
      </c>
      <c r="S107" s="25"/>
    </row>
    <row r="108" spans="1:23" ht="18" customHeight="1" thickBot="1">
      <c r="A108" s="304"/>
      <c r="B108" s="94"/>
      <c r="C108" s="94"/>
      <c r="D108" s="999">
        <f>2802.5+1.3</f>
        <v>2803.8</v>
      </c>
      <c r="E108" s="1008" t="s">
        <v>214</v>
      </c>
      <c r="F108" s="305"/>
      <c r="G108" s="306"/>
      <c r="H108" s="307" t="s">
        <v>215</v>
      </c>
      <c r="I108" s="361"/>
      <c r="J108" s="362"/>
      <c r="K108" s="362"/>
      <c r="L108" s="363"/>
      <c r="M108" s="988" t="s">
        <v>121</v>
      </c>
      <c r="N108" s="989"/>
      <c r="O108" s="989"/>
      <c r="P108" s="989"/>
      <c r="Q108" s="990"/>
      <c r="R108" s="417"/>
      <c r="S108" s="418"/>
      <c r="T108" s="227" t="e">
        <f ca="1">IF(#REF!="","",(#REF!-TODAY()))</f>
        <v>#REF!</v>
      </c>
      <c r="U108" s="419"/>
    </row>
    <row r="109" spans="1:23" ht="18" customHeight="1" thickTop="1">
      <c r="A109" s="22"/>
      <c r="B109" s="55"/>
      <c r="C109" s="55"/>
      <c r="D109" s="1000"/>
      <c r="E109" s="1009"/>
      <c r="F109" s="308"/>
      <c r="G109" s="99"/>
      <c r="H109" s="309"/>
      <c r="I109" s="364"/>
      <c r="J109" s="365"/>
      <c r="K109" s="365"/>
      <c r="L109" s="366"/>
      <c r="M109" s="367"/>
      <c r="N109" s="368"/>
      <c r="O109" s="369"/>
      <c r="P109" s="370"/>
      <c r="Q109" s="420"/>
      <c r="R109" s="421" t="s">
        <v>123</v>
      </c>
      <c r="S109" s="422"/>
      <c r="T109" s="227"/>
      <c r="U109" s="419"/>
    </row>
    <row r="110" spans="1:23" ht="18" customHeight="1">
      <c r="A110" s="22"/>
      <c r="B110" s="55"/>
      <c r="C110" s="55"/>
      <c r="D110" s="1000"/>
      <c r="E110" s="1009"/>
      <c r="F110" s="308"/>
      <c r="G110" s="99"/>
      <c r="H110" s="309"/>
      <c r="I110" s="364"/>
      <c r="J110" s="365"/>
      <c r="K110" s="365"/>
      <c r="L110" s="366"/>
      <c r="M110" s="136" t="s">
        <v>122</v>
      </c>
      <c r="N110" s="149">
        <f>2800.5+25</f>
        <v>2825.5</v>
      </c>
      <c r="O110" s="264"/>
      <c r="P110" s="371">
        <f>N110-D108</f>
        <v>21.699999999999818</v>
      </c>
      <c r="Q110" s="423"/>
      <c r="R110" s="231" t="s">
        <v>125</v>
      </c>
      <c r="S110" s="422"/>
      <c r="T110" s="227"/>
      <c r="U110" s="419"/>
    </row>
    <row r="111" spans="1:23" ht="18" customHeight="1">
      <c r="A111" s="22"/>
      <c r="B111" s="81"/>
      <c r="C111" s="81"/>
      <c r="D111" s="1000"/>
      <c r="E111" s="1009"/>
      <c r="F111" s="64"/>
      <c r="G111" s="99"/>
      <c r="H111" s="309"/>
      <c r="I111" s="364"/>
      <c r="J111" s="207"/>
      <c r="K111" s="207"/>
      <c r="L111" s="366"/>
      <c r="M111" s="136" t="s">
        <v>124</v>
      </c>
      <c r="N111" s="149">
        <f>2765.9+50</f>
        <v>2815.9</v>
      </c>
      <c r="O111" s="155"/>
      <c r="P111" s="372">
        <f>N111-D108</f>
        <v>12.099999999999909</v>
      </c>
      <c r="Q111" s="252"/>
      <c r="R111" s="424" t="s">
        <v>127</v>
      </c>
      <c r="S111" s="422"/>
      <c r="T111" s="227" t="e">
        <f ca="1">IF(#REF!="","",(#REF!-TODAY()))</f>
        <v>#REF!</v>
      </c>
      <c r="U111" s="419"/>
    </row>
    <row r="112" spans="1:23" s="2" customFormat="1" ht="18" customHeight="1">
      <c r="A112" s="22"/>
      <c r="B112" s="81"/>
      <c r="C112" s="81"/>
      <c r="D112" s="1000"/>
      <c r="E112" s="1009"/>
      <c r="F112" s="64"/>
      <c r="G112" s="102"/>
      <c r="H112" s="310"/>
      <c r="I112" s="373"/>
      <c r="J112" s="374"/>
      <c r="K112" s="365"/>
      <c r="L112" s="375"/>
      <c r="M112" s="136" t="s">
        <v>126</v>
      </c>
      <c r="N112" s="149">
        <f>2736.2+100</f>
        <v>2836.2</v>
      </c>
      <c r="O112" s="155"/>
      <c r="P112" s="371">
        <f>N112-D108</f>
        <v>32.399999999999636</v>
      </c>
      <c r="Q112" s="252"/>
      <c r="R112" s="425"/>
      <c r="S112" s="422"/>
      <c r="T112" s="401"/>
      <c r="U112" s="419"/>
    </row>
    <row r="113" spans="1:26" s="2" customFormat="1" ht="18" customHeight="1">
      <c r="A113" s="22"/>
      <c r="B113" s="81"/>
      <c r="C113" s="81"/>
      <c r="D113" s="1000"/>
      <c r="E113" s="1009"/>
      <c r="F113" s="64"/>
      <c r="G113" s="102"/>
      <c r="H113" s="310"/>
      <c r="I113" s="373"/>
      <c r="J113" s="374"/>
      <c r="K113" s="365"/>
      <c r="L113" s="375"/>
      <c r="M113" s="136" t="s">
        <v>216</v>
      </c>
      <c r="N113" s="149">
        <f>2699.1+150</f>
        <v>2849.1</v>
      </c>
      <c r="O113" s="155"/>
      <c r="P113" s="371">
        <f>N113-D108</f>
        <v>45.299999999999727</v>
      </c>
      <c r="Q113" s="412"/>
      <c r="R113" s="236" t="s">
        <v>130</v>
      </c>
      <c r="S113" s="422"/>
      <c r="T113" s="401"/>
      <c r="U113" s="419"/>
    </row>
    <row r="114" spans="1:26" s="2" customFormat="1" ht="18" customHeight="1">
      <c r="A114" s="22"/>
      <c r="B114" s="81"/>
      <c r="C114" s="81"/>
      <c r="D114" s="1000"/>
      <c r="E114" s="1009"/>
      <c r="F114" s="64"/>
      <c r="G114" s="102"/>
      <c r="H114" s="310"/>
      <c r="I114" s="373"/>
      <c r="J114" s="374"/>
      <c r="K114" s="365"/>
      <c r="L114" s="375"/>
      <c r="M114" s="132" t="s">
        <v>217</v>
      </c>
      <c r="N114" s="354"/>
      <c r="O114" s="141">
        <v>44849</v>
      </c>
      <c r="P114" s="376"/>
      <c r="Q114" s="426">
        <f>O114-E2</f>
        <v>-341</v>
      </c>
      <c r="R114" s="255" t="s">
        <v>155</v>
      </c>
      <c r="S114" s="422"/>
      <c r="T114" s="401"/>
      <c r="U114" s="419"/>
    </row>
    <row r="115" spans="1:26" s="2" customFormat="1" ht="18" customHeight="1">
      <c r="A115" s="22"/>
      <c r="B115" s="81"/>
      <c r="C115" s="81"/>
      <c r="D115" s="1000"/>
      <c r="E115" s="1009"/>
      <c r="F115" s="64"/>
      <c r="G115" s="102"/>
      <c r="H115" s="310"/>
      <c r="I115" s="373"/>
      <c r="J115" s="374"/>
      <c r="K115" s="365"/>
      <c r="L115" s="375"/>
      <c r="M115" s="136" t="s">
        <v>131</v>
      </c>
      <c r="N115" s="137"/>
      <c r="O115" s="138">
        <v>44849</v>
      </c>
      <c r="P115" s="139"/>
      <c r="Q115" s="427">
        <f>O115-E2</f>
        <v>-341</v>
      </c>
      <c r="R115" s="428" t="s">
        <v>218</v>
      </c>
      <c r="S115" s="422"/>
      <c r="T115" s="401"/>
      <c r="U115" s="419"/>
    </row>
    <row r="116" spans="1:26" s="2" customFormat="1" ht="18" customHeight="1">
      <c r="A116" s="22"/>
      <c r="B116" s="81"/>
      <c r="C116" s="81"/>
      <c r="D116" s="1000"/>
      <c r="E116" s="1009"/>
      <c r="F116" s="64"/>
      <c r="G116" s="102"/>
      <c r="H116" s="310"/>
      <c r="I116" s="373"/>
      <c r="J116" s="374"/>
      <c r="K116" s="365"/>
      <c r="L116" s="375"/>
      <c r="M116" s="136" t="s">
        <v>219</v>
      </c>
      <c r="N116" s="137"/>
      <c r="O116" s="138">
        <v>44862</v>
      </c>
      <c r="P116" s="137"/>
      <c r="Q116" s="239">
        <f>O116-E2</f>
        <v>-328</v>
      </c>
      <c r="R116" s="428" t="s">
        <v>220</v>
      </c>
      <c r="S116" s="422"/>
      <c r="T116" s="401"/>
      <c r="U116" s="419"/>
    </row>
    <row r="117" spans="1:26" s="2" customFormat="1" ht="18" customHeight="1">
      <c r="A117" s="22"/>
      <c r="B117" s="54" t="s">
        <v>221</v>
      </c>
      <c r="C117" s="81"/>
      <c r="D117" s="1000"/>
      <c r="E117" s="1009"/>
      <c r="F117" s="64"/>
      <c r="G117" s="281" t="s">
        <v>23</v>
      </c>
      <c r="H117" s="310"/>
      <c r="I117" s="373"/>
      <c r="J117" s="374"/>
      <c r="K117" s="365"/>
      <c r="L117" s="375"/>
      <c r="M117" s="136" t="s">
        <v>186</v>
      </c>
      <c r="N117" s="318"/>
      <c r="O117" s="144">
        <v>44867</v>
      </c>
      <c r="P117" s="318"/>
      <c r="Q117" s="253">
        <f>O117-E2</f>
        <v>-323</v>
      </c>
      <c r="R117" s="243"/>
      <c r="S117" s="422"/>
      <c r="T117" s="401"/>
      <c r="U117" s="419"/>
    </row>
    <row r="118" spans="1:26" s="2" customFormat="1" ht="18" customHeight="1">
      <c r="A118" s="22"/>
      <c r="B118" s="54">
        <v>31316</v>
      </c>
      <c r="C118" s="81"/>
      <c r="D118" s="1000"/>
      <c r="E118" s="1009"/>
      <c r="F118" s="64"/>
      <c r="G118" s="102"/>
      <c r="H118" s="310"/>
      <c r="I118" s="373"/>
      <c r="J118" s="374"/>
      <c r="K118" s="365"/>
      <c r="L118" s="375"/>
      <c r="M118" s="127" t="s">
        <v>134</v>
      </c>
      <c r="N118" s="318"/>
      <c r="O118" s="138" t="s">
        <v>222</v>
      </c>
      <c r="P118" s="318"/>
      <c r="Q118" s="253" t="s">
        <v>222</v>
      </c>
      <c r="R118" s="251" t="s">
        <v>144</v>
      </c>
      <c r="S118" s="422"/>
      <c r="T118" s="401"/>
      <c r="U118" s="419"/>
    </row>
    <row r="119" spans="1:26" ht="18" customHeight="1">
      <c r="A119" s="22"/>
      <c r="B119" s="81"/>
      <c r="C119" s="81"/>
      <c r="D119" s="1000"/>
      <c r="E119" s="1009"/>
      <c r="F119" s="64"/>
      <c r="G119" s="311" t="s">
        <v>223</v>
      </c>
      <c r="H119" s="310"/>
      <c r="I119" s="373"/>
      <c r="J119" s="377"/>
      <c r="K119" s="378"/>
      <c r="L119" s="375"/>
      <c r="M119" s="379"/>
      <c r="N119" s="380"/>
      <c r="O119" s="381"/>
      <c r="P119" s="382"/>
      <c r="Q119" s="429"/>
      <c r="R119" s="255" t="s">
        <v>155</v>
      </c>
      <c r="S119" s="422"/>
      <c r="T119" s="227">
        <f ca="1">IF(O114="","",(O114-TODAY()))</f>
        <v>-340</v>
      </c>
      <c r="U119" s="419"/>
      <c r="Z119" s="435"/>
    </row>
    <row r="120" spans="1:26" ht="18" customHeight="1" thickBot="1">
      <c r="A120" s="22"/>
      <c r="B120" s="312"/>
      <c r="C120" s="81"/>
      <c r="D120" s="1000"/>
      <c r="E120" s="1009"/>
      <c r="F120" s="64"/>
      <c r="G120" s="313"/>
      <c r="H120" s="310"/>
      <c r="I120" s="373"/>
      <c r="J120" s="377"/>
      <c r="K120" s="378"/>
      <c r="L120" s="375"/>
      <c r="M120" s="383"/>
      <c r="N120" s="152"/>
      <c r="O120" s="384"/>
      <c r="P120" s="152"/>
      <c r="Q120" s="430"/>
      <c r="R120" s="431" t="s">
        <v>224</v>
      </c>
      <c r="S120" s="422"/>
      <c r="T120" s="227"/>
      <c r="U120" s="419"/>
      <c r="Z120" s="262"/>
    </row>
    <row r="121" spans="1:26" ht="18" customHeight="1">
      <c r="A121" s="22"/>
      <c r="B121" s="312"/>
      <c r="C121" s="81"/>
      <c r="D121" s="1000"/>
      <c r="E121" s="1009"/>
      <c r="F121" s="64"/>
      <c r="G121" s="314"/>
      <c r="H121" s="100"/>
      <c r="I121" s="373"/>
      <c r="J121" s="377"/>
      <c r="K121" s="378"/>
      <c r="L121" s="375"/>
      <c r="M121" s="385" t="s">
        <v>188</v>
      </c>
      <c r="N121" s="386">
        <f>2835-0.3</f>
        <v>2834.7</v>
      </c>
      <c r="O121" s="323">
        <v>44873</v>
      </c>
      <c r="P121" s="387">
        <f>N121-D108</f>
        <v>30.899999999999636</v>
      </c>
      <c r="Q121" s="402">
        <f>O121-E2</f>
        <v>-317</v>
      </c>
      <c r="R121" s="431" t="s">
        <v>225</v>
      </c>
      <c r="S121" s="422"/>
      <c r="T121" s="227"/>
      <c r="U121" s="419"/>
      <c r="Z121" s="278"/>
    </row>
    <row r="122" spans="1:26" ht="18" customHeight="1">
      <c r="A122" s="22"/>
      <c r="B122" s="81"/>
      <c r="C122" s="81"/>
      <c r="D122" s="1000"/>
      <c r="E122" s="1009"/>
      <c r="F122" s="64"/>
      <c r="H122" s="100"/>
      <c r="I122" s="373"/>
      <c r="J122" s="179"/>
      <c r="K122" s="179"/>
      <c r="L122" s="388"/>
      <c r="M122" s="329" t="s">
        <v>143</v>
      </c>
      <c r="N122" s="150"/>
      <c r="O122" s="148">
        <v>44905</v>
      </c>
      <c r="P122" s="150"/>
      <c r="Q122" s="239">
        <f>O122-E2</f>
        <v>-285</v>
      </c>
      <c r="R122" s="431" t="s">
        <v>226</v>
      </c>
      <c r="S122" s="422"/>
      <c r="T122" s="227"/>
      <c r="U122" s="419"/>
      <c r="Z122" s="278"/>
    </row>
    <row r="123" spans="1:26" s="2" customFormat="1" ht="21" customHeight="1">
      <c r="A123" s="22"/>
      <c r="B123" s="81"/>
      <c r="C123" s="81"/>
      <c r="D123" s="1000"/>
      <c r="E123" s="1009"/>
      <c r="F123" s="64"/>
      <c r="G123" s="85"/>
      <c r="H123" s="310"/>
      <c r="I123" s="179"/>
      <c r="J123" s="179"/>
      <c r="K123" s="178"/>
      <c r="L123" s="388"/>
      <c r="M123" s="136" t="s">
        <v>142</v>
      </c>
      <c r="N123" s="389"/>
      <c r="O123" s="390">
        <v>44862</v>
      </c>
      <c r="P123" s="389"/>
      <c r="Q123" s="253">
        <f>O123-E2</f>
        <v>-328</v>
      </c>
      <c r="R123" s="431"/>
      <c r="S123" s="422"/>
      <c r="T123" s="401"/>
      <c r="U123" s="419"/>
      <c r="Z123" s="278"/>
    </row>
    <row r="124" spans="1:26" s="2" customFormat="1" ht="21" customHeight="1">
      <c r="A124" s="22"/>
      <c r="B124" s="81"/>
      <c r="C124" s="81"/>
      <c r="D124" s="1000"/>
      <c r="E124" s="1009"/>
      <c r="F124" s="157"/>
      <c r="G124" s="315"/>
      <c r="H124" s="310"/>
      <c r="I124" s="391"/>
      <c r="J124" s="392"/>
      <c r="K124" s="393"/>
      <c r="L124" s="388"/>
      <c r="M124" s="394" t="s">
        <v>195</v>
      </c>
      <c r="N124" s="190">
        <f>2736.2+100</f>
        <v>2836.2</v>
      </c>
      <c r="O124" s="189"/>
      <c r="P124" s="395">
        <f>N124-D108</f>
        <v>32.399999999999636</v>
      </c>
      <c r="Q124" s="432"/>
      <c r="R124" s="433" t="s">
        <v>227</v>
      </c>
      <c r="S124" s="422"/>
      <c r="T124" s="401"/>
      <c r="U124" s="419"/>
    </row>
    <row r="125" spans="1:26" s="2" customFormat="1" ht="21" customHeight="1">
      <c r="A125" s="22"/>
      <c r="B125" s="62" t="s">
        <v>146</v>
      </c>
      <c r="C125" s="246" t="s">
        <v>146</v>
      </c>
      <c r="D125" s="1000"/>
      <c r="E125" s="1009"/>
      <c r="F125" s="157"/>
      <c r="G125" s="57"/>
      <c r="H125" s="310"/>
      <c r="I125" s="391"/>
      <c r="J125" s="392"/>
      <c r="K125" s="396"/>
      <c r="L125" s="388"/>
      <c r="M125" s="136" t="s">
        <v>228</v>
      </c>
      <c r="N125" s="143"/>
      <c r="O125" s="144">
        <v>44856</v>
      </c>
      <c r="P125" s="143"/>
      <c r="Q125" s="250">
        <f>O125-E2</f>
        <v>-334</v>
      </c>
      <c r="S125" s="422"/>
      <c r="T125" s="401"/>
      <c r="U125" s="419"/>
    </row>
    <row r="126" spans="1:26" s="2" customFormat="1" ht="21" customHeight="1">
      <c r="A126" s="22"/>
      <c r="B126" s="62"/>
      <c r="C126" s="246"/>
      <c r="D126" s="1000"/>
      <c r="E126" s="1009"/>
      <c r="F126" s="162"/>
      <c r="G126" s="436"/>
      <c r="H126" s="437"/>
      <c r="I126" s="391"/>
      <c r="J126" s="392"/>
      <c r="K126" s="468"/>
      <c r="L126" s="388"/>
      <c r="M126" s="151" t="s">
        <v>229</v>
      </c>
      <c r="N126" s="143"/>
      <c r="O126" s="144">
        <v>44856</v>
      </c>
      <c r="P126" s="143"/>
      <c r="Q126" s="250">
        <f>O126-E2</f>
        <v>-334</v>
      </c>
      <c r="R126" s="526" t="s">
        <v>140</v>
      </c>
      <c r="S126" s="422"/>
      <c r="T126" s="401"/>
      <c r="U126" s="419"/>
    </row>
    <row r="127" spans="1:26" s="2" customFormat="1" ht="19.5" customHeight="1">
      <c r="A127" s="22"/>
      <c r="B127" s="62" t="s">
        <v>209</v>
      </c>
      <c r="C127" s="747" t="s">
        <v>209</v>
      </c>
      <c r="D127" s="1000"/>
      <c r="E127" s="1009"/>
      <c r="F127" s="157"/>
      <c r="G127" s="5"/>
      <c r="H127" s="310"/>
      <c r="I127" s="391"/>
      <c r="J127" s="392"/>
      <c r="K127" s="396"/>
      <c r="L127" s="333"/>
      <c r="M127" s="469" t="s">
        <v>152</v>
      </c>
      <c r="N127" s="371">
        <v>2869.6</v>
      </c>
      <c r="O127" s="155"/>
      <c r="P127" s="371">
        <f>N127-D108</f>
        <v>65.799999999999727</v>
      </c>
      <c r="Q127" s="252"/>
      <c r="R127" s="424" t="s">
        <v>127</v>
      </c>
      <c r="S127" s="422"/>
      <c r="T127" s="401"/>
      <c r="U127" s="419"/>
    </row>
    <row r="128" spans="1:26" s="2" customFormat="1" ht="21.75" customHeight="1">
      <c r="A128" s="22"/>
      <c r="B128" s="62"/>
      <c r="C128" s="81"/>
      <c r="D128" s="1000"/>
      <c r="E128" s="1009"/>
      <c r="F128" s="162"/>
      <c r="G128" s="57"/>
      <c r="H128" s="437"/>
      <c r="I128" s="470"/>
      <c r="J128" s="392"/>
      <c r="K128" s="468"/>
      <c r="L128" s="388"/>
      <c r="M128" s="136" t="s">
        <v>55</v>
      </c>
      <c r="N128" s="149">
        <f>2830.5</f>
        <v>2830.5</v>
      </c>
      <c r="O128" s="196"/>
      <c r="P128" s="371">
        <f>N128-D108</f>
        <v>26.699999999999818</v>
      </c>
      <c r="Q128" s="196"/>
      <c r="R128" s="248"/>
      <c r="S128" s="422"/>
      <c r="T128" s="401"/>
      <c r="U128" s="419"/>
    </row>
    <row r="129" spans="1:21" s="2" customFormat="1" ht="20.25" customHeight="1">
      <c r="A129" s="22"/>
      <c r="B129" s="62"/>
      <c r="C129" s="81"/>
      <c r="D129" s="1000"/>
      <c r="E129" s="1009"/>
      <c r="F129" s="58"/>
      <c r="G129" s="438"/>
      <c r="H129" s="58"/>
      <c r="I129" s="391"/>
      <c r="J129" s="392"/>
      <c r="K129" s="396"/>
      <c r="L129" s="333"/>
      <c r="M129" s="469" t="s">
        <v>151</v>
      </c>
      <c r="N129" s="371">
        <v>2848.6</v>
      </c>
      <c r="O129" s="471"/>
      <c r="P129" s="371">
        <f>N129-D108</f>
        <v>44.799999999999727</v>
      </c>
      <c r="Q129" s="471"/>
      <c r="R129" s="248"/>
      <c r="S129" s="422"/>
      <c r="T129" s="401"/>
      <c r="U129" s="419"/>
    </row>
    <row r="130" spans="1:21" s="2" customFormat="1" ht="21" customHeight="1">
      <c r="A130" s="22"/>
      <c r="B130" s="81"/>
      <c r="C130" s="81"/>
      <c r="D130" s="1000"/>
      <c r="E130" s="1009"/>
      <c r="F130" s="439"/>
      <c r="G130" s="57"/>
      <c r="H130" s="440"/>
      <c r="I130" s="156"/>
      <c r="J130" s="308"/>
      <c r="K130" s="157"/>
      <c r="L130" s="388"/>
      <c r="M130" s="472" t="s">
        <v>230</v>
      </c>
      <c r="N130" s="371">
        <v>2857.8</v>
      </c>
      <c r="O130" s="137"/>
      <c r="P130" s="371">
        <f>N130-D108</f>
        <v>54</v>
      </c>
      <c r="Q130" s="137"/>
      <c r="R130" s="251" t="s">
        <v>153</v>
      </c>
      <c r="S130" s="422"/>
      <c r="T130" s="401"/>
      <c r="U130" s="419"/>
    </row>
    <row r="131" spans="1:21" s="2" customFormat="1" ht="21" customHeight="1">
      <c r="A131" s="22"/>
      <c r="B131" s="81"/>
      <c r="C131" s="81"/>
      <c r="D131" s="1000"/>
      <c r="E131" s="1009"/>
      <c r="F131" s="439"/>
      <c r="G131" s="57"/>
      <c r="H131" s="440"/>
      <c r="I131" s="156"/>
      <c r="J131" s="308"/>
      <c r="K131" s="157"/>
      <c r="L131" s="388"/>
      <c r="M131" s="472" t="s">
        <v>231</v>
      </c>
      <c r="N131" s="371">
        <v>2857.8</v>
      </c>
      <c r="O131" s="137"/>
      <c r="P131" s="473" t="e">
        <f>N131-C127</f>
        <v>#VALUE!</v>
      </c>
      <c r="Q131" s="137"/>
      <c r="R131" s="60"/>
      <c r="S131" s="422"/>
      <c r="T131" s="401"/>
      <c r="U131" s="419"/>
    </row>
    <row r="132" spans="1:21" s="2" customFormat="1" ht="21" customHeight="1">
      <c r="A132" s="22"/>
      <c r="B132" s="81"/>
      <c r="C132" s="81"/>
      <c r="D132" s="1000"/>
      <c r="E132" s="1009"/>
      <c r="F132" s="58">
        <v>44846</v>
      </c>
      <c r="G132" s="441" t="s">
        <v>232</v>
      </c>
      <c r="H132" s="58"/>
      <c r="I132" s="120"/>
      <c r="J132" s="308"/>
      <c r="K132" s="64"/>
      <c r="L132" s="333"/>
      <c r="M132" s="472" t="s">
        <v>233</v>
      </c>
      <c r="N132" s="196"/>
      <c r="O132" s="148">
        <v>44854</v>
      </c>
      <c r="P132" s="196"/>
      <c r="Q132" s="505">
        <f>O132-E2</f>
        <v>-336</v>
      </c>
      <c r="R132" s="527" t="s">
        <v>155</v>
      </c>
      <c r="S132" s="422"/>
      <c r="T132" s="401"/>
      <c r="U132" s="419"/>
    </row>
    <row r="133" spans="1:21" s="2" customFormat="1" ht="18" customHeight="1">
      <c r="A133" s="22"/>
      <c r="B133" s="81"/>
      <c r="C133" s="442"/>
      <c r="D133" s="1000"/>
      <c r="E133" s="1009"/>
      <c r="F133" s="439"/>
      <c r="G133" s="79"/>
      <c r="H133" s="58"/>
      <c r="I133" s="392"/>
      <c r="J133" s="392"/>
      <c r="K133" s="474"/>
      <c r="L133" s="208"/>
      <c r="M133" s="329" t="s">
        <v>145</v>
      </c>
      <c r="N133" s="149">
        <v>2886.2</v>
      </c>
      <c r="O133" s="357">
        <v>45084</v>
      </c>
      <c r="P133" s="149">
        <f>N133-D108</f>
        <v>82.399999999999636</v>
      </c>
      <c r="Q133" s="239">
        <f>O133-E2</f>
        <v>-106</v>
      </c>
      <c r="R133" s="258"/>
      <c r="S133" s="422"/>
      <c r="T133" s="401"/>
      <c r="U133" s="419"/>
    </row>
    <row r="134" spans="1:21" s="2" customFormat="1" ht="18" customHeight="1">
      <c r="A134" s="22"/>
      <c r="B134" s="81"/>
      <c r="D134" s="1000"/>
      <c r="E134" s="1009"/>
      <c r="F134" s="98"/>
      <c r="G134" s="59" t="s">
        <v>59</v>
      </c>
      <c r="H134" s="437">
        <v>45104</v>
      </c>
      <c r="I134" s="475"/>
      <c r="J134" s="87"/>
      <c r="K134" s="341"/>
      <c r="L134" s="208"/>
      <c r="M134" s="476" t="s">
        <v>234</v>
      </c>
      <c r="N134" s="190">
        <v>3007</v>
      </c>
      <c r="O134" s="477">
        <v>44862</v>
      </c>
      <c r="P134" s="190">
        <f>N134-D108</f>
        <v>203.19999999999982</v>
      </c>
      <c r="Q134" s="528">
        <f>O134-E2</f>
        <v>-328</v>
      </c>
      <c r="R134" s="258" t="s">
        <v>235</v>
      </c>
      <c r="S134" s="422"/>
      <c r="T134" s="401"/>
      <c r="U134" s="419"/>
    </row>
    <row r="135" spans="1:21" s="2" customFormat="1" ht="18" customHeight="1">
      <c r="A135" s="22"/>
      <c r="B135" s="312"/>
      <c r="D135" s="1000"/>
      <c r="E135" s="1009"/>
      <c r="F135" s="64"/>
      <c r="G135" s="296" t="s">
        <v>236</v>
      </c>
      <c r="H135" s="310"/>
      <c r="I135" s="308"/>
      <c r="J135" s="308"/>
      <c r="K135" s="478"/>
      <c r="L135" s="208"/>
      <c r="M135" s="476" t="s">
        <v>237</v>
      </c>
      <c r="N135" s="358">
        <v>4450</v>
      </c>
      <c r="O135" s="479"/>
      <c r="P135" s="358">
        <f>N135-R151</f>
        <v>104</v>
      </c>
      <c r="Q135" s="498"/>
      <c r="R135" s="258" t="s">
        <v>238</v>
      </c>
      <c r="S135" s="422"/>
      <c r="T135" s="401"/>
      <c r="U135" s="419"/>
    </row>
    <row r="136" spans="1:21" s="2" customFormat="1" ht="18" customHeight="1">
      <c r="A136" s="22"/>
      <c r="B136" s="312"/>
      <c r="D136" s="1000"/>
      <c r="E136" s="1009"/>
      <c r="F136" s="64"/>
      <c r="G136" s="296" t="s">
        <v>239</v>
      </c>
      <c r="H136" s="437" t="s">
        <v>240</v>
      </c>
      <c r="I136" s="308"/>
      <c r="J136" s="179"/>
      <c r="K136" s="178"/>
      <c r="L136" s="208"/>
      <c r="M136" s="480"/>
      <c r="N136" s="480"/>
      <c r="O136" s="480"/>
      <c r="P136" s="480"/>
      <c r="Q136" s="480"/>
      <c r="R136" s="258"/>
      <c r="S136" s="422"/>
      <c r="T136" s="401"/>
      <c r="U136" s="419"/>
    </row>
    <row r="137" spans="1:21" s="2" customFormat="1" ht="18" customHeight="1" thickBot="1">
      <c r="A137" s="22"/>
      <c r="B137" s="312"/>
      <c r="D137" s="1000"/>
      <c r="E137" s="1009"/>
      <c r="F137" s="64"/>
      <c r="G137" s="296"/>
      <c r="H137" s="437" t="s">
        <v>241</v>
      </c>
      <c r="I137" s="481"/>
      <c r="J137" s="482"/>
      <c r="K137" s="483"/>
      <c r="L137" s="208"/>
      <c r="M137" s="484"/>
      <c r="N137" s="484"/>
      <c r="O137" s="484"/>
      <c r="P137" s="484"/>
      <c r="Q137" s="484"/>
      <c r="R137" s="258"/>
      <c r="S137" s="422"/>
      <c r="T137" s="401"/>
      <c r="U137" s="419"/>
    </row>
    <row r="138" spans="1:21" s="2" customFormat="1" ht="18" customHeight="1" thickTop="1" thickBot="1">
      <c r="A138" s="22"/>
      <c r="B138" s="312"/>
      <c r="D138" s="1000"/>
      <c r="E138" s="1009"/>
      <c r="F138" s="64"/>
      <c r="G138" s="443" t="s">
        <v>242</v>
      </c>
      <c r="H138" s="437">
        <v>45494</v>
      </c>
      <c r="I138" s="308"/>
      <c r="J138" s="308"/>
      <c r="K138" s="178"/>
      <c r="L138" s="208"/>
      <c r="M138" s="991" t="s">
        <v>154</v>
      </c>
      <c r="N138" s="992"/>
      <c r="O138" s="992"/>
      <c r="P138" s="992"/>
      <c r="Q138" s="993"/>
      <c r="R138" s="258"/>
      <c r="S138" s="422"/>
      <c r="T138" s="401"/>
      <c r="U138" s="419"/>
    </row>
    <row r="139" spans="1:21" s="2" customFormat="1" ht="18" customHeight="1" thickTop="1">
      <c r="A139" s="22"/>
      <c r="B139" s="312"/>
      <c r="D139" s="1000"/>
      <c r="E139" s="1009"/>
      <c r="F139" s="163"/>
      <c r="G139" s="444" t="s">
        <v>243</v>
      </c>
      <c r="H139" s="310"/>
      <c r="I139" s="308"/>
      <c r="J139" s="179"/>
      <c r="K139" s="178"/>
      <c r="L139" s="208"/>
      <c r="M139" s="385" t="s">
        <v>244</v>
      </c>
      <c r="N139" s="354"/>
      <c r="O139" s="141">
        <v>44847</v>
      </c>
      <c r="P139" s="169"/>
      <c r="Q139" s="529">
        <f>O139-E2</f>
        <v>-343</v>
      </c>
      <c r="R139" s="312"/>
      <c r="S139" s="422"/>
      <c r="T139" s="401"/>
      <c r="U139" s="419"/>
    </row>
    <row r="140" spans="1:21" s="2" customFormat="1" ht="18" customHeight="1">
      <c r="A140" s="22"/>
      <c r="B140" s="312"/>
      <c r="D140" s="1000"/>
      <c r="E140" s="1009"/>
      <c r="F140" s="163"/>
      <c r="G140" s="79"/>
      <c r="H140" s="437"/>
      <c r="I140" s="64"/>
      <c r="J140" s="64"/>
      <c r="K140" s="310"/>
      <c r="L140" s="208"/>
      <c r="M140" s="136" t="s">
        <v>157</v>
      </c>
      <c r="N140" s="137"/>
      <c r="O140" s="138">
        <v>44872</v>
      </c>
      <c r="P140" s="137"/>
      <c r="Q140" s="235">
        <f>O140-E2</f>
        <v>-318</v>
      </c>
      <c r="R140" s="530" t="s">
        <v>158</v>
      </c>
      <c r="S140" s="422"/>
      <c r="T140" s="401"/>
      <c r="U140" s="419"/>
    </row>
    <row r="141" spans="1:21" s="2" customFormat="1" ht="21" customHeight="1">
      <c r="A141" s="22"/>
      <c r="B141" s="62"/>
      <c r="C141" s="81"/>
      <c r="D141" s="1000"/>
      <c r="E141" s="1009"/>
      <c r="F141" s="64"/>
      <c r="G141" s="79"/>
      <c r="H141" s="310"/>
      <c r="I141" s="179"/>
      <c r="J141" s="179"/>
      <c r="K141" s="178"/>
      <c r="L141" s="208"/>
      <c r="M141" s="136" t="s">
        <v>159</v>
      </c>
      <c r="N141" s="137"/>
      <c r="O141" s="138">
        <v>44862</v>
      </c>
      <c r="P141" s="137"/>
      <c r="Q141" s="235">
        <f>O141-E2</f>
        <v>-328</v>
      </c>
      <c r="R141" s="424" t="s">
        <v>127</v>
      </c>
      <c r="S141" s="422"/>
      <c r="T141" s="401"/>
      <c r="U141" s="419"/>
    </row>
    <row r="142" spans="1:21" s="2" customFormat="1" ht="16.5" customHeight="1">
      <c r="A142" s="22"/>
      <c r="B142" s="312"/>
      <c r="C142" s="81"/>
      <c r="D142" s="1000"/>
      <c r="E142" s="1009"/>
      <c r="F142" s="163"/>
      <c r="G142" s="445" t="s">
        <v>245</v>
      </c>
      <c r="H142" s="310"/>
      <c r="I142" s="179"/>
      <c r="J142" s="179"/>
      <c r="K142" s="178"/>
      <c r="L142" s="208"/>
      <c r="M142" s="136" t="s">
        <v>160</v>
      </c>
      <c r="N142" s="137"/>
      <c r="O142" s="138">
        <v>44862</v>
      </c>
      <c r="P142" s="485"/>
      <c r="Q142" s="235">
        <f>O142-E2</f>
        <v>-328</v>
      </c>
      <c r="R142" s="258"/>
      <c r="S142" s="422"/>
      <c r="T142" s="401"/>
      <c r="U142" s="419"/>
    </row>
    <row r="143" spans="1:21" s="2" customFormat="1" ht="16.5" customHeight="1">
      <c r="A143" s="22"/>
      <c r="B143" s="81" t="s">
        <v>162</v>
      </c>
      <c r="C143" s="312"/>
      <c r="D143" s="1000"/>
      <c r="E143" s="1009"/>
      <c r="F143" s="446"/>
      <c r="G143" s="82" t="s">
        <v>246</v>
      </c>
      <c r="H143" s="437"/>
      <c r="I143" s="308"/>
      <c r="J143" s="308"/>
      <c r="K143" s="486"/>
      <c r="L143" s="487"/>
      <c r="M143" s="319"/>
      <c r="N143" s="137"/>
      <c r="O143" s="488"/>
      <c r="P143" s="485"/>
      <c r="Q143" s="355"/>
      <c r="R143" s="531"/>
      <c r="S143" s="422"/>
      <c r="T143" s="401"/>
      <c r="U143" s="419"/>
    </row>
    <row r="144" spans="1:21" s="2" customFormat="1" ht="22.5" customHeight="1" thickBot="1">
      <c r="A144" s="22"/>
      <c r="B144" s="81" t="s">
        <v>209</v>
      </c>
      <c r="C144" s="246" t="s">
        <v>162</v>
      </c>
      <c r="D144" s="1000"/>
      <c r="E144" s="1009"/>
      <c r="F144" s="64"/>
      <c r="G144" s="445"/>
      <c r="H144" s="310"/>
      <c r="I144" s="308"/>
      <c r="J144" s="308"/>
      <c r="K144" s="486"/>
      <c r="L144" s="487"/>
      <c r="M144" s="489"/>
      <c r="N144" s="153"/>
      <c r="O144" s="490"/>
      <c r="P144" s="153"/>
      <c r="Q144" s="412"/>
      <c r="R144" s="532"/>
      <c r="S144" s="422"/>
      <c r="T144" s="401"/>
      <c r="U144" s="419"/>
    </row>
    <row r="145" spans="1:21" s="2" customFormat="1" ht="18" customHeight="1" thickTop="1" thickBot="1">
      <c r="A145" s="22"/>
      <c r="B145" s="81"/>
      <c r="C145" s="68" t="s">
        <v>209</v>
      </c>
      <c r="D145" s="1000"/>
      <c r="E145" s="1009"/>
      <c r="F145" s="64" t="s">
        <v>23</v>
      </c>
      <c r="G145" s="79"/>
      <c r="H145" s="447"/>
      <c r="J145" s="308"/>
      <c r="K145" s="491"/>
      <c r="L145" s="487"/>
      <c r="M145" s="981" t="s">
        <v>163</v>
      </c>
      <c r="N145" s="983"/>
      <c r="O145" s="983"/>
      <c r="P145" s="983"/>
      <c r="Q145" s="982"/>
      <c r="R145" s="533"/>
      <c r="S145" s="422"/>
      <c r="T145" s="401"/>
      <c r="U145" s="419"/>
    </row>
    <row r="146" spans="1:21" s="2" customFormat="1" ht="32.25" customHeight="1" thickTop="1">
      <c r="A146" s="22"/>
      <c r="B146" s="448"/>
      <c r="C146" s="312"/>
      <c r="D146" s="1000"/>
      <c r="E146" s="1009"/>
      <c r="F146" s="64"/>
      <c r="G146" s="79"/>
      <c r="H146" s="437"/>
      <c r="I146" s="179"/>
      <c r="J146" s="179"/>
      <c r="K146" s="491"/>
      <c r="L146" s="487"/>
      <c r="M146" s="191" t="s">
        <v>165</v>
      </c>
      <c r="N146" s="492">
        <f>2774+50</f>
        <v>2824</v>
      </c>
      <c r="O146" s="493"/>
      <c r="P146" s="492">
        <f>N146-D108</f>
        <v>20.199999999999818</v>
      </c>
      <c r="Q146" s="412"/>
      <c r="R146" s="530" t="s">
        <v>166</v>
      </c>
      <c r="S146" s="422"/>
      <c r="T146" s="401"/>
      <c r="U146" s="419"/>
    </row>
    <row r="147" spans="1:21" s="2" customFormat="1" ht="19.5" customHeight="1">
      <c r="A147" s="22"/>
      <c r="B147" s="448"/>
      <c r="D147" s="1000"/>
      <c r="E147" s="1009"/>
      <c r="F147" s="163"/>
      <c r="G147" s="449"/>
      <c r="H147" s="310"/>
      <c r="I147" s="179"/>
      <c r="J147" s="179"/>
      <c r="K147" s="494"/>
      <c r="L147" s="487"/>
      <c r="M147" s="151" t="s">
        <v>247</v>
      </c>
      <c r="N147" s="153"/>
      <c r="O147" s="138">
        <v>44915</v>
      </c>
      <c r="P147" s="495"/>
      <c r="Q147" s="263">
        <f>O147-E2</f>
        <v>-275</v>
      </c>
      <c r="R147" s="255" t="s">
        <v>155</v>
      </c>
      <c r="S147" s="422"/>
      <c r="T147" s="401"/>
      <c r="U147" s="419"/>
    </row>
    <row r="148" spans="1:21" s="2" customFormat="1" ht="30" customHeight="1">
      <c r="A148" s="22"/>
      <c r="B148" s="312"/>
      <c r="D148" s="1000"/>
      <c r="E148" s="1009"/>
      <c r="F148" s="64"/>
      <c r="G148" s="450"/>
      <c r="H148" s="310"/>
      <c r="I148" s="179"/>
      <c r="J148" s="179"/>
      <c r="K148" s="178"/>
      <c r="L148" s="487"/>
      <c r="M148" s="142" t="s">
        <v>248</v>
      </c>
      <c r="N148" s="492">
        <f>2842.1</f>
        <v>2842.1</v>
      </c>
      <c r="O148" s="390">
        <v>44884</v>
      </c>
      <c r="P148" s="380">
        <f>N148-D108</f>
        <v>38.299999999999727</v>
      </c>
      <c r="Q148" s="253">
        <f>O148-E2</f>
        <v>-306</v>
      </c>
      <c r="R148" s="411" t="s">
        <v>249</v>
      </c>
      <c r="S148" s="422"/>
      <c r="T148" s="401"/>
      <c r="U148" s="419"/>
    </row>
    <row r="149" spans="1:21" s="2" customFormat="1" ht="21" customHeight="1">
      <c r="A149" s="22"/>
      <c r="B149" s="312"/>
      <c r="D149" s="1000"/>
      <c r="E149" s="1009"/>
      <c r="F149" s="163"/>
      <c r="G149" s="450"/>
      <c r="H149" s="310"/>
      <c r="I149" s="179"/>
      <c r="J149" s="179"/>
      <c r="K149" s="178"/>
      <c r="L149" s="487"/>
      <c r="M149" s="489"/>
      <c r="N149" s="496"/>
      <c r="O149" s="196"/>
      <c r="P149" s="496"/>
      <c r="Q149" s="196"/>
      <c r="R149" s="421" t="s">
        <v>175</v>
      </c>
      <c r="S149" s="422"/>
      <c r="T149" s="401"/>
      <c r="U149" s="419"/>
    </row>
    <row r="150" spans="1:21" s="2" customFormat="1" ht="21" customHeight="1">
      <c r="A150" s="22"/>
      <c r="B150" s="312"/>
      <c r="D150" s="1000"/>
      <c r="E150" s="1009"/>
      <c r="F150" s="163"/>
      <c r="G150" s="450"/>
      <c r="H150" s="310"/>
      <c r="I150" s="179"/>
      <c r="J150" s="179"/>
      <c r="K150" s="178"/>
      <c r="L150" s="487"/>
      <c r="M150" s="489"/>
      <c r="N150" s="497"/>
      <c r="O150" s="498"/>
      <c r="P150" s="497"/>
      <c r="Q150" s="498"/>
      <c r="R150" s="421"/>
      <c r="S150" s="422"/>
      <c r="T150" s="401"/>
      <c r="U150" s="419"/>
    </row>
    <row r="151" spans="1:21" s="2" customFormat="1" ht="22.5" customHeight="1" thickBot="1">
      <c r="A151" s="22"/>
      <c r="B151" s="312"/>
      <c r="D151" s="1000"/>
      <c r="E151" s="1009"/>
      <c r="F151" s="446"/>
      <c r="G151" s="451"/>
      <c r="H151" s="437"/>
      <c r="I151" s="179"/>
      <c r="J151" s="179"/>
      <c r="K151" s="178"/>
      <c r="L151" s="487"/>
      <c r="M151" s="499" t="s">
        <v>250</v>
      </c>
      <c r="N151" s="500">
        <v>2853.8</v>
      </c>
      <c r="O151" s="501">
        <v>44906</v>
      </c>
      <c r="P151" s="500">
        <f>N151-D108</f>
        <v>50</v>
      </c>
      <c r="Q151" s="534">
        <f>O151-E2</f>
        <v>-284</v>
      </c>
      <c r="R151" s="265">
        <v>4346</v>
      </c>
      <c r="S151" s="422"/>
      <c r="T151" s="401"/>
      <c r="U151" s="419"/>
    </row>
    <row r="152" spans="1:21" s="2" customFormat="1" ht="22.5" customHeight="1" thickTop="1" thickBot="1">
      <c r="A152" s="22"/>
      <c r="B152" s="55"/>
      <c r="D152" s="1000"/>
      <c r="E152" s="1009"/>
      <c r="F152" s="64"/>
      <c r="G152" s="102"/>
      <c r="H152" s="310" t="s">
        <v>23</v>
      </c>
      <c r="I152" s="179"/>
      <c r="J152" s="179"/>
      <c r="K152" s="178"/>
      <c r="L152" s="502"/>
      <c r="M152" s="503" t="s">
        <v>172</v>
      </c>
      <c r="N152" s="979" t="s">
        <v>173</v>
      </c>
      <c r="O152" s="980"/>
      <c r="P152" s="193" t="s">
        <v>174</v>
      </c>
      <c r="Q152" s="194"/>
      <c r="R152" s="312"/>
      <c r="S152" s="422"/>
      <c r="T152" s="401"/>
      <c r="U152" s="419"/>
    </row>
    <row r="153" spans="1:21" s="2" customFormat="1" ht="22.5" customHeight="1" thickTop="1">
      <c r="A153" s="22"/>
      <c r="B153" s="55"/>
      <c r="D153" s="1000"/>
      <c r="E153" s="1009"/>
      <c r="F153" s="64"/>
      <c r="G153" s="102"/>
      <c r="H153" s="310"/>
      <c r="I153" s="179"/>
      <c r="J153" s="179"/>
      <c r="K153" s="178"/>
      <c r="L153" s="487"/>
      <c r="M153" s="136" t="s">
        <v>251</v>
      </c>
      <c r="N153" s="148">
        <v>44895</v>
      </c>
      <c r="O153" s="239"/>
      <c r="P153" s="504"/>
      <c r="Q153" s="535"/>
      <c r="R153" s="312"/>
      <c r="S153" s="422"/>
      <c r="T153" s="401"/>
      <c r="U153" s="419"/>
    </row>
    <row r="154" spans="1:21" ht="21" customHeight="1">
      <c r="A154" s="22"/>
      <c r="B154" s="55"/>
      <c r="C154" s="452"/>
      <c r="D154" s="1000"/>
      <c r="E154" s="1009"/>
      <c r="F154" s="64"/>
      <c r="G154" s="311" t="s">
        <v>223</v>
      </c>
      <c r="H154" s="453"/>
      <c r="I154" s="179"/>
      <c r="J154" s="179"/>
      <c r="K154" s="179"/>
      <c r="L154" s="487" t="s">
        <v>23</v>
      </c>
      <c r="M154" s="136" t="s">
        <v>252</v>
      </c>
      <c r="N154" s="148">
        <v>44895</v>
      </c>
      <c r="O154" s="505">
        <f>N154-E2</f>
        <v>-295</v>
      </c>
      <c r="P154" s="152"/>
      <c r="Q154" s="430"/>
      <c r="R154" s="267" t="s">
        <v>176</v>
      </c>
      <c r="S154" s="422"/>
      <c r="T154" s="227"/>
      <c r="U154" s="419"/>
    </row>
    <row r="155" spans="1:21" ht="32.25" customHeight="1">
      <c r="A155" s="22"/>
      <c r="B155" s="454"/>
      <c r="C155" s="455"/>
      <c r="D155" s="1001"/>
      <c r="E155" s="1010"/>
      <c r="F155" s="456"/>
      <c r="G155" s="457"/>
      <c r="H155" s="456"/>
      <c r="I155" s="506"/>
      <c r="J155" s="506"/>
      <c r="K155" s="506"/>
      <c r="L155" s="507"/>
      <c r="M155" s="127" t="s">
        <v>253</v>
      </c>
      <c r="N155" s="152"/>
      <c r="O155" s="384"/>
      <c r="P155" s="148">
        <v>44894</v>
      </c>
      <c r="Q155" s="505">
        <f>P155-E2</f>
        <v>-296</v>
      </c>
      <c r="R155" s="411"/>
      <c r="S155" s="422"/>
      <c r="T155" s="227"/>
      <c r="U155" s="419"/>
    </row>
    <row r="156" spans="1:21" ht="7.5" customHeight="1">
      <c r="A156" s="24"/>
      <c r="B156" s="285"/>
      <c r="C156" s="285"/>
      <c r="D156" s="458"/>
      <c r="E156" s="459"/>
      <c r="F156" s="460"/>
      <c r="G156" s="461"/>
      <c r="H156" s="462"/>
      <c r="I156" s="508"/>
      <c r="J156" s="509"/>
      <c r="K156" s="509"/>
      <c r="L156" s="510"/>
      <c r="M156" s="12"/>
      <c r="N156" s="12"/>
      <c r="O156" s="12"/>
      <c r="P156" s="12"/>
      <c r="Q156" s="12"/>
      <c r="R156" s="12"/>
      <c r="S156" s="422"/>
      <c r="U156" s="399"/>
    </row>
    <row r="157" spans="1:21" ht="7.5" customHeight="1">
      <c r="A157" s="24"/>
      <c r="B157" s="285"/>
      <c r="C157" s="285"/>
      <c r="D157" s="458"/>
      <c r="E157" s="459"/>
      <c r="F157" s="460"/>
      <c r="G157" s="463"/>
      <c r="H157" s="462"/>
      <c r="I157" s="508"/>
      <c r="J157" s="509"/>
      <c r="K157" s="509"/>
      <c r="L157" s="510"/>
      <c r="M157" s="511"/>
      <c r="N157" s="512"/>
      <c r="P157" s="512"/>
      <c r="Q157" s="536"/>
      <c r="R157" s="12"/>
      <c r="S157" s="422"/>
      <c r="U157" s="399"/>
    </row>
    <row r="158" spans="1:21" ht="7.5" customHeight="1">
      <c r="A158" s="24"/>
      <c r="B158" s="285"/>
      <c r="C158" s="285"/>
      <c r="D158" s="458"/>
      <c r="E158" s="459"/>
      <c r="F158" s="460"/>
      <c r="G158" s="463"/>
      <c r="H158" s="462"/>
      <c r="I158" s="508"/>
      <c r="J158" s="509"/>
      <c r="K158" s="509"/>
      <c r="L158" s="510"/>
      <c r="R158" s="12"/>
      <c r="S158" s="422"/>
      <c r="U158" s="399"/>
    </row>
    <row r="159" spans="1:21" ht="7.5" customHeight="1">
      <c r="A159" s="24"/>
      <c r="B159" s="285"/>
      <c r="C159" s="285"/>
      <c r="D159" s="458"/>
      <c r="E159" s="459"/>
      <c r="F159" s="460"/>
      <c r="G159" s="464"/>
      <c r="H159" s="462"/>
      <c r="I159" s="508"/>
      <c r="J159" s="509"/>
      <c r="K159" s="509"/>
      <c r="L159" s="510"/>
      <c r="R159" s="12"/>
      <c r="S159" s="422"/>
      <c r="U159" s="399"/>
    </row>
    <row r="160" spans="1:21" ht="7.5" customHeight="1">
      <c r="A160" s="24"/>
      <c r="B160" s="285"/>
      <c r="C160" s="285"/>
      <c r="D160" s="458"/>
      <c r="E160" s="459"/>
      <c r="F160" s="460"/>
      <c r="G160" s="464"/>
      <c r="H160" s="462"/>
      <c r="I160" s="508"/>
      <c r="J160" s="509"/>
      <c r="K160" s="509"/>
      <c r="L160" s="510"/>
      <c r="M160" s="513"/>
      <c r="P160" s="514"/>
      <c r="R160" s="12"/>
      <c r="S160" s="422"/>
      <c r="U160" s="399"/>
    </row>
    <row r="161" spans="1:18" ht="7.5" customHeight="1">
      <c r="A161" s="465"/>
      <c r="B161" s="466"/>
      <c r="C161" s="466"/>
      <c r="D161" s="465"/>
      <c r="E161" s="465"/>
      <c r="F161" s="465"/>
      <c r="G161" s="465"/>
      <c r="H161" s="465"/>
      <c r="I161" s="465"/>
      <c r="J161" s="465"/>
      <c r="K161" s="465"/>
      <c r="L161" s="465"/>
      <c r="M161" s="515"/>
      <c r="O161" s="201"/>
      <c r="P161" s="516"/>
      <c r="R161" s="465"/>
    </row>
    <row r="162" spans="1:18" ht="7.5" customHeight="1">
      <c r="D162" s="3" t="s">
        <v>254</v>
      </c>
      <c r="M162" s="517"/>
      <c r="N162" s="200"/>
      <c r="P162" s="518"/>
      <c r="Q162" s="269"/>
    </row>
    <row r="163" spans="1:18" ht="11.25" customHeight="1">
      <c r="M163" s="410"/>
      <c r="P163" s="519"/>
      <c r="R163" s="12"/>
    </row>
    <row r="164" spans="1:18" ht="11.25" customHeight="1">
      <c r="M164" s="403"/>
      <c r="P164" s="520"/>
      <c r="R164" s="278"/>
    </row>
    <row r="165" spans="1:18" ht="11.25" customHeight="1">
      <c r="G165" s="467"/>
      <c r="M165" s="403"/>
      <c r="P165" s="520"/>
      <c r="R165" s="537"/>
    </row>
    <row r="166" spans="1:18" ht="11.25" customHeight="1">
      <c r="M166" s="403"/>
      <c r="P166" s="520"/>
      <c r="R166" s="410"/>
    </row>
    <row r="167" spans="1:18" ht="11.25" customHeight="1">
      <c r="M167" s="410"/>
      <c r="P167" s="521"/>
      <c r="R167" s="410"/>
    </row>
    <row r="168" spans="1:18" ht="11.25" customHeight="1">
      <c r="M168" s="522"/>
      <c r="P168" s="523"/>
      <c r="R168" s="403"/>
    </row>
    <row r="169" spans="1:18" ht="11.25" customHeight="1">
      <c r="R169" s="403"/>
    </row>
    <row r="170" spans="1:18" ht="11.25" customHeight="1">
      <c r="R170" s="403"/>
    </row>
    <row r="171" spans="1:18" ht="11.25" customHeight="1">
      <c r="R171" s="409"/>
    </row>
    <row r="172" spans="1:18" ht="11.25" customHeight="1"/>
    <row r="173" spans="1:18" ht="11.25" customHeight="1"/>
    <row r="174" spans="1:18" ht="11.25" customHeight="1"/>
    <row r="175" spans="1:18" ht="11.25" customHeight="1"/>
    <row r="176" spans="1:18" ht="11.25" customHeight="1"/>
    <row r="177" spans="4:10" ht="11.25" customHeight="1"/>
    <row r="178" spans="4:10" ht="11.25" customHeight="1"/>
    <row r="179" spans="4:10" ht="11.25" customHeight="1"/>
    <row r="180" spans="4:10" ht="11.25" customHeight="1"/>
    <row r="181" spans="4:10" ht="11.25" customHeight="1">
      <c r="D181" s="3" t="s">
        <v>23</v>
      </c>
    </row>
    <row r="182" spans="4:10" ht="11.25" customHeight="1"/>
    <row r="186" spans="4:10" ht="18" customHeight="1">
      <c r="I186" s="524"/>
      <c r="J186" s="525"/>
    </row>
    <row r="1214" spans="18:18" ht="18" customHeight="1">
      <c r="R1214" s="5" t="s">
        <v>254</v>
      </c>
    </row>
    <row r="1224" spans="18:18" ht="18" customHeight="1">
      <c r="R1224" s="5">
        <v>30</v>
      </c>
    </row>
  </sheetData>
  <protectedRanges>
    <protectedRange sqref="R47 R166:R170 R164 P160 P163:P166 M163:M168 M160 X90:X93 R149:R150 Z13 R101 R15 R111 R107:R109 R56:R58 R86 R13 R93 R143:R146 R130:R131 R127 Z121:Z123 Z67 Z69 Z71:Z72 R82 R113 Z44:Z48 R22 W89 R52 G29 R27 G130:G131 R115:R118 G125 G128 R120:R124 R70 R60 R140:R141 R66 G34:G35 R42:R43 R18 W94:W101 G40:G43 X73:X88 R78:R79 R73:R75 R34:R38" name="remarks_1_1"/>
    <protectedRange sqref="E2" name="date_1_1"/>
    <protectedRange sqref="J108:L111 F60:F66 O144 H12 F154 H15:H17 M41:P41 Q14 O42:O43 M90:P90 Q60 M94:O94 M93:P93 Q111 M152:O152 M139:P139 M117:M118 M89:N89 G148:G150 J148:K155 L149:L155 M12:O16 M121:O121 M20:M22 I57:L68 J145:J147 M101:O101 M69:O69 M47:O47 M66:M68 I133:K133 F15:F33 O91:O92 M108:O113 Q66 Q68 O140:O141 J130:K131 O86 G102:G106 G91 G93 I156:L160 O65:O67 G139 G145 O125:O126 I81:L81 I138:K139 N128 L125:L145 M142:P143 O18:O22 I29:K29 M145:O145 I123:L124 J132 I125:K129 O114:O118 M57:O64 O147 Q20:Q22 I135:K136 M52:O52 O88 N23 I141:K144 I146:I155 M44:P46 E92:E95 M54:N54 O81:O82 M40:N40 I96:L101 D96:D101 N48:N50 M31:O31 O79 M33 I47:L55 D12:E55 I34:L44 M55" name="ac01_1_6"/>
    <protectedRange sqref="D68 F68 I108:I111 F115:F118 F57:F59 G156 D159:H160 N52 K145:K147 H108:H118 M126 D108:F114 N152 H121 G118 I140:K140 I12:L28 H68 G141 G152:G153 N101 H146:H158 H81 D156:F158 H26 H28 F121:F153 D115:E155 H123:H144 L29 I30:L32 F155:G155 J33:L33 F70:F82 E96:E106 E57:E91 M72:M73 M26:M27" name="ac3_1_1"/>
    <protectedRange sqref="H19 H41:H43 H33:H39" name="ac01_1_3_1"/>
    <protectedRange sqref="H18 H20:H25 H27 H29:H32" name="ac3_1_3_1"/>
    <protectedRange sqref="F12:G12 G15:G17 F48 G53 H44:H47 F54:F55 H49:H55 F34:F43" name="ac3_1_4_1"/>
    <protectedRange sqref="I122:L122 J112:K121" name="ac01_1_5_1"/>
    <protectedRange sqref="L112:L121 I112:I121" name="ac3_1_5_1"/>
    <protectedRange sqref="I45:L46" name="ac01_1_6_1"/>
    <protectedRange sqref="R61:R65 R17 R19:R21" name="remarks_1_1_2_1"/>
    <protectedRange sqref="N74" name="ac01_1_6_2"/>
    <protectedRange sqref="N32:O32 N35:O35 N36:N37 N39 N38:O38" name="ac01_1_6_3"/>
    <protectedRange sqref="R30:R32" name="remarks_1_1_1"/>
  </protectedRanges>
  <mergeCells count="28">
    <mergeCell ref="M108:Q108"/>
    <mergeCell ref="M138:Q138"/>
    <mergeCell ref="M145:Q145"/>
    <mergeCell ref="N152:O152"/>
    <mergeCell ref="C2:C3"/>
    <mergeCell ref="D12:D55"/>
    <mergeCell ref="D57:D106"/>
    <mergeCell ref="D108:D155"/>
    <mergeCell ref="E2:E3"/>
    <mergeCell ref="E12:E55"/>
    <mergeCell ref="E57:E106"/>
    <mergeCell ref="E108:E155"/>
    <mergeCell ref="F44:F48"/>
    <mergeCell ref="M57:Q57"/>
    <mergeCell ref="M89:Q89"/>
    <mergeCell ref="M94:Q94"/>
    <mergeCell ref="N101:O101"/>
    <mergeCell ref="P101:Q101"/>
    <mergeCell ref="M12:Q12"/>
    <mergeCell ref="M40:Q40"/>
    <mergeCell ref="M47:Q47"/>
    <mergeCell ref="N52:O52"/>
    <mergeCell ref="P52:Q52"/>
    <mergeCell ref="E9:H9"/>
    <mergeCell ref="I9:L9"/>
    <mergeCell ref="M9:Q9"/>
    <mergeCell ref="N10:O10"/>
    <mergeCell ref="P10:Q10"/>
  </mergeCells>
  <conditionalFormatting sqref="E56">
    <cfRule type="expression" dxfId="168" priority="894" stopIfTrue="1">
      <formula>E56="Serviceable"</formula>
    </cfRule>
    <cfRule type="expression" dxfId="167" priority="895" stopIfTrue="1">
      <formula>E56="Maint."</formula>
    </cfRule>
  </conditionalFormatting>
  <conditionalFormatting sqref="E107">
    <cfRule type="expression" dxfId="166" priority="1024" stopIfTrue="1">
      <formula>E107="Maint."</formula>
    </cfRule>
    <cfRule type="expression" dxfId="165" priority="1023" stopIfTrue="1">
      <formula>E107="Serviceable"</formula>
    </cfRule>
  </conditionalFormatting>
  <conditionalFormatting sqref="N41">
    <cfRule type="cellIs" dxfId="164" priority="1009" stopIfTrue="1" operator="lessThan">
      <formula>0</formula>
    </cfRule>
    <cfRule type="cellIs" dxfId="163" priority="1008" stopIfTrue="1" operator="between">
      <formula>#REF!</formula>
      <formula>0</formula>
    </cfRule>
    <cfRule type="cellIs" dxfId="162" priority="1007" stopIfTrue="1" operator="between">
      <formula>#REF!</formula>
      <formula>#REF!</formula>
    </cfRule>
  </conditionalFormatting>
  <conditionalFormatting sqref="N60:N64 S67:S107 N69">
    <cfRule type="cellIs" dxfId="161" priority="992" stopIfTrue="1" operator="lessThan">
      <formula>0</formula>
    </cfRule>
    <cfRule type="cellIs" dxfId="160" priority="991" stopIfTrue="1" operator="between">
      <formula>#REF!</formula>
      <formula>0</formula>
    </cfRule>
    <cfRule type="cellIs" dxfId="159" priority="990" stopIfTrue="1" operator="between">
      <formula>#REF!</formula>
      <formula>#REF!</formula>
    </cfRule>
  </conditionalFormatting>
  <conditionalFormatting sqref="N74">
    <cfRule type="cellIs" dxfId="158" priority="38" stopIfTrue="1" operator="between">
      <formula>#REF!</formula>
      <formula>#REF!</formula>
    </cfRule>
    <cfRule type="cellIs" dxfId="157" priority="39" stopIfTrue="1" operator="between">
      <formula>#REF!</formula>
      <formula>0</formula>
    </cfRule>
    <cfRule type="cellIs" dxfId="156" priority="40" stopIfTrue="1" operator="lessThan">
      <formula>0</formula>
    </cfRule>
  </conditionalFormatting>
  <conditionalFormatting sqref="N90">
    <cfRule type="cellIs" dxfId="155" priority="987" stopIfTrue="1" operator="lessThan">
      <formula>0</formula>
    </cfRule>
    <cfRule type="cellIs" dxfId="154" priority="986" stopIfTrue="1" operator="between">
      <formula>#REF!</formula>
      <formula>0</formula>
    </cfRule>
    <cfRule type="cellIs" dxfId="153" priority="985" stopIfTrue="1" operator="between">
      <formula>#REF!</formula>
      <formula>#REF!</formula>
    </cfRule>
  </conditionalFormatting>
  <conditionalFormatting sqref="N111:N113">
    <cfRule type="cellIs" dxfId="152" priority="520" stopIfTrue="1" operator="between">
      <formula>#REF!</formula>
      <formula>0</formula>
    </cfRule>
    <cfRule type="cellIs" dxfId="151" priority="521" stopIfTrue="1" operator="lessThan">
      <formula>0</formula>
    </cfRule>
    <cfRule type="cellIs" dxfId="150" priority="519" stopIfTrue="1" operator="between">
      <formula>#REF!</formula>
      <formula>#REF!</formula>
    </cfRule>
  </conditionalFormatting>
  <conditionalFormatting sqref="N121">
    <cfRule type="cellIs" dxfId="149" priority="972" stopIfTrue="1" operator="between">
      <formula>#REF!</formula>
      <formula>0</formula>
    </cfRule>
    <cfRule type="cellIs" dxfId="148" priority="971" stopIfTrue="1" operator="between">
      <formula>#REF!</formula>
      <formula>#REF!</formula>
    </cfRule>
    <cfRule type="cellIs" dxfId="147" priority="973" stopIfTrue="1" operator="lessThan">
      <formula>0</formula>
    </cfRule>
  </conditionalFormatting>
  <conditionalFormatting sqref="N128">
    <cfRule type="cellIs" dxfId="146" priority="300" stopIfTrue="1" operator="lessThan">
      <formula>0</formula>
    </cfRule>
    <cfRule type="cellIs" dxfId="145" priority="298" stopIfTrue="1" operator="between">
      <formula>#REF!</formula>
      <formula>#REF!</formula>
    </cfRule>
    <cfRule type="cellIs" dxfId="144" priority="299" stopIfTrue="1" operator="between">
      <formula>#REF!</formula>
      <formula>0</formula>
    </cfRule>
  </conditionalFormatting>
  <conditionalFormatting sqref="N139">
    <cfRule type="cellIs" dxfId="143" priority="496" stopIfTrue="1" operator="lessThan">
      <formula>0</formula>
    </cfRule>
    <cfRule type="cellIs" dxfId="142" priority="495" stopIfTrue="1" operator="between">
      <formula>#REF!</formula>
      <formula>0</formula>
    </cfRule>
    <cfRule type="cellIs" dxfId="141" priority="494" stopIfTrue="1" operator="between">
      <formula>#REF!</formula>
      <formula>#REF!</formula>
    </cfRule>
  </conditionalFormatting>
  <conditionalFormatting sqref="O153">
    <cfRule type="cellIs" dxfId="140" priority="211" operator="lessThan">
      <formula>0</formula>
    </cfRule>
    <cfRule type="cellIs" dxfId="139" priority="212" operator="lessThan">
      <formula>30</formula>
    </cfRule>
  </conditionalFormatting>
  <conditionalFormatting sqref="P13">
    <cfRule type="cellIs" dxfId="138" priority="409" operator="lessThan">
      <formula>15</formula>
    </cfRule>
    <cfRule type="cellIs" dxfId="137" priority="408" operator="lessThan">
      <formula>0</formula>
    </cfRule>
  </conditionalFormatting>
  <conditionalFormatting sqref="P14">
    <cfRule type="cellIs" dxfId="136" priority="1005" operator="lessThan">
      <formula>0</formula>
    </cfRule>
    <cfRule type="cellIs" dxfId="135" priority="1004" operator="lessThanOrEqual">
      <formula>15</formula>
    </cfRule>
  </conditionalFormatting>
  <conditionalFormatting sqref="P15">
    <cfRule type="cellIs" dxfId="134" priority="91" operator="lessThan">
      <formula>20</formula>
    </cfRule>
  </conditionalFormatting>
  <conditionalFormatting sqref="P15:P16">
    <cfRule type="cellIs" dxfId="133" priority="47" operator="lessThan">
      <formula>0</formula>
    </cfRule>
  </conditionalFormatting>
  <conditionalFormatting sqref="P16">
    <cfRule type="cellIs" dxfId="132" priority="48" operator="lessThan">
      <formula>15</formula>
    </cfRule>
  </conditionalFormatting>
  <conditionalFormatting sqref="P23 Q51">
    <cfRule type="cellIs" dxfId="131" priority="877" operator="lessThan">
      <formula>15</formula>
    </cfRule>
  </conditionalFormatting>
  <conditionalFormatting sqref="P28">
    <cfRule type="cellIs" dxfId="130" priority="44" operator="lessThan">
      <formula>20</formula>
    </cfRule>
  </conditionalFormatting>
  <conditionalFormatting sqref="P28:P29">
    <cfRule type="cellIs" dxfId="129" priority="43" operator="lessThan">
      <formula>0</formula>
    </cfRule>
  </conditionalFormatting>
  <conditionalFormatting sqref="P29">
    <cfRule type="cellIs" dxfId="128" priority="46" operator="lessThan">
      <formula>15</formula>
    </cfRule>
  </conditionalFormatting>
  <conditionalFormatting sqref="P31:P32">
    <cfRule type="cellIs" dxfId="127" priority="30" operator="lessThanOrEqual">
      <formula>50</formula>
    </cfRule>
    <cfRule type="cellIs" dxfId="126" priority="31" operator="lessThan">
      <formula>0</formula>
    </cfRule>
  </conditionalFormatting>
  <conditionalFormatting sqref="P35">
    <cfRule type="cellIs" dxfId="125" priority="15" operator="lessThan">
      <formula>0</formula>
    </cfRule>
    <cfRule type="cellIs" dxfId="124" priority="14" operator="lessThanOrEqual">
      <formula>50</formula>
    </cfRule>
  </conditionalFormatting>
  <conditionalFormatting sqref="P38">
    <cfRule type="cellIs" dxfId="123" priority="2" operator="lessThanOrEqual">
      <formula>50</formula>
    </cfRule>
    <cfRule type="cellIs" dxfId="122" priority="3" operator="lessThan">
      <formula>0</formula>
    </cfRule>
  </conditionalFormatting>
  <conditionalFormatting sqref="P48">
    <cfRule type="cellIs" dxfId="121" priority="763" operator="lessThan">
      <formula>10</formula>
    </cfRule>
    <cfRule type="cellIs" dxfId="120" priority="762" operator="lessThan">
      <formula>0</formula>
    </cfRule>
    <cfRule type="cellIs" dxfId="119" priority="730" operator="lessThan">
      <formula>15</formula>
    </cfRule>
    <cfRule type="cellIs" dxfId="118" priority="729" operator="lessThan">
      <formula>0</formula>
    </cfRule>
  </conditionalFormatting>
  <conditionalFormatting sqref="P50">
    <cfRule type="cellIs" dxfId="117" priority="208" operator="lessThan">
      <formula>0</formula>
    </cfRule>
    <cfRule type="cellIs" dxfId="116" priority="209" operator="lessThan">
      <formula>26</formula>
    </cfRule>
  </conditionalFormatting>
  <conditionalFormatting sqref="P53:P54">
    <cfRule type="cellIs" dxfId="115" priority="10" operator="lessThan">
      <formula>20</formula>
    </cfRule>
  </conditionalFormatting>
  <conditionalFormatting sqref="P57 P59:P60">
    <cfRule type="cellIs" dxfId="114" priority="983" operator="lessThan">
      <formula>0</formula>
    </cfRule>
    <cfRule type="cellIs" dxfId="113" priority="982" operator="lessThanOrEqual">
      <formula>15</formula>
    </cfRule>
  </conditionalFormatting>
  <conditionalFormatting sqref="P62">
    <cfRule type="cellIs" dxfId="112" priority="263" operator="lessThan">
      <formula>30</formula>
    </cfRule>
  </conditionalFormatting>
  <conditionalFormatting sqref="P69">
    <cfRule type="cellIs" dxfId="111" priority="358" operator="lessThanOrEqual">
      <formula>15</formula>
    </cfRule>
  </conditionalFormatting>
  <conditionalFormatting sqref="P74">
    <cfRule type="cellIs" dxfId="110" priority="301" operator="lessThanOrEqual">
      <formula>20</formula>
    </cfRule>
    <cfRule type="cellIs" dxfId="109" priority="302" operator="lessThan">
      <formula>0</formula>
    </cfRule>
    <cfRule type="cellIs" dxfId="108" priority="303" operator="lessThanOrEqual">
      <formula>15</formula>
    </cfRule>
    <cfRule type="cellIs" dxfId="107" priority="304" operator="lessThan">
      <formula>0</formula>
    </cfRule>
  </conditionalFormatting>
  <conditionalFormatting sqref="P76:P77 Q93">
    <cfRule type="cellIs" dxfId="106" priority="818" operator="lessThan">
      <formula>30</formula>
    </cfRule>
  </conditionalFormatting>
  <conditionalFormatting sqref="P76:P77">
    <cfRule type="cellIs" dxfId="105" priority="817" operator="lessThan">
      <formula>0</formula>
    </cfRule>
  </conditionalFormatting>
  <conditionalFormatting sqref="P78">
    <cfRule type="cellIs" dxfId="104" priority="28" operator="lessThan">
      <formula>30</formula>
    </cfRule>
    <cfRule type="cellIs" dxfId="103" priority="29" operator="lessThan">
      <formula>0</formula>
    </cfRule>
  </conditionalFormatting>
  <conditionalFormatting sqref="P80">
    <cfRule type="cellIs" dxfId="102" priority="25" operator="lessThan">
      <formula>30</formula>
    </cfRule>
    <cfRule type="cellIs" dxfId="101" priority="24" operator="lessThan">
      <formula>0</formula>
    </cfRule>
  </conditionalFormatting>
  <conditionalFormatting sqref="P83:P84">
    <cfRule type="cellIs" dxfId="100" priority="74" operator="lessThan">
      <formula>0</formula>
    </cfRule>
    <cfRule type="cellIs" dxfId="99" priority="75" operator="lessThan">
      <formula>30</formula>
    </cfRule>
  </conditionalFormatting>
  <conditionalFormatting sqref="P95">
    <cfRule type="cellIs" dxfId="98" priority="658" operator="lessThan">
      <formula>15</formula>
    </cfRule>
    <cfRule type="cellIs" dxfId="97" priority="657" operator="lessThan">
      <formula>0</formula>
    </cfRule>
  </conditionalFormatting>
  <conditionalFormatting sqref="P97:P98">
    <cfRule type="cellIs" dxfId="96" priority="204" operator="lessThan">
      <formula>0</formula>
    </cfRule>
    <cfRule type="cellIs" dxfId="95" priority="205" operator="lessThan">
      <formula>15</formula>
    </cfRule>
  </conditionalFormatting>
  <conditionalFormatting sqref="P104">
    <cfRule type="cellIs" dxfId="94" priority="94" operator="lessThan">
      <formula>50</formula>
    </cfRule>
  </conditionalFormatting>
  <conditionalFormatting sqref="P110:P111">
    <cfRule type="cellIs" dxfId="93" priority="960" operator="lessThan">
      <formula>0</formula>
    </cfRule>
    <cfRule type="cellIs" dxfId="92" priority="959" operator="lessThanOrEqual">
      <formula>15</formula>
    </cfRule>
  </conditionalFormatting>
  <conditionalFormatting sqref="P113">
    <cfRule type="cellIs" dxfId="91" priority="522" operator="lessThanOrEqual">
      <formula>15</formula>
    </cfRule>
    <cfRule type="cellIs" dxfId="90" priority="523" operator="lessThan">
      <formula>0</formula>
    </cfRule>
  </conditionalFormatting>
  <conditionalFormatting sqref="P121">
    <cfRule type="cellIs" dxfId="89" priority="970" operator="lessThan">
      <formula>15</formula>
    </cfRule>
    <cfRule type="cellIs" dxfId="88" priority="969" operator="lessThan">
      <formula>0</formula>
    </cfRule>
  </conditionalFormatting>
  <conditionalFormatting sqref="P124">
    <cfRule type="cellIs" dxfId="87" priority="562" operator="lessThan">
      <formula>0</formula>
    </cfRule>
    <cfRule type="cellIs" dxfId="86" priority="563" operator="lessThan">
      <formula>15</formula>
    </cfRule>
  </conditionalFormatting>
  <conditionalFormatting sqref="P127">
    <cfRule type="cellIs" dxfId="85" priority="266" operator="lessThan">
      <formula>20</formula>
    </cfRule>
  </conditionalFormatting>
  <conditionalFormatting sqref="P127:P128">
    <cfRule type="cellIs" dxfId="84" priority="265" operator="lessThan">
      <formula>0</formula>
    </cfRule>
  </conditionalFormatting>
  <conditionalFormatting sqref="P128">
    <cfRule type="cellIs" dxfId="83" priority="297" operator="lessThan">
      <formula>15</formula>
    </cfRule>
  </conditionalFormatting>
  <conditionalFormatting sqref="P130:P131">
    <cfRule type="cellIs" dxfId="82" priority="287" operator="lessThan">
      <formula>30</formula>
    </cfRule>
    <cfRule type="cellIs" dxfId="81" priority="286" operator="lessThan">
      <formula>0</formula>
    </cfRule>
  </conditionalFormatting>
  <conditionalFormatting sqref="P146">
    <cfRule type="cellIs" dxfId="80" priority="767" operator="lessThan">
      <formula>15</formula>
    </cfRule>
    <cfRule type="cellIs" dxfId="79" priority="766" operator="lessThan">
      <formula>0</formula>
    </cfRule>
  </conditionalFormatting>
  <conditionalFormatting sqref="P23:Q23">
    <cfRule type="cellIs" dxfId="78" priority="879" operator="lessThan">
      <formula>0</formula>
    </cfRule>
  </conditionalFormatting>
  <conditionalFormatting sqref="P49:Q49">
    <cfRule type="cellIs" dxfId="77" priority="218" operator="lessThan">
      <formula>15</formula>
    </cfRule>
  </conditionalFormatting>
  <conditionalFormatting sqref="P69:Q69">
    <cfRule type="cellIs" dxfId="76" priority="359" operator="lessThan">
      <formula>0</formula>
    </cfRule>
  </conditionalFormatting>
  <conditionalFormatting sqref="P96:Q96">
    <cfRule type="cellIs" dxfId="75" priority="216" operator="lessThan">
      <formula>15</formula>
    </cfRule>
  </conditionalFormatting>
  <conditionalFormatting sqref="P133:Q133">
    <cfRule type="cellIs" dxfId="74" priority="242" operator="lessThan">
      <formula>0</formula>
    </cfRule>
    <cfRule type="cellIs" dxfId="73" priority="243" operator="lessThan">
      <formula>20</formula>
    </cfRule>
  </conditionalFormatting>
  <conditionalFormatting sqref="P148:Q148">
    <cfRule type="cellIs" dxfId="72" priority="214" operator="lessThan">
      <formula>15</formula>
    </cfRule>
  </conditionalFormatting>
  <conditionalFormatting sqref="Q17">
    <cfRule type="cellIs" dxfId="71" priority="822" operator="lessThan">
      <formula>0</formula>
    </cfRule>
    <cfRule type="cellIs" dxfId="70" priority="999" operator="lessThan">
      <formula>10</formula>
    </cfRule>
  </conditionalFormatting>
  <conditionalFormatting sqref="Q18">
    <cfRule type="cellIs" dxfId="69" priority="156" operator="lessThan">
      <formula>0</formula>
    </cfRule>
    <cfRule type="cellIs" dxfId="68" priority="180" operator="lessThan">
      <formula>5</formula>
    </cfRule>
  </conditionalFormatting>
  <conditionalFormatting sqref="Q19 Q92">
    <cfRule type="cellIs" dxfId="67" priority="1001" operator="lessThan">
      <formula>14</formula>
    </cfRule>
  </conditionalFormatting>
  <conditionalFormatting sqref="Q19:Q20">
    <cfRule type="cellIs" dxfId="66" priority="195" operator="lessThan">
      <formula>0</formula>
    </cfRule>
  </conditionalFormatting>
  <conditionalFormatting sqref="Q20">
    <cfRule type="cellIs" dxfId="65" priority="196" operator="lessThan">
      <formula>10</formula>
    </cfRule>
  </conditionalFormatting>
  <conditionalFormatting sqref="Q21">
    <cfRule type="cellIs" dxfId="64" priority="890" operator="lessThan">
      <formula>7</formula>
    </cfRule>
    <cfRule type="cellIs" dxfId="63" priority="994" operator="lessThan">
      <formula>0</formula>
    </cfRule>
  </conditionalFormatting>
  <conditionalFormatting sqref="Q23">
    <cfRule type="cellIs" dxfId="62" priority="876" operator="lessThan">
      <formula>14</formula>
    </cfRule>
  </conditionalFormatting>
  <conditionalFormatting sqref="Q24:Q27">
    <cfRule type="cellIs" dxfId="61" priority="5" operator="lessThan">
      <formula>10</formula>
    </cfRule>
  </conditionalFormatting>
  <conditionalFormatting sqref="Q26:Q27">
    <cfRule type="cellIs" dxfId="60" priority="4" operator="lessThan">
      <formula>0</formula>
    </cfRule>
  </conditionalFormatting>
  <conditionalFormatting sqref="Q30">
    <cfRule type="cellIs" dxfId="59" priority="143" operator="lessThan">
      <formula>10</formula>
    </cfRule>
    <cfRule type="cellIs" dxfId="58" priority="142" operator="lessThan">
      <formula>0</formula>
    </cfRule>
  </conditionalFormatting>
  <conditionalFormatting sqref="Q33:Q34 P151:Q151">
    <cfRule type="cellIs" dxfId="57" priority="198" operator="lessThan">
      <formula>0</formula>
    </cfRule>
    <cfRule type="cellIs" dxfId="56" priority="199" operator="lessThan">
      <formula>10</formula>
    </cfRule>
  </conditionalFormatting>
  <conditionalFormatting sqref="Q36:Q37 Q39">
    <cfRule type="cellIs" dxfId="55" priority="6" operator="lessThan">
      <formula>0</formula>
    </cfRule>
    <cfRule type="cellIs" dxfId="54" priority="7" operator="lessThan">
      <formula>10</formula>
    </cfRule>
  </conditionalFormatting>
  <conditionalFormatting sqref="Q41">
    <cfRule type="cellIs" dxfId="53" priority="1006" operator="lessThan">
      <formula>7</formula>
    </cfRule>
  </conditionalFormatting>
  <conditionalFormatting sqref="Q41:Q44">
    <cfRule type="cellIs" dxfId="52" priority="95" operator="lessThan">
      <formula>0</formula>
    </cfRule>
  </conditionalFormatting>
  <conditionalFormatting sqref="Q42:Q43">
    <cfRule type="cellIs" dxfId="51" priority="96" operator="lessThan">
      <formula>10</formula>
    </cfRule>
  </conditionalFormatting>
  <conditionalFormatting sqref="Q44">
    <cfRule type="cellIs" dxfId="50" priority="1003" operator="lessThan">
      <formula>30</formula>
    </cfRule>
  </conditionalFormatting>
  <conditionalFormatting sqref="Q55">
    <cfRule type="cellIs" dxfId="49" priority="1" operator="lessThan">
      <formula>15</formula>
    </cfRule>
  </conditionalFormatting>
  <conditionalFormatting sqref="Q63">
    <cfRule type="cellIs" dxfId="48" priority="135" operator="lessThan">
      <formula>0</formula>
    </cfRule>
    <cfRule type="cellIs" dxfId="47" priority="177" operator="lessThan">
      <formula>10</formula>
    </cfRule>
  </conditionalFormatting>
  <conditionalFormatting sqref="Q64">
    <cfRule type="cellIs" dxfId="46" priority="510" operator="lessThan">
      <formula>10</formula>
    </cfRule>
  </conditionalFormatting>
  <conditionalFormatting sqref="Q64:Q66">
    <cfRule type="cellIs" dxfId="45" priority="509" operator="lessThan">
      <formula>0</formula>
    </cfRule>
  </conditionalFormatting>
  <conditionalFormatting sqref="Q65">
    <cfRule type="cellIs" dxfId="44" priority="518" operator="lessThan">
      <formula>14</formula>
    </cfRule>
  </conditionalFormatting>
  <conditionalFormatting sqref="Q66">
    <cfRule type="cellIs" dxfId="43" priority="517" operator="lessThan">
      <formula>7</formula>
    </cfRule>
  </conditionalFormatting>
  <conditionalFormatting sqref="Q67">
    <cfRule type="cellIs" dxfId="42" priority="176" operator="lessThan">
      <formula>10</formula>
    </cfRule>
  </conditionalFormatting>
  <conditionalFormatting sqref="Q69">
    <cfRule type="cellIs" dxfId="41" priority="555" operator="lessThan">
      <formula>7</formula>
    </cfRule>
  </conditionalFormatting>
  <conditionalFormatting sqref="Q70">
    <cfRule type="cellIs" dxfId="40" priority="178" operator="lessThan">
      <formula>0</formula>
    </cfRule>
  </conditionalFormatting>
  <conditionalFormatting sqref="Q70:Q71">
    <cfRule type="cellIs" dxfId="39" priority="179" operator="lessThan">
      <formula>10</formula>
    </cfRule>
  </conditionalFormatting>
  <conditionalFormatting sqref="Q72:Q73">
    <cfRule type="cellIs" dxfId="38" priority="35" operator="lessThan">
      <formula>10</formula>
    </cfRule>
    <cfRule type="cellIs" dxfId="37" priority="34" operator="lessThan">
      <formula>0</formula>
    </cfRule>
  </conditionalFormatting>
  <conditionalFormatting sqref="Q79">
    <cfRule type="cellIs" dxfId="36" priority="27" operator="lessThan">
      <formula>45</formula>
    </cfRule>
    <cfRule type="cellIs" dxfId="35" priority="26" operator="lessThan">
      <formula>0</formula>
    </cfRule>
  </conditionalFormatting>
  <conditionalFormatting sqref="Q81">
    <cfRule type="cellIs" dxfId="34" priority="23" operator="lessThan">
      <formula>14</formula>
    </cfRule>
  </conditionalFormatting>
  <conditionalFormatting sqref="Q81:Q82">
    <cfRule type="cellIs" dxfId="33" priority="22" operator="lessThan">
      <formula>0</formula>
    </cfRule>
  </conditionalFormatting>
  <conditionalFormatting sqref="Q82">
    <cfRule type="cellIs" dxfId="32" priority="77" operator="lessThanOrEqual">
      <formula>20</formula>
    </cfRule>
  </conditionalFormatting>
  <conditionalFormatting sqref="Q90">
    <cfRule type="cellIs" dxfId="31" priority="885" operator="lessThan">
      <formula>7</formula>
    </cfRule>
  </conditionalFormatting>
  <conditionalFormatting sqref="Q90:Q93">
    <cfRule type="cellIs" dxfId="30" priority="152" operator="lessThan">
      <formula>0</formula>
    </cfRule>
  </conditionalFormatting>
  <conditionalFormatting sqref="Q91">
    <cfRule type="cellIs" dxfId="29" priority="978" operator="lessThan">
      <formula>10</formula>
    </cfRule>
  </conditionalFormatting>
  <conditionalFormatting sqref="Q99:Q100">
    <cfRule type="cellIs" dxfId="28" priority="11" operator="lessThan">
      <formula>15</formula>
    </cfRule>
  </conditionalFormatting>
  <conditionalFormatting sqref="Q102">
    <cfRule type="cellIs" dxfId="27" priority="171" operator="lessThan">
      <formula>30</formula>
    </cfRule>
    <cfRule type="cellIs" dxfId="26" priority="224" operator="lessThan">
      <formula>0</formula>
    </cfRule>
  </conditionalFormatting>
  <conditionalFormatting sqref="Q105">
    <cfRule type="cellIs" dxfId="25" priority="92" operator="lessThan">
      <formula>0</formula>
    </cfRule>
    <cfRule type="cellIs" dxfId="24" priority="93" operator="lessThan">
      <formula>15</formula>
    </cfRule>
  </conditionalFormatting>
  <conditionalFormatting sqref="Q114">
    <cfRule type="cellIs" dxfId="23" priority="526" operator="lessThan">
      <formula>10</formula>
    </cfRule>
    <cfRule type="cellIs" dxfId="22" priority="525" operator="lessThan">
      <formula>0</formula>
    </cfRule>
  </conditionalFormatting>
  <conditionalFormatting sqref="Q115:Q116">
    <cfRule type="cellIs" dxfId="21" priority="524" operator="lessThan">
      <formula>14</formula>
    </cfRule>
  </conditionalFormatting>
  <conditionalFormatting sqref="Q115:Q117">
    <cfRule type="cellIs" dxfId="20" priority="193" operator="lessThan">
      <formula>0</formula>
    </cfRule>
  </conditionalFormatting>
  <conditionalFormatting sqref="Q117">
    <cfRule type="cellIs" dxfId="19" priority="712" operator="lessThan">
      <formula>7</formula>
    </cfRule>
  </conditionalFormatting>
  <conditionalFormatting sqref="Q118">
    <cfRule type="cellIs" dxfId="18" priority="236" operator="lessThan">
      <formula>0</formula>
    </cfRule>
    <cfRule type="cellIs" dxfId="17" priority="237" operator="lessThan">
      <formula>10</formula>
    </cfRule>
  </conditionalFormatting>
  <conditionalFormatting sqref="Q121">
    <cfRule type="cellIs" dxfId="16" priority="963" operator="lessThan">
      <formula>14</formula>
    </cfRule>
  </conditionalFormatting>
  <conditionalFormatting sqref="Q121:Q123">
    <cfRule type="cellIs" dxfId="15" priority="432" operator="lessThan">
      <formula>0</formula>
    </cfRule>
  </conditionalFormatting>
  <conditionalFormatting sqref="Q122:Q123">
    <cfRule type="cellIs" dxfId="14" priority="704" operator="lessThan">
      <formula>10</formula>
    </cfRule>
  </conditionalFormatting>
  <conditionalFormatting sqref="Q126">
    <cfRule type="cellIs" dxfId="13" priority="962" operator="lessThan">
      <formula>10</formula>
    </cfRule>
    <cfRule type="cellIs" dxfId="12" priority="961" operator="lessThan">
      <formula>0</formula>
    </cfRule>
  </conditionalFormatting>
  <conditionalFormatting sqref="Q132">
    <cfRule type="cellIs" dxfId="11" priority="147" operator="lessThan">
      <formula>0</formula>
    </cfRule>
    <cfRule type="cellIs" dxfId="10" priority="234" operator="lessThan">
      <formula>60</formula>
    </cfRule>
  </conditionalFormatting>
  <conditionalFormatting sqref="Q134">
    <cfRule type="cellIs" dxfId="9" priority="231" operator="lessThan">
      <formula>14</formula>
    </cfRule>
    <cfRule type="cellIs" dxfId="8" priority="146" operator="lessThan">
      <formula>0</formula>
    </cfRule>
  </conditionalFormatting>
  <conditionalFormatting sqref="Q139:Q142">
    <cfRule type="cellIs" dxfId="7" priority="493" operator="lessThan">
      <formula>15</formula>
    </cfRule>
    <cfRule type="cellIs" dxfId="6" priority="488" operator="lessThan">
      <formula>0</formula>
    </cfRule>
  </conditionalFormatting>
  <conditionalFormatting sqref="Q147">
    <cfRule type="cellIs" dxfId="5" priority="233" operator="lessThan">
      <formula>20</formula>
    </cfRule>
    <cfRule type="cellIs" dxfId="4" priority="232" operator="lessThan">
      <formula>0</formula>
    </cfRule>
  </conditionalFormatting>
  <conditionalFormatting sqref="Q148">
    <cfRule type="cellIs" dxfId="3" priority="149" operator="lessThan">
      <formula>0</formula>
    </cfRule>
  </conditionalFormatting>
  <conditionalFormatting sqref="S56">
    <cfRule type="cellIs" dxfId="2" priority="892" stopIfTrue="1" operator="between">
      <formula>#REF!</formula>
      <formula>0</formula>
    </cfRule>
    <cfRule type="cellIs" dxfId="1" priority="893" stopIfTrue="1" operator="lessThan">
      <formula>0</formula>
    </cfRule>
    <cfRule type="cellIs" dxfId="0" priority="891" stopIfTrue="1" operator="between">
      <formula>#REF!</formula>
      <formula>#REF!</formula>
    </cfRule>
  </conditionalFormatting>
  <dataValidations count="1">
    <dataValidation type="list" allowBlank="1" showInputMessage="1" showErrorMessage="1" sqref="E56 E107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E65674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E131210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E196746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E262282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E327818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E393354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E458890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E524426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E589962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E655498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E721034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E786570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E852106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E917642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E983178 E65681:E65682 E65689:E65695 E131217:E131218 E131225:E131231 E196753:E196754 E196761:E196767 E262289:E262290 E262297:E262303 E327825:E327826 E327833:E327839 E393361:E393362 E393369:E393375 E458897:E458898 E458905:E458911 E524433:E524434 E524441:E524447 E589969:E589970 E589977:E589983 E655505:E655506 E655513:E655519 E721041:E721042 E721049:E721055 E786577:E786578 E786585:E786591 E852113:E852114 E852121:E852127 E917649:E917650 E917657:E917663 E983185:E983186 E983193:E983199 IZ156:IZ160 JB12:JB17 JB56:JB68 JB107:JB155 JB65678:JB65679 JB65686:JB65692 JB131214:JB131215 JB131222:JB131228 JB196750:JB196751 JB196758:JB196764 JB262286:JB262287 JB262294:JB262300 JB327822:JB327823 JB327830:JB327836 JB393358:JB393359 JB393366:JB393372 JB458894:JB458895 JB458902:JB458908 JB524430:JB524431 JB524438:JB524444 JB589966:JB589967 JB589974:JB589980 JB655502:JB655503 JB655510:JB655516 JB721038:JB721039 JB721046:JB721052 JB786574:JB786575 JB786582:JB786588 JB852110:JB852111 JB852118:JB852124 JB917646:JB917647 JB917654:JB917660 JB983182:JB983183 JB983190:JB983196 SV156:SV160 SX12:SX17 SX56:SX68 SX107:SX155 SX65678:SX65679 SX65686:SX65692 SX131214:SX131215 SX131222:SX131228 SX196750:SX196751 SX196758:SX196764 SX262286:SX262287 SX262294:SX262300 SX327822:SX327823 SX327830:SX327836 SX393358:SX393359 SX393366:SX393372 SX458894:SX458895 SX458902:SX458908 SX524430:SX524431 SX524438:SX524444 SX589966:SX589967 SX589974:SX589980 SX655502:SX655503 SX655510:SX655516 SX721038:SX721039 SX721046:SX721052 SX786574:SX786575 SX786582:SX786588 SX852110:SX852111 SX852118:SX852124 SX917646:SX917647 SX917654:SX917660 SX983182:SX983183 SX983190:SX983196 ACR156:ACR160 ACT12:ACT17 ACT56:ACT68 ACT107:ACT155 ACT65678:ACT65679 ACT65686:ACT65692 ACT131214:ACT131215 ACT131222:ACT131228 ACT196750:ACT196751 ACT196758:ACT196764 ACT262286:ACT262287 ACT262294:ACT262300 ACT327822:ACT327823 ACT327830:ACT327836 ACT393358:ACT393359 ACT393366:ACT393372 ACT458894:ACT458895 ACT458902:ACT458908 ACT524430:ACT524431 ACT524438:ACT524444 ACT589966:ACT589967 ACT589974:ACT589980 ACT655502:ACT655503 ACT655510:ACT655516 ACT721038:ACT721039 ACT721046:ACT721052 ACT786574:ACT786575 ACT786582:ACT786588 ACT852110:ACT852111 ACT852118:ACT852124 ACT917646:ACT917647 ACT917654:ACT917660 ACT983182:ACT983183 ACT983190:ACT983196 AMN156:AMN160 AMP12:AMP17 AMP56:AMP68 AMP107:AMP155 AMP65678:AMP65679 AMP65686:AMP65692 AMP131214:AMP131215 AMP131222:AMP131228 AMP196750:AMP196751 AMP196758:AMP196764 AMP262286:AMP262287 AMP262294:AMP262300 AMP327822:AMP327823 AMP327830:AMP327836 AMP393358:AMP393359 AMP393366:AMP393372 AMP458894:AMP458895 AMP458902:AMP458908 AMP524430:AMP524431 AMP524438:AMP524444 AMP589966:AMP589967 AMP589974:AMP589980 AMP655502:AMP655503 AMP655510:AMP655516 AMP721038:AMP721039 AMP721046:AMP721052 AMP786574:AMP786575 AMP786582:AMP786588 AMP852110:AMP852111 AMP852118:AMP852124 AMP917646:AMP917647 AMP917654:AMP917660 AMP983182:AMP983183 AMP983190:AMP983196 AWJ156:AWJ160 AWL12:AWL17 AWL56:AWL68 AWL107:AWL155 AWL65678:AWL65679 AWL65686:AWL65692 AWL131214:AWL131215 AWL131222:AWL131228 AWL196750:AWL196751 AWL196758:AWL196764 AWL262286:AWL262287 AWL262294:AWL262300 AWL327822:AWL327823 AWL327830:AWL327836 AWL393358:AWL393359 AWL393366:AWL393372 AWL458894:AWL458895 AWL458902:AWL458908 AWL524430:AWL524431 AWL524438:AWL524444 AWL589966:AWL589967 AWL589974:AWL589980 AWL655502:AWL655503 AWL655510:AWL655516 AWL721038:AWL721039 AWL721046:AWL721052 AWL786574:AWL786575 AWL786582:AWL786588 AWL852110:AWL852111 AWL852118:AWL852124 AWL917646:AWL917647 AWL917654:AWL917660 AWL983182:AWL983183 AWL983190:AWL983196 BGF156:BGF160 BGH12:BGH17 BGH56:BGH68 BGH107:BGH155 BGH65678:BGH65679 BGH65686:BGH65692 BGH131214:BGH131215 BGH131222:BGH131228 BGH196750:BGH196751 BGH196758:BGH196764 BGH262286:BGH262287 BGH262294:BGH262300 BGH327822:BGH327823 BGH327830:BGH327836 BGH393358:BGH393359 BGH393366:BGH393372 BGH458894:BGH458895 BGH458902:BGH458908 BGH524430:BGH524431 BGH524438:BGH524444 BGH589966:BGH589967 BGH589974:BGH589980 BGH655502:BGH655503 BGH655510:BGH655516 BGH721038:BGH721039 BGH721046:BGH721052 BGH786574:BGH786575 BGH786582:BGH786588 BGH852110:BGH852111 BGH852118:BGH852124 BGH917646:BGH917647 BGH917654:BGH917660 BGH983182:BGH983183 BGH983190:BGH983196 BQB156:BQB160 BQD12:BQD17 BQD56:BQD68 BQD107:BQD155 BQD65678:BQD65679 BQD65686:BQD65692 BQD131214:BQD131215 BQD131222:BQD131228 BQD196750:BQD196751 BQD196758:BQD196764 BQD262286:BQD262287 BQD262294:BQD262300 BQD327822:BQD327823 BQD327830:BQD327836 BQD393358:BQD393359 BQD393366:BQD393372 BQD458894:BQD458895 BQD458902:BQD458908 BQD524430:BQD524431 BQD524438:BQD524444 BQD589966:BQD589967 BQD589974:BQD589980 BQD655502:BQD655503 BQD655510:BQD655516 BQD721038:BQD721039 BQD721046:BQD721052 BQD786574:BQD786575 BQD786582:BQD786588 BQD852110:BQD852111 BQD852118:BQD852124 BQD917646:BQD917647 BQD917654:BQD917660 BQD983182:BQD983183 BQD983190:BQD983196 BZX156:BZX160 BZZ12:BZZ17 BZZ56:BZZ68 BZZ107:BZZ155 BZZ65678:BZZ65679 BZZ65686:BZZ65692 BZZ131214:BZZ131215 BZZ131222:BZZ131228 BZZ196750:BZZ196751 BZZ196758:BZZ196764 BZZ262286:BZZ262287 BZZ262294:BZZ262300 BZZ327822:BZZ327823 BZZ327830:BZZ327836 BZZ393358:BZZ393359 BZZ393366:BZZ393372 BZZ458894:BZZ458895 BZZ458902:BZZ458908 BZZ524430:BZZ524431 BZZ524438:BZZ524444 BZZ589966:BZZ589967 BZZ589974:BZZ589980 BZZ655502:BZZ655503 BZZ655510:BZZ655516 BZZ721038:BZZ721039 BZZ721046:BZZ721052 BZZ786574:BZZ786575 BZZ786582:BZZ786588 BZZ852110:BZZ852111 BZZ852118:BZZ852124 BZZ917646:BZZ917647 BZZ917654:BZZ917660 BZZ983182:BZZ983183 BZZ983190:BZZ983196 CJT156:CJT160 CJV12:CJV17 CJV56:CJV68 CJV107:CJV155 CJV65678:CJV65679 CJV65686:CJV65692 CJV131214:CJV131215 CJV131222:CJV131228 CJV196750:CJV196751 CJV196758:CJV196764 CJV262286:CJV262287 CJV262294:CJV262300 CJV327822:CJV327823 CJV327830:CJV327836 CJV393358:CJV393359 CJV393366:CJV393372 CJV458894:CJV458895 CJV458902:CJV458908 CJV524430:CJV524431 CJV524438:CJV524444 CJV589966:CJV589967 CJV589974:CJV589980 CJV655502:CJV655503 CJV655510:CJV655516 CJV721038:CJV721039 CJV721046:CJV721052 CJV786574:CJV786575 CJV786582:CJV786588 CJV852110:CJV852111 CJV852118:CJV852124 CJV917646:CJV917647 CJV917654:CJV917660 CJV983182:CJV983183 CJV983190:CJV983196 CTP156:CTP160 CTR12:CTR17 CTR56:CTR68 CTR107:CTR155 CTR65678:CTR65679 CTR65686:CTR65692 CTR131214:CTR131215 CTR131222:CTR131228 CTR196750:CTR196751 CTR196758:CTR196764 CTR262286:CTR262287 CTR262294:CTR262300 CTR327822:CTR327823 CTR327830:CTR327836 CTR393358:CTR393359 CTR393366:CTR393372 CTR458894:CTR458895 CTR458902:CTR458908 CTR524430:CTR524431 CTR524438:CTR524444 CTR589966:CTR589967 CTR589974:CTR589980 CTR655502:CTR655503 CTR655510:CTR655516 CTR721038:CTR721039 CTR721046:CTR721052 CTR786574:CTR786575 CTR786582:CTR786588 CTR852110:CTR852111 CTR852118:CTR852124 CTR917646:CTR917647 CTR917654:CTR917660 CTR983182:CTR983183 CTR983190:CTR983196 DDL156:DDL160 DDN12:DDN17 DDN56:DDN68 DDN107:DDN155 DDN65678:DDN65679 DDN65686:DDN65692 DDN131214:DDN131215 DDN131222:DDN131228 DDN196750:DDN196751 DDN196758:DDN196764 DDN262286:DDN262287 DDN262294:DDN262300 DDN327822:DDN327823 DDN327830:DDN327836 DDN393358:DDN393359 DDN393366:DDN393372 DDN458894:DDN458895 DDN458902:DDN458908 DDN524430:DDN524431 DDN524438:DDN524444 DDN589966:DDN589967 DDN589974:DDN589980 DDN655502:DDN655503 DDN655510:DDN655516 DDN721038:DDN721039 DDN721046:DDN721052 DDN786574:DDN786575 DDN786582:DDN786588 DDN852110:DDN852111 DDN852118:DDN852124 DDN917646:DDN917647 DDN917654:DDN917660 DDN983182:DDN983183 DDN983190:DDN983196 DNH156:DNH160 DNJ12:DNJ17 DNJ56:DNJ68 DNJ107:DNJ155 DNJ65678:DNJ65679 DNJ65686:DNJ65692 DNJ131214:DNJ131215 DNJ131222:DNJ131228 DNJ196750:DNJ196751 DNJ196758:DNJ196764 DNJ262286:DNJ262287 DNJ262294:DNJ262300 DNJ327822:DNJ327823 DNJ327830:DNJ327836 DNJ393358:DNJ393359 DNJ393366:DNJ393372 DNJ458894:DNJ458895 DNJ458902:DNJ458908 DNJ524430:DNJ524431 DNJ524438:DNJ524444 DNJ589966:DNJ589967 DNJ589974:DNJ589980 DNJ655502:DNJ655503 DNJ655510:DNJ655516 DNJ721038:DNJ721039 DNJ721046:DNJ721052 DNJ786574:DNJ786575 DNJ786582:DNJ786588 DNJ852110:DNJ852111 DNJ852118:DNJ852124 DNJ917646:DNJ917647 DNJ917654:DNJ917660 DNJ983182:DNJ983183 DNJ983190:DNJ983196 DXD156:DXD160 DXF12:DXF17 DXF56:DXF68 DXF107:DXF155 DXF65678:DXF65679 DXF65686:DXF65692 DXF131214:DXF131215 DXF131222:DXF131228 DXF196750:DXF196751 DXF196758:DXF196764 DXF262286:DXF262287 DXF262294:DXF262300 DXF327822:DXF327823 DXF327830:DXF327836 DXF393358:DXF393359 DXF393366:DXF393372 DXF458894:DXF458895 DXF458902:DXF458908 DXF524430:DXF524431 DXF524438:DXF524444 DXF589966:DXF589967 DXF589974:DXF589980 DXF655502:DXF655503 DXF655510:DXF655516 DXF721038:DXF721039 DXF721046:DXF721052 DXF786574:DXF786575 DXF786582:DXF786588 DXF852110:DXF852111 DXF852118:DXF852124 DXF917646:DXF917647 DXF917654:DXF917660 DXF983182:DXF983183 DXF983190:DXF983196 EGZ156:EGZ160 EHB12:EHB17 EHB56:EHB68 EHB107:EHB155 EHB65678:EHB65679 EHB65686:EHB65692 EHB131214:EHB131215 EHB131222:EHB131228 EHB196750:EHB196751 EHB196758:EHB196764 EHB262286:EHB262287 EHB262294:EHB262300 EHB327822:EHB327823 EHB327830:EHB327836 EHB393358:EHB393359 EHB393366:EHB393372 EHB458894:EHB458895 EHB458902:EHB458908 EHB524430:EHB524431 EHB524438:EHB524444 EHB589966:EHB589967 EHB589974:EHB589980 EHB655502:EHB655503 EHB655510:EHB655516 EHB721038:EHB721039 EHB721046:EHB721052 EHB786574:EHB786575 EHB786582:EHB786588 EHB852110:EHB852111 EHB852118:EHB852124 EHB917646:EHB917647 EHB917654:EHB917660 EHB983182:EHB983183 EHB983190:EHB983196 EQV156:EQV160 EQX12:EQX17 EQX56:EQX68 EQX107:EQX155 EQX65678:EQX65679 EQX65686:EQX65692 EQX131214:EQX131215 EQX131222:EQX131228 EQX196750:EQX196751 EQX196758:EQX196764 EQX262286:EQX262287 EQX262294:EQX262300 EQX327822:EQX327823 EQX327830:EQX327836 EQX393358:EQX393359 EQX393366:EQX393372 EQX458894:EQX458895 EQX458902:EQX458908 EQX524430:EQX524431 EQX524438:EQX524444 EQX589966:EQX589967 EQX589974:EQX589980 EQX655502:EQX655503 EQX655510:EQX655516 EQX721038:EQX721039 EQX721046:EQX721052 EQX786574:EQX786575 EQX786582:EQX786588 EQX852110:EQX852111 EQX852118:EQX852124 EQX917646:EQX917647 EQX917654:EQX917660 EQX983182:EQX983183 EQX983190:EQX983196 FAR156:FAR160 FAT12:FAT17 FAT56:FAT68 FAT107:FAT155 FAT65678:FAT65679 FAT65686:FAT65692 FAT131214:FAT131215 FAT131222:FAT131228 FAT196750:FAT196751 FAT196758:FAT196764 FAT262286:FAT262287 FAT262294:FAT262300 FAT327822:FAT327823 FAT327830:FAT327836 FAT393358:FAT393359 FAT393366:FAT393372 FAT458894:FAT458895 FAT458902:FAT458908 FAT524430:FAT524431 FAT524438:FAT524444 FAT589966:FAT589967 FAT589974:FAT589980 FAT655502:FAT655503 FAT655510:FAT655516 FAT721038:FAT721039 FAT721046:FAT721052 FAT786574:FAT786575 FAT786582:FAT786588 FAT852110:FAT852111 FAT852118:FAT852124 FAT917646:FAT917647 FAT917654:FAT917660 FAT983182:FAT983183 FAT983190:FAT983196 FKN156:FKN160 FKP12:FKP17 FKP56:FKP68 FKP107:FKP155 FKP65678:FKP65679 FKP65686:FKP65692 FKP131214:FKP131215 FKP131222:FKP131228 FKP196750:FKP196751 FKP196758:FKP196764 FKP262286:FKP262287 FKP262294:FKP262300 FKP327822:FKP327823 FKP327830:FKP327836 FKP393358:FKP393359 FKP393366:FKP393372 FKP458894:FKP458895 FKP458902:FKP458908 FKP524430:FKP524431 FKP524438:FKP524444 FKP589966:FKP589967 FKP589974:FKP589980 FKP655502:FKP655503 FKP655510:FKP655516 FKP721038:FKP721039 FKP721046:FKP721052 FKP786574:FKP786575 FKP786582:FKP786588 FKP852110:FKP852111 FKP852118:FKP852124 FKP917646:FKP917647 FKP917654:FKP917660 FKP983182:FKP983183 FKP983190:FKP983196 FUJ156:FUJ160 FUL12:FUL17 FUL56:FUL68 FUL107:FUL155 FUL65678:FUL65679 FUL65686:FUL65692 FUL131214:FUL131215 FUL131222:FUL131228 FUL196750:FUL196751 FUL196758:FUL196764 FUL262286:FUL262287 FUL262294:FUL262300 FUL327822:FUL327823 FUL327830:FUL327836 FUL393358:FUL393359 FUL393366:FUL393372 FUL458894:FUL458895 FUL458902:FUL458908 FUL524430:FUL524431 FUL524438:FUL524444 FUL589966:FUL589967 FUL589974:FUL589980 FUL655502:FUL655503 FUL655510:FUL655516 FUL721038:FUL721039 FUL721046:FUL721052 FUL786574:FUL786575 FUL786582:FUL786588 FUL852110:FUL852111 FUL852118:FUL852124 FUL917646:FUL917647 FUL917654:FUL917660 FUL983182:FUL983183 FUL983190:FUL983196 GEF156:GEF160 GEH12:GEH17 GEH56:GEH68 GEH107:GEH155 GEH65678:GEH65679 GEH65686:GEH65692 GEH131214:GEH131215 GEH131222:GEH131228 GEH196750:GEH196751 GEH196758:GEH196764 GEH262286:GEH262287 GEH262294:GEH262300 GEH327822:GEH327823 GEH327830:GEH327836 GEH393358:GEH393359 GEH393366:GEH393372 GEH458894:GEH458895 GEH458902:GEH458908 GEH524430:GEH524431 GEH524438:GEH524444 GEH589966:GEH589967 GEH589974:GEH589980 GEH655502:GEH655503 GEH655510:GEH655516 GEH721038:GEH721039 GEH721046:GEH721052 GEH786574:GEH786575 GEH786582:GEH786588 GEH852110:GEH852111 GEH852118:GEH852124 GEH917646:GEH917647 GEH917654:GEH917660 GEH983182:GEH983183 GEH983190:GEH983196 GOB156:GOB160 GOD12:GOD17 GOD56:GOD68 GOD107:GOD155 GOD65678:GOD65679 GOD65686:GOD65692 GOD131214:GOD131215 GOD131222:GOD131228 GOD196750:GOD196751 GOD196758:GOD196764 GOD262286:GOD262287 GOD262294:GOD262300 GOD327822:GOD327823 GOD327830:GOD327836 GOD393358:GOD393359 GOD393366:GOD393372 GOD458894:GOD458895 GOD458902:GOD458908 GOD524430:GOD524431 GOD524438:GOD524444 GOD589966:GOD589967 GOD589974:GOD589980 GOD655502:GOD655503 GOD655510:GOD655516 GOD721038:GOD721039 GOD721046:GOD721052 GOD786574:GOD786575 GOD786582:GOD786588 GOD852110:GOD852111 GOD852118:GOD852124 GOD917646:GOD917647 GOD917654:GOD917660 GOD983182:GOD983183 GOD983190:GOD983196 GXX156:GXX160 GXZ12:GXZ17 GXZ56:GXZ68 GXZ107:GXZ155 GXZ65678:GXZ65679 GXZ65686:GXZ65692 GXZ131214:GXZ131215 GXZ131222:GXZ131228 GXZ196750:GXZ196751 GXZ196758:GXZ196764 GXZ262286:GXZ262287 GXZ262294:GXZ262300 GXZ327822:GXZ327823 GXZ327830:GXZ327836 GXZ393358:GXZ393359 GXZ393366:GXZ393372 GXZ458894:GXZ458895 GXZ458902:GXZ458908 GXZ524430:GXZ524431 GXZ524438:GXZ524444 GXZ589966:GXZ589967 GXZ589974:GXZ589980 GXZ655502:GXZ655503 GXZ655510:GXZ655516 GXZ721038:GXZ721039 GXZ721046:GXZ721052 GXZ786574:GXZ786575 GXZ786582:GXZ786588 GXZ852110:GXZ852111 GXZ852118:GXZ852124 GXZ917646:GXZ917647 GXZ917654:GXZ917660 GXZ983182:GXZ983183 GXZ983190:GXZ983196 HHT156:HHT160 HHV12:HHV17 HHV56:HHV68 HHV107:HHV155 HHV65678:HHV65679 HHV65686:HHV65692 HHV131214:HHV131215 HHV131222:HHV131228 HHV196750:HHV196751 HHV196758:HHV196764 HHV262286:HHV262287 HHV262294:HHV262300 HHV327822:HHV327823 HHV327830:HHV327836 HHV393358:HHV393359 HHV393366:HHV393372 HHV458894:HHV458895 HHV458902:HHV458908 HHV524430:HHV524431 HHV524438:HHV524444 HHV589966:HHV589967 HHV589974:HHV589980 HHV655502:HHV655503 HHV655510:HHV655516 HHV721038:HHV721039 HHV721046:HHV721052 HHV786574:HHV786575 HHV786582:HHV786588 HHV852110:HHV852111 HHV852118:HHV852124 HHV917646:HHV917647 HHV917654:HHV917660 HHV983182:HHV983183 HHV983190:HHV983196 HRP156:HRP160 HRR12:HRR17 HRR56:HRR68 HRR107:HRR155 HRR65678:HRR65679 HRR65686:HRR65692 HRR131214:HRR131215 HRR131222:HRR131228 HRR196750:HRR196751 HRR196758:HRR196764 HRR262286:HRR262287 HRR262294:HRR262300 HRR327822:HRR327823 HRR327830:HRR327836 HRR393358:HRR393359 HRR393366:HRR393372 HRR458894:HRR458895 HRR458902:HRR458908 HRR524430:HRR524431 HRR524438:HRR524444 HRR589966:HRR589967 HRR589974:HRR589980 HRR655502:HRR655503 HRR655510:HRR655516 HRR721038:HRR721039 HRR721046:HRR721052 HRR786574:HRR786575 HRR786582:HRR786588 HRR852110:HRR852111 HRR852118:HRR852124 HRR917646:HRR917647 HRR917654:HRR917660 HRR983182:HRR983183 HRR983190:HRR983196 IBL156:IBL160 IBN12:IBN17 IBN56:IBN68 IBN107:IBN155 IBN65678:IBN65679 IBN65686:IBN65692 IBN131214:IBN131215 IBN131222:IBN131228 IBN196750:IBN196751 IBN196758:IBN196764 IBN262286:IBN262287 IBN262294:IBN262300 IBN327822:IBN327823 IBN327830:IBN327836 IBN393358:IBN393359 IBN393366:IBN393372 IBN458894:IBN458895 IBN458902:IBN458908 IBN524430:IBN524431 IBN524438:IBN524444 IBN589966:IBN589967 IBN589974:IBN589980 IBN655502:IBN655503 IBN655510:IBN655516 IBN721038:IBN721039 IBN721046:IBN721052 IBN786574:IBN786575 IBN786582:IBN786588 IBN852110:IBN852111 IBN852118:IBN852124 IBN917646:IBN917647 IBN917654:IBN917660 IBN983182:IBN983183 IBN983190:IBN983196 ILH156:ILH160 ILJ12:ILJ17 ILJ56:ILJ68 ILJ107:ILJ155 ILJ65678:ILJ65679 ILJ65686:ILJ65692 ILJ131214:ILJ131215 ILJ131222:ILJ131228 ILJ196750:ILJ196751 ILJ196758:ILJ196764 ILJ262286:ILJ262287 ILJ262294:ILJ262300 ILJ327822:ILJ327823 ILJ327830:ILJ327836 ILJ393358:ILJ393359 ILJ393366:ILJ393372 ILJ458894:ILJ458895 ILJ458902:ILJ458908 ILJ524430:ILJ524431 ILJ524438:ILJ524444 ILJ589966:ILJ589967 ILJ589974:ILJ589980 ILJ655502:ILJ655503 ILJ655510:ILJ655516 ILJ721038:ILJ721039 ILJ721046:ILJ721052 ILJ786574:ILJ786575 ILJ786582:ILJ786588 ILJ852110:ILJ852111 ILJ852118:ILJ852124 ILJ917646:ILJ917647 ILJ917654:ILJ917660 ILJ983182:ILJ983183 ILJ983190:ILJ983196 IVD156:IVD160 IVF12:IVF17 IVF56:IVF68 IVF107:IVF155 IVF65678:IVF65679 IVF65686:IVF65692 IVF131214:IVF131215 IVF131222:IVF131228 IVF196750:IVF196751 IVF196758:IVF196764 IVF262286:IVF262287 IVF262294:IVF262300 IVF327822:IVF327823 IVF327830:IVF327836 IVF393358:IVF393359 IVF393366:IVF393372 IVF458894:IVF458895 IVF458902:IVF458908 IVF524430:IVF524431 IVF524438:IVF524444 IVF589966:IVF589967 IVF589974:IVF589980 IVF655502:IVF655503 IVF655510:IVF655516 IVF721038:IVF721039 IVF721046:IVF721052 IVF786574:IVF786575 IVF786582:IVF786588 IVF852110:IVF852111 IVF852118:IVF852124 IVF917646:IVF917647 IVF917654:IVF917660 IVF983182:IVF983183 IVF983190:IVF983196 JEZ156:JEZ160 JFB12:JFB17 JFB56:JFB68 JFB107:JFB155 JFB65678:JFB65679 JFB65686:JFB65692 JFB131214:JFB131215 JFB131222:JFB131228 JFB196750:JFB196751 JFB196758:JFB196764 JFB262286:JFB262287 JFB262294:JFB262300 JFB327822:JFB327823 JFB327830:JFB327836 JFB393358:JFB393359 JFB393366:JFB393372 JFB458894:JFB458895 JFB458902:JFB458908 JFB524430:JFB524431 JFB524438:JFB524444 JFB589966:JFB589967 JFB589974:JFB589980 JFB655502:JFB655503 JFB655510:JFB655516 JFB721038:JFB721039 JFB721046:JFB721052 JFB786574:JFB786575 JFB786582:JFB786588 JFB852110:JFB852111 JFB852118:JFB852124 JFB917646:JFB917647 JFB917654:JFB917660 JFB983182:JFB983183 JFB983190:JFB983196 JOV156:JOV160 JOX12:JOX17 JOX56:JOX68 JOX107:JOX155 JOX65678:JOX65679 JOX65686:JOX65692 JOX131214:JOX131215 JOX131222:JOX131228 JOX196750:JOX196751 JOX196758:JOX196764 JOX262286:JOX262287 JOX262294:JOX262300 JOX327822:JOX327823 JOX327830:JOX327836 JOX393358:JOX393359 JOX393366:JOX393372 JOX458894:JOX458895 JOX458902:JOX458908 JOX524430:JOX524431 JOX524438:JOX524444 JOX589966:JOX589967 JOX589974:JOX589980 JOX655502:JOX655503 JOX655510:JOX655516 JOX721038:JOX721039 JOX721046:JOX721052 JOX786574:JOX786575 JOX786582:JOX786588 JOX852110:JOX852111 JOX852118:JOX852124 JOX917646:JOX917647 JOX917654:JOX917660 JOX983182:JOX983183 JOX983190:JOX983196 JYR156:JYR160 JYT12:JYT17 JYT56:JYT68 JYT107:JYT155 JYT65678:JYT65679 JYT65686:JYT65692 JYT131214:JYT131215 JYT131222:JYT131228 JYT196750:JYT196751 JYT196758:JYT196764 JYT262286:JYT262287 JYT262294:JYT262300 JYT327822:JYT327823 JYT327830:JYT327836 JYT393358:JYT393359 JYT393366:JYT393372 JYT458894:JYT458895 JYT458902:JYT458908 JYT524430:JYT524431 JYT524438:JYT524444 JYT589966:JYT589967 JYT589974:JYT589980 JYT655502:JYT655503 JYT655510:JYT655516 JYT721038:JYT721039 JYT721046:JYT721052 JYT786574:JYT786575 JYT786582:JYT786588 JYT852110:JYT852111 JYT852118:JYT852124 JYT917646:JYT917647 JYT917654:JYT917660 JYT983182:JYT983183 JYT983190:JYT983196 KIN156:KIN160 KIP12:KIP17 KIP56:KIP68 KIP107:KIP155 KIP65678:KIP65679 KIP65686:KIP65692 KIP131214:KIP131215 KIP131222:KIP131228 KIP196750:KIP196751 KIP196758:KIP196764 KIP262286:KIP262287 KIP262294:KIP262300 KIP327822:KIP327823 KIP327830:KIP327836 KIP393358:KIP393359 KIP393366:KIP393372 KIP458894:KIP458895 KIP458902:KIP458908 KIP524430:KIP524431 KIP524438:KIP524444 KIP589966:KIP589967 KIP589974:KIP589980 KIP655502:KIP655503 KIP655510:KIP655516 KIP721038:KIP721039 KIP721046:KIP721052 KIP786574:KIP786575 KIP786582:KIP786588 KIP852110:KIP852111 KIP852118:KIP852124 KIP917646:KIP917647 KIP917654:KIP917660 KIP983182:KIP983183 KIP983190:KIP983196 KSJ156:KSJ160 KSL12:KSL17 KSL56:KSL68 KSL107:KSL155 KSL65678:KSL65679 KSL65686:KSL65692 KSL131214:KSL131215 KSL131222:KSL131228 KSL196750:KSL196751 KSL196758:KSL196764 KSL262286:KSL262287 KSL262294:KSL262300 KSL327822:KSL327823 KSL327830:KSL327836 KSL393358:KSL393359 KSL393366:KSL393372 KSL458894:KSL458895 KSL458902:KSL458908 KSL524430:KSL524431 KSL524438:KSL524444 KSL589966:KSL589967 KSL589974:KSL589980 KSL655502:KSL655503 KSL655510:KSL655516 KSL721038:KSL721039 KSL721046:KSL721052 KSL786574:KSL786575 KSL786582:KSL786588 KSL852110:KSL852111 KSL852118:KSL852124 KSL917646:KSL917647 KSL917654:KSL917660 KSL983182:KSL983183 KSL983190:KSL983196 LCF156:LCF160 LCH12:LCH17 LCH56:LCH68 LCH107:LCH155 LCH65678:LCH65679 LCH65686:LCH65692 LCH131214:LCH131215 LCH131222:LCH131228 LCH196750:LCH196751 LCH196758:LCH196764 LCH262286:LCH262287 LCH262294:LCH262300 LCH327822:LCH327823 LCH327830:LCH327836 LCH393358:LCH393359 LCH393366:LCH393372 LCH458894:LCH458895 LCH458902:LCH458908 LCH524430:LCH524431 LCH524438:LCH524444 LCH589966:LCH589967 LCH589974:LCH589980 LCH655502:LCH655503 LCH655510:LCH655516 LCH721038:LCH721039 LCH721046:LCH721052 LCH786574:LCH786575 LCH786582:LCH786588 LCH852110:LCH852111 LCH852118:LCH852124 LCH917646:LCH917647 LCH917654:LCH917660 LCH983182:LCH983183 LCH983190:LCH983196 LMB156:LMB160 LMD12:LMD17 LMD56:LMD68 LMD107:LMD155 LMD65678:LMD65679 LMD65686:LMD65692 LMD131214:LMD131215 LMD131222:LMD131228 LMD196750:LMD196751 LMD196758:LMD196764 LMD262286:LMD262287 LMD262294:LMD262300 LMD327822:LMD327823 LMD327830:LMD327836 LMD393358:LMD393359 LMD393366:LMD393372 LMD458894:LMD458895 LMD458902:LMD458908 LMD524430:LMD524431 LMD524438:LMD524444 LMD589966:LMD589967 LMD589974:LMD589980 LMD655502:LMD655503 LMD655510:LMD655516 LMD721038:LMD721039 LMD721046:LMD721052 LMD786574:LMD786575 LMD786582:LMD786588 LMD852110:LMD852111 LMD852118:LMD852124 LMD917646:LMD917647 LMD917654:LMD917660 LMD983182:LMD983183 LMD983190:LMD983196 LVX156:LVX160 LVZ12:LVZ17 LVZ56:LVZ68 LVZ107:LVZ155 LVZ65678:LVZ65679 LVZ65686:LVZ65692 LVZ131214:LVZ131215 LVZ131222:LVZ131228 LVZ196750:LVZ196751 LVZ196758:LVZ196764 LVZ262286:LVZ262287 LVZ262294:LVZ262300 LVZ327822:LVZ327823 LVZ327830:LVZ327836 LVZ393358:LVZ393359 LVZ393366:LVZ393372 LVZ458894:LVZ458895 LVZ458902:LVZ458908 LVZ524430:LVZ524431 LVZ524438:LVZ524444 LVZ589966:LVZ589967 LVZ589974:LVZ589980 LVZ655502:LVZ655503 LVZ655510:LVZ655516 LVZ721038:LVZ721039 LVZ721046:LVZ721052 LVZ786574:LVZ786575 LVZ786582:LVZ786588 LVZ852110:LVZ852111 LVZ852118:LVZ852124 LVZ917646:LVZ917647 LVZ917654:LVZ917660 LVZ983182:LVZ983183 LVZ983190:LVZ983196 MFT156:MFT160 MFV12:MFV17 MFV56:MFV68 MFV107:MFV155 MFV65678:MFV65679 MFV65686:MFV65692 MFV131214:MFV131215 MFV131222:MFV131228 MFV196750:MFV196751 MFV196758:MFV196764 MFV262286:MFV262287 MFV262294:MFV262300 MFV327822:MFV327823 MFV327830:MFV327836 MFV393358:MFV393359 MFV393366:MFV393372 MFV458894:MFV458895 MFV458902:MFV458908 MFV524430:MFV524431 MFV524438:MFV524444 MFV589966:MFV589967 MFV589974:MFV589980 MFV655502:MFV655503 MFV655510:MFV655516 MFV721038:MFV721039 MFV721046:MFV721052 MFV786574:MFV786575 MFV786582:MFV786588 MFV852110:MFV852111 MFV852118:MFV852124 MFV917646:MFV917647 MFV917654:MFV917660 MFV983182:MFV983183 MFV983190:MFV983196 MPP156:MPP160 MPR12:MPR17 MPR56:MPR68 MPR107:MPR155 MPR65678:MPR65679 MPR65686:MPR65692 MPR131214:MPR131215 MPR131222:MPR131228 MPR196750:MPR196751 MPR196758:MPR196764 MPR262286:MPR262287 MPR262294:MPR262300 MPR327822:MPR327823 MPR327830:MPR327836 MPR393358:MPR393359 MPR393366:MPR393372 MPR458894:MPR458895 MPR458902:MPR458908 MPR524430:MPR524431 MPR524438:MPR524444 MPR589966:MPR589967 MPR589974:MPR589980 MPR655502:MPR655503 MPR655510:MPR655516 MPR721038:MPR721039 MPR721046:MPR721052 MPR786574:MPR786575 MPR786582:MPR786588 MPR852110:MPR852111 MPR852118:MPR852124 MPR917646:MPR917647 MPR917654:MPR917660 MPR983182:MPR983183 MPR983190:MPR983196 MZL156:MZL160 MZN12:MZN17 MZN56:MZN68 MZN107:MZN155 MZN65678:MZN65679 MZN65686:MZN65692 MZN131214:MZN131215 MZN131222:MZN131228 MZN196750:MZN196751 MZN196758:MZN196764 MZN262286:MZN262287 MZN262294:MZN262300 MZN327822:MZN327823 MZN327830:MZN327836 MZN393358:MZN393359 MZN393366:MZN393372 MZN458894:MZN458895 MZN458902:MZN458908 MZN524430:MZN524431 MZN524438:MZN524444 MZN589966:MZN589967 MZN589974:MZN589980 MZN655502:MZN655503 MZN655510:MZN655516 MZN721038:MZN721039 MZN721046:MZN721052 MZN786574:MZN786575 MZN786582:MZN786588 MZN852110:MZN852111 MZN852118:MZN852124 MZN917646:MZN917647 MZN917654:MZN917660 MZN983182:MZN983183 MZN983190:MZN983196 NJH156:NJH160 NJJ12:NJJ17 NJJ56:NJJ68 NJJ107:NJJ155 NJJ65678:NJJ65679 NJJ65686:NJJ65692 NJJ131214:NJJ131215 NJJ131222:NJJ131228 NJJ196750:NJJ196751 NJJ196758:NJJ196764 NJJ262286:NJJ262287 NJJ262294:NJJ262300 NJJ327822:NJJ327823 NJJ327830:NJJ327836 NJJ393358:NJJ393359 NJJ393366:NJJ393372 NJJ458894:NJJ458895 NJJ458902:NJJ458908 NJJ524430:NJJ524431 NJJ524438:NJJ524444 NJJ589966:NJJ589967 NJJ589974:NJJ589980 NJJ655502:NJJ655503 NJJ655510:NJJ655516 NJJ721038:NJJ721039 NJJ721046:NJJ721052 NJJ786574:NJJ786575 NJJ786582:NJJ786588 NJJ852110:NJJ852111 NJJ852118:NJJ852124 NJJ917646:NJJ917647 NJJ917654:NJJ917660 NJJ983182:NJJ983183 NJJ983190:NJJ983196 NTD156:NTD160 NTF12:NTF17 NTF56:NTF68 NTF107:NTF155 NTF65678:NTF65679 NTF65686:NTF65692 NTF131214:NTF131215 NTF131222:NTF131228 NTF196750:NTF196751 NTF196758:NTF196764 NTF262286:NTF262287 NTF262294:NTF262300 NTF327822:NTF327823 NTF327830:NTF327836 NTF393358:NTF393359 NTF393366:NTF393372 NTF458894:NTF458895 NTF458902:NTF458908 NTF524430:NTF524431 NTF524438:NTF524444 NTF589966:NTF589967 NTF589974:NTF589980 NTF655502:NTF655503 NTF655510:NTF655516 NTF721038:NTF721039 NTF721046:NTF721052 NTF786574:NTF786575 NTF786582:NTF786588 NTF852110:NTF852111 NTF852118:NTF852124 NTF917646:NTF917647 NTF917654:NTF917660 NTF983182:NTF983183 NTF983190:NTF983196 OCZ156:OCZ160 ODB12:ODB17 ODB56:ODB68 ODB107:ODB155 ODB65678:ODB65679 ODB65686:ODB65692 ODB131214:ODB131215 ODB131222:ODB131228 ODB196750:ODB196751 ODB196758:ODB196764 ODB262286:ODB262287 ODB262294:ODB262300 ODB327822:ODB327823 ODB327830:ODB327836 ODB393358:ODB393359 ODB393366:ODB393372 ODB458894:ODB458895 ODB458902:ODB458908 ODB524430:ODB524431 ODB524438:ODB524444 ODB589966:ODB589967 ODB589974:ODB589980 ODB655502:ODB655503 ODB655510:ODB655516 ODB721038:ODB721039 ODB721046:ODB721052 ODB786574:ODB786575 ODB786582:ODB786588 ODB852110:ODB852111 ODB852118:ODB852124 ODB917646:ODB917647 ODB917654:ODB917660 ODB983182:ODB983183 ODB983190:ODB983196 OMV156:OMV160 OMX12:OMX17 OMX56:OMX68 OMX107:OMX155 OMX65678:OMX65679 OMX65686:OMX65692 OMX131214:OMX131215 OMX131222:OMX131228 OMX196750:OMX196751 OMX196758:OMX196764 OMX262286:OMX262287 OMX262294:OMX262300 OMX327822:OMX327823 OMX327830:OMX327836 OMX393358:OMX393359 OMX393366:OMX393372 OMX458894:OMX458895 OMX458902:OMX458908 OMX524430:OMX524431 OMX524438:OMX524444 OMX589966:OMX589967 OMX589974:OMX589980 OMX655502:OMX655503 OMX655510:OMX655516 OMX721038:OMX721039 OMX721046:OMX721052 OMX786574:OMX786575 OMX786582:OMX786588 OMX852110:OMX852111 OMX852118:OMX852124 OMX917646:OMX917647 OMX917654:OMX917660 OMX983182:OMX983183 OMX983190:OMX983196 OWR156:OWR160 OWT12:OWT17 OWT56:OWT68 OWT107:OWT155 OWT65678:OWT65679 OWT65686:OWT65692 OWT131214:OWT131215 OWT131222:OWT131228 OWT196750:OWT196751 OWT196758:OWT196764 OWT262286:OWT262287 OWT262294:OWT262300 OWT327822:OWT327823 OWT327830:OWT327836 OWT393358:OWT393359 OWT393366:OWT393372 OWT458894:OWT458895 OWT458902:OWT458908 OWT524430:OWT524431 OWT524438:OWT524444 OWT589966:OWT589967 OWT589974:OWT589980 OWT655502:OWT655503 OWT655510:OWT655516 OWT721038:OWT721039 OWT721046:OWT721052 OWT786574:OWT786575 OWT786582:OWT786588 OWT852110:OWT852111 OWT852118:OWT852124 OWT917646:OWT917647 OWT917654:OWT917660 OWT983182:OWT983183 OWT983190:OWT983196 PGN156:PGN160 PGP12:PGP17 PGP56:PGP68 PGP107:PGP155 PGP65678:PGP65679 PGP65686:PGP65692 PGP131214:PGP131215 PGP131222:PGP131228 PGP196750:PGP196751 PGP196758:PGP196764 PGP262286:PGP262287 PGP262294:PGP262300 PGP327822:PGP327823 PGP327830:PGP327836 PGP393358:PGP393359 PGP393366:PGP393372 PGP458894:PGP458895 PGP458902:PGP458908 PGP524430:PGP524431 PGP524438:PGP524444 PGP589966:PGP589967 PGP589974:PGP589980 PGP655502:PGP655503 PGP655510:PGP655516 PGP721038:PGP721039 PGP721046:PGP721052 PGP786574:PGP786575 PGP786582:PGP786588 PGP852110:PGP852111 PGP852118:PGP852124 PGP917646:PGP917647 PGP917654:PGP917660 PGP983182:PGP983183 PGP983190:PGP983196 PQJ156:PQJ160 PQL12:PQL17 PQL56:PQL68 PQL107:PQL155 PQL65678:PQL65679 PQL65686:PQL65692 PQL131214:PQL131215 PQL131222:PQL131228 PQL196750:PQL196751 PQL196758:PQL196764 PQL262286:PQL262287 PQL262294:PQL262300 PQL327822:PQL327823 PQL327830:PQL327836 PQL393358:PQL393359 PQL393366:PQL393372 PQL458894:PQL458895 PQL458902:PQL458908 PQL524430:PQL524431 PQL524438:PQL524444 PQL589966:PQL589967 PQL589974:PQL589980 PQL655502:PQL655503 PQL655510:PQL655516 PQL721038:PQL721039 PQL721046:PQL721052 PQL786574:PQL786575 PQL786582:PQL786588 PQL852110:PQL852111 PQL852118:PQL852124 PQL917646:PQL917647 PQL917654:PQL917660 PQL983182:PQL983183 PQL983190:PQL983196 QAF156:QAF160 QAH12:QAH17 QAH56:QAH68 QAH107:QAH155 QAH65678:QAH65679 QAH65686:QAH65692 QAH131214:QAH131215 QAH131222:QAH131228 QAH196750:QAH196751 QAH196758:QAH196764 QAH262286:QAH262287 QAH262294:QAH262300 QAH327822:QAH327823 QAH327830:QAH327836 QAH393358:QAH393359 QAH393366:QAH393372 QAH458894:QAH458895 QAH458902:QAH458908 QAH524430:QAH524431 QAH524438:QAH524444 QAH589966:QAH589967 QAH589974:QAH589980 QAH655502:QAH655503 QAH655510:QAH655516 QAH721038:QAH721039 QAH721046:QAH721052 QAH786574:QAH786575 QAH786582:QAH786588 QAH852110:QAH852111 QAH852118:QAH852124 QAH917646:QAH917647 QAH917654:QAH917660 QAH983182:QAH983183 QAH983190:QAH983196 QKB156:QKB160 QKD12:QKD17 QKD56:QKD68 QKD107:QKD155 QKD65678:QKD65679 QKD65686:QKD65692 QKD131214:QKD131215 QKD131222:QKD131228 QKD196750:QKD196751 QKD196758:QKD196764 QKD262286:QKD262287 QKD262294:QKD262300 QKD327822:QKD327823 QKD327830:QKD327836 QKD393358:QKD393359 QKD393366:QKD393372 QKD458894:QKD458895 QKD458902:QKD458908 QKD524430:QKD524431 QKD524438:QKD524444 QKD589966:QKD589967 QKD589974:QKD589980 QKD655502:QKD655503 QKD655510:QKD655516 QKD721038:QKD721039 QKD721046:QKD721052 QKD786574:QKD786575 QKD786582:QKD786588 QKD852110:QKD852111 QKD852118:QKD852124 QKD917646:QKD917647 QKD917654:QKD917660 QKD983182:QKD983183 QKD983190:QKD983196 QTX156:QTX160 QTZ12:QTZ17 QTZ56:QTZ68 QTZ107:QTZ155 QTZ65678:QTZ65679 QTZ65686:QTZ65692 QTZ131214:QTZ131215 QTZ131222:QTZ131228 QTZ196750:QTZ196751 QTZ196758:QTZ196764 QTZ262286:QTZ262287 QTZ262294:QTZ262300 QTZ327822:QTZ327823 QTZ327830:QTZ327836 QTZ393358:QTZ393359 QTZ393366:QTZ393372 QTZ458894:QTZ458895 QTZ458902:QTZ458908 QTZ524430:QTZ524431 QTZ524438:QTZ524444 QTZ589966:QTZ589967 QTZ589974:QTZ589980 QTZ655502:QTZ655503 QTZ655510:QTZ655516 QTZ721038:QTZ721039 QTZ721046:QTZ721052 QTZ786574:QTZ786575 QTZ786582:QTZ786588 QTZ852110:QTZ852111 QTZ852118:QTZ852124 QTZ917646:QTZ917647 QTZ917654:QTZ917660 QTZ983182:QTZ983183 QTZ983190:QTZ983196 RDT156:RDT160 RDV12:RDV17 RDV56:RDV68 RDV107:RDV155 RDV65678:RDV65679 RDV65686:RDV65692 RDV131214:RDV131215 RDV131222:RDV131228 RDV196750:RDV196751 RDV196758:RDV196764 RDV262286:RDV262287 RDV262294:RDV262300 RDV327822:RDV327823 RDV327830:RDV327836 RDV393358:RDV393359 RDV393366:RDV393372 RDV458894:RDV458895 RDV458902:RDV458908 RDV524430:RDV524431 RDV524438:RDV524444 RDV589966:RDV589967 RDV589974:RDV589980 RDV655502:RDV655503 RDV655510:RDV655516 RDV721038:RDV721039 RDV721046:RDV721052 RDV786574:RDV786575 RDV786582:RDV786588 RDV852110:RDV852111 RDV852118:RDV852124 RDV917646:RDV917647 RDV917654:RDV917660 RDV983182:RDV983183 RDV983190:RDV983196 RNP156:RNP160 RNR12:RNR17 RNR56:RNR68 RNR107:RNR155 RNR65678:RNR65679 RNR65686:RNR65692 RNR131214:RNR131215 RNR131222:RNR131228 RNR196750:RNR196751 RNR196758:RNR196764 RNR262286:RNR262287 RNR262294:RNR262300 RNR327822:RNR327823 RNR327830:RNR327836 RNR393358:RNR393359 RNR393366:RNR393372 RNR458894:RNR458895 RNR458902:RNR458908 RNR524430:RNR524431 RNR524438:RNR524444 RNR589966:RNR589967 RNR589974:RNR589980 RNR655502:RNR655503 RNR655510:RNR655516 RNR721038:RNR721039 RNR721046:RNR721052 RNR786574:RNR786575 RNR786582:RNR786588 RNR852110:RNR852111 RNR852118:RNR852124 RNR917646:RNR917647 RNR917654:RNR917660 RNR983182:RNR983183 RNR983190:RNR983196 RXL156:RXL160 RXN12:RXN17 RXN56:RXN68 RXN107:RXN155 RXN65678:RXN65679 RXN65686:RXN65692 RXN131214:RXN131215 RXN131222:RXN131228 RXN196750:RXN196751 RXN196758:RXN196764 RXN262286:RXN262287 RXN262294:RXN262300 RXN327822:RXN327823 RXN327830:RXN327836 RXN393358:RXN393359 RXN393366:RXN393372 RXN458894:RXN458895 RXN458902:RXN458908 RXN524430:RXN524431 RXN524438:RXN524444 RXN589966:RXN589967 RXN589974:RXN589980 RXN655502:RXN655503 RXN655510:RXN655516 RXN721038:RXN721039 RXN721046:RXN721052 RXN786574:RXN786575 RXN786582:RXN786588 RXN852110:RXN852111 RXN852118:RXN852124 RXN917646:RXN917647 RXN917654:RXN917660 RXN983182:RXN983183 RXN983190:RXN983196 SHH156:SHH160 SHJ12:SHJ17 SHJ56:SHJ68 SHJ107:SHJ155 SHJ65678:SHJ65679 SHJ65686:SHJ65692 SHJ131214:SHJ131215 SHJ131222:SHJ131228 SHJ196750:SHJ196751 SHJ196758:SHJ196764 SHJ262286:SHJ262287 SHJ262294:SHJ262300 SHJ327822:SHJ327823 SHJ327830:SHJ327836 SHJ393358:SHJ393359 SHJ393366:SHJ393372 SHJ458894:SHJ458895 SHJ458902:SHJ458908 SHJ524430:SHJ524431 SHJ524438:SHJ524444 SHJ589966:SHJ589967 SHJ589974:SHJ589980 SHJ655502:SHJ655503 SHJ655510:SHJ655516 SHJ721038:SHJ721039 SHJ721046:SHJ721052 SHJ786574:SHJ786575 SHJ786582:SHJ786588 SHJ852110:SHJ852111 SHJ852118:SHJ852124 SHJ917646:SHJ917647 SHJ917654:SHJ917660 SHJ983182:SHJ983183 SHJ983190:SHJ983196 SRD156:SRD160 SRF12:SRF17 SRF56:SRF68 SRF107:SRF155 SRF65678:SRF65679 SRF65686:SRF65692 SRF131214:SRF131215 SRF131222:SRF131228 SRF196750:SRF196751 SRF196758:SRF196764 SRF262286:SRF262287 SRF262294:SRF262300 SRF327822:SRF327823 SRF327830:SRF327836 SRF393358:SRF393359 SRF393366:SRF393372 SRF458894:SRF458895 SRF458902:SRF458908 SRF524430:SRF524431 SRF524438:SRF524444 SRF589966:SRF589967 SRF589974:SRF589980 SRF655502:SRF655503 SRF655510:SRF655516 SRF721038:SRF721039 SRF721046:SRF721052 SRF786574:SRF786575 SRF786582:SRF786588 SRF852110:SRF852111 SRF852118:SRF852124 SRF917646:SRF917647 SRF917654:SRF917660 SRF983182:SRF983183 SRF983190:SRF983196 TAZ156:TAZ160 TBB12:TBB17 TBB56:TBB68 TBB107:TBB155 TBB65678:TBB65679 TBB65686:TBB65692 TBB131214:TBB131215 TBB131222:TBB131228 TBB196750:TBB196751 TBB196758:TBB196764 TBB262286:TBB262287 TBB262294:TBB262300 TBB327822:TBB327823 TBB327830:TBB327836 TBB393358:TBB393359 TBB393366:TBB393372 TBB458894:TBB458895 TBB458902:TBB458908 TBB524430:TBB524431 TBB524438:TBB524444 TBB589966:TBB589967 TBB589974:TBB589980 TBB655502:TBB655503 TBB655510:TBB655516 TBB721038:TBB721039 TBB721046:TBB721052 TBB786574:TBB786575 TBB786582:TBB786588 TBB852110:TBB852111 TBB852118:TBB852124 TBB917646:TBB917647 TBB917654:TBB917660 TBB983182:TBB983183 TBB983190:TBB983196 TKV156:TKV160 TKX12:TKX17 TKX56:TKX68 TKX107:TKX155 TKX65678:TKX65679 TKX65686:TKX65692 TKX131214:TKX131215 TKX131222:TKX131228 TKX196750:TKX196751 TKX196758:TKX196764 TKX262286:TKX262287 TKX262294:TKX262300 TKX327822:TKX327823 TKX327830:TKX327836 TKX393358:TKX393359 TKX393366:TKX393372 TKX458894:TKX458895 TKX458902:TKX458908 TKX524430:TKX524431 TKX524438:TKX524444 TKX589966:TKX589967 TKX589974:TKX589980 TKX655502:TKX655503 TKX655510:TKX655516 TKX721038:TKX721039 TKX721046:TKX721052 TKX786574:TKX786575 TKX786582:TKX786588 TKX852110:TKX852111 TKX852118:TKX852124 TKX917646:TKX917647 TKX917654:TKX917660 TKX983182:TKX983183 TKX983190:TKX983196 TUR156:TUR160 TUT12:TUT17 TUT56:TUT68 TUT107:TUT155 TUT65678:TUT65679 TUT65686:TUT65692 TUT131214:TUT131215 TUT131222:TUT131228 TUT196750:TUT196751 TUT196758:TUT196764 TUT262286:TUT262287 TUT262294:TUT262300 TUT327822:TUT327823 TUT327830:TUT327836 TUT393358:TUT393359 TUT393366:TUT393372 TUT458894:TUT458895 TUT458902:TUT458908 TUT524430:TUT524431 TUT524438:TUT524444 TUT589966:TUT589967 TUT589974:TUT589980 TUT655502:TUT655503 TUT655510:TUT655516 TUT721038:TUT721039 TUT721046:TUT721052 TUT786574:TUT786575 TUT786582:TUT786588 TUT852110:TUT852111 TUT852118:TUT852124 TUT917646:TUT917647 TUT917654:TUT917660 TUT983182:TUT983183 TUT983190:TUT983196 UEN156:UEN160 UEP12:UEP17 UEP56:UEP68 UEP107:UEP155 UEP65678:UEP65679 UEP65686:UEP65692 UEP131214:UEP131215 UEP131222:UEP131228 UEP196750:UEP196751 UEP196758:UEP196764 UEP262286:UEP262287 UEP262294:UEP262300 UEP327822:UEP327823 UEP327830:UEP327836 UEP393358:UEP393359 UEP393366:UEP393372 UEP458894:UEP458895 UEP458902:UEP458908 UEP524430:UEP524431 UEP524438:UEP524444 UEP589966:UEP589967 UEP589974:UEP589980 UEP655502:UEP655503 UEP655510:UEP655516 UEP721038:UEP721039 UEP721046:UEP721052 UEP786574:UEP786575 UEP786582:UEP786588 UEP852110:UEP852111 UEP852118:UEP852124 UEP917646:UEP917647 UEP917654:UEP917660 UEP983182:UEP983183 UEP983190:UEP983196 UOJ156:UOJ160 UOL12:UOL17 UOL56:UOL68 UOL107:UOL155 UOL65678:UOL65679 UOL65686:UOL65692 UOL131214:UOL131215 UOL131222:UOL131228 UOL196750:UOL196751 UOL196758:UOL196764 UOL262286:UOL262287 UOL262294:UOL262300 UOL327822:UOL327823 UOL327830:UOL327836 UOL393358:UOL393359 UOL393366:UOL393372 UOL458894:UOL458895 UOL458902:UOL458908 UOL524430:UOL524431 UOL524438:UOL524444 UOL589966:UOL589967 UOL589974:UOL589980 UOL655502:UOL655503 UOL655510:UOL655516 UOL721038:UOL721039 UOL721046:UOL721052 UOL786574:UOL786575 UOL786582:UOL786588 UOL852110:UOL852111 UOL852118:UOL852124 UOL917646:UOL917647 UOL917654:UOL917660 UOL983182:UOL983183 UOL983190:UOL983196 UYF156:UYF160 UYH12:UYH17 UYH56:UYH68 UYH107:UYH155 UYH65678:UYH65679 UYH65686:UYH65692 UYH131214:UYH131215 UYH131222:UYH131228 UYH196750:UYH196751 UYH196758:UYH196764 UYH262286:UYH262287 UYH262294:UYH262300 UYH327822:UYH327823 UYH327830:UYH327836 UYH393358:UYH393359 UYH393366:UYH393372 UYH458894:UYH458895 UYH458902:UYH458908 UYH524430:UYH524431 UYH524438:UYH524444 UYH589966:UYH589967 UYH589974:UYH589980 UYH655502:UYH655503 UYH655510:UYH655516 UYH721038:UYH721039 UYH721046:UYH721052 UYH786574:UYH786575 UYH786582:UYH786588 UYH852110:UYH852111 UYH852118:UYH852124 UYH917646:UYH917647 UYH917654:UYH917660 UYH983182:UYH983183 UYH983190:UYH983196 VIB156:VIB160 VID12:VID17 VID56:VID68 VID107:VID155 VID65678:VID65679 VID65686:VID65692 VID131214:VID131215 VID131222:VID131228 VID196750:VID196751 VID196758:VID196764 VID262286:VID262287 VID262294:VID262300 VID327822:VID327823 VID327830:VID327836 VID393358:VID393359 VID393366:VID393372 VID458894:VID458895 VID458902:VID458908 VID524430:VID524431 VID524438:VID524444 VID589966:VID589967 VID589974:VID589980 VID655502:VID655503 VID655510:VID655516 VID721038:VID721039 VID721046:VID721052 VID786574:VID786575 VID786582:VID786588 VID852110:VID852111 VID852118:VID852124 VID917646:VID917647 VID917654:VID917660 VID983182:VID983183 VID983190:VID983196 VRX156:VRX160 VRZ12:VRZ17 VRZ56:VRZ68 VRZ107:VRZ155 VRZ65678:VRZ65679 VRZ65686:VRZ65692 VRZ131214:VRZ131215 VRZ131222:VRZ131228 VRZ196750:VRZ196751 VRZ196758:VRZ196764 VRZ262286:VRZ262287 VRZ262294:VRZ262300 VRZ327822:VRZ327823 VRZ327830:VRZ327836 VRZ393358:VRZ393359 VRZ393366:VRZ393372 VRZ458894:VRZ458895 VRZ458902:VRZ458908 VRZ524430:VRZ524431 VRZ524438:VRZ524444 VRZ589966:VRZ589967 VRZ589974:VRZ589980 VRZ655502:VRZ655503 VRZ655510:VRZ655516 VRZ721038:VRZ721039 VRZ721046:VRZ721052 VRZ786574:VRZ786575 VRZ786582:VRZ786588 VRZ852110:VRZ852111 VRZ852118:VRZ852124 VRZ917646:VRZ917647 VRZ917654:VRZ917660 VRZ983182:VRZ983183 VRZ983190:VRZ983196 WBT156:WBT160 WBV12:WBV17 WBV56:WBV68 WBV107:WBV155 WBV65678:WBV65679 WBV65686:WBV65692 WBV131214:WBV131215 WBV131222:WBV131228 WBV196750:WBV196751 WBV196758:WBV196764 WBV262286:WBV262287 WBV262294:WBV262300 WBV327822:WBV327823 WBV327830:WBV327836 WBV393358:WBV393359 WBV393366:WBV393372 WBV458894:WBV458895 WBV458902:WBV458908 WBV524430:WBV524431 WBV524438:WBV524444 WBV589966:WBV589967 WBV589974:WBV589980 WBV655502:WBV655503 WBV655510:WBV655516 WBV721038:WBV721039 WBV721046:WBV721052 WBV786574:WBV786575 WBV786582:WBV786588 WBV852110:WBV852111 WBV852118:WBV852124 WBV917646:WBV917647 WBV917654:WBV917660 WBV983182:WBV983183 WBV983190:WBV983196 WLP156:WLP160 WLR12:WLR17 WLR56:WLR68 WLR107:WLR155 WLR65678:WLR65679 WLR65686:WLR65692 WLR131214:WLR131215 WLR131222:WLR131228 WLR196750:WLR196751 WLR196758:WLR196764 WLR262286:WLR262287 WLR262294:WLR262300 WLR327822:WLR327823 WLR327830:WLR327836 WLR393358:WLR393359 WLR393366:WLR393372 WLR458894:WLR458895 WLR458902:WLR458908 WLR524430:WLR524431 WLR524438:WLR524444 WLR589966:WLR589967 WLR589974:WLR589980 WLR655502:WLR655503 WLR655510:WLR655516 WLR721038:WLR721039 WLR721046:WLR721052 WLR786574:WLR786575 WLR786582:WLR786588 WLR852110:WLR852111 WLR852118:WLR852124 WLR917646:WLR917647 WLR917654:WLR917660 WLR983182:WLR983183 WLR983190:WLR983196 WVL156:WVL160 WVN12:WVN17 WVN56:WVN68 WVN107:WVN155 WVN65678:WVN65679 WVN65686:WVN65692 WVN131214:WVN131215 WVN131222:WVN131228 WVN196750:WVN196751 WVN196758:WVN196764 WVN262286:WVN262287 WVN262294:WVN262300 WVN327822:WVN327823 WVN327830:WVN327836 WVN393358:WVN393359 WVN393366:WVN393372 WVN458894:WVN458895 WVN458902:WVN458908 WVN524430:WVN524431 WVN524438:WVN524444 WVN589966:WVN589967 WVN589974:WVN589980 WVN655502:WVN655503 WVN655510:WVN655516 WVN721038:WVN721039 WVN721046:WVN721052 WVN786574:WVN786575 WVN786582:WVN786588 WVN852110:WVN852111 WVN852118:WVN852124 WVN917646:WVN917647 WVN917654:WVN917660 WVN983182:WVN983183 WVN983190:WVN983196"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2023-09-20T13:35:43Z</cp:lastPrinted>
  <dcterms:created xsi:type="dcterms:W3CDTF">2014-11-27T17:57:00Z</dcterms:created>
  <dcterms:modified xsi:type="dcterms:W3CDTF">2023-09-20T13:36:28Z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