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G:\My Drive\AW139 AO\2023\AUGUST\"/>
    </mc:Choice>
  </mc:AlternateContent>
  <xr:revisionPtr revIDLastSave="0" documentId="13_ncr:1_{61971E55-FC12-469D-8739-D45D11C81F8A}"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A'!$A$1:$BJ$90</definedName>
    <definedName name="_xlnm.Print_Area" localSheetId="1">'LAMPIRAN 1 - B '!$A$1:$T$154</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D12" i="3"/>
  <c r="D57" i="3"/>
  <c r="Q81" i="3" l="1"/>
  <c r="Q80" i="3"/>
  <c r="P80" i="3"/>
  <c r="Q79" i="3"/>
  <c r="P78" i="3"/>
  <c r="N78" i="3"/>
  <c r="P77" i="3"/>
  <c r="P76" i="3"/>
  <c r="N76" i="3"/>
  <c r="P33" i="3"/>
  <c r="P32" i="3"/>
  <c r="P31" i="3"/>
  <c r="N31" i="3"/>
  <c r="P30" i="3"/>
  <c r="Q30" i="3"/>
  <c r="N30" i="3"/>
  <c r="N59" i="3"/>
  <c r="BA20" i="1"/>
  <c r="BA11" i="1"/>
  <c r="N74" i="3" l="1"/>
  <c r="N62" i="3"/>
  <c r="N75" i="3"/>
  <c r="Q73" i="3"/>
  <c r="Q72" i="3"/>
  <c r="N28" i="3"/>
  <c r="P28" i="3" l="1"/>
  <c r="Q154" i="3"/>
  <c r="O153" i="3"/>
  <c r="Q150" i="3"/>
  <c r="Q147" i="3"/>
  <c r="N147" i="3"/>
  <c r="Q146" i="3"/>
  <c r="N145" i="3"/>
  <c r="Q141" i="3"/>
  <c r="Q140" i="3"/>
  <c r="Q139" i="3"/>
  <c r="Q138" i="3"/>
  <c r="P134" i="3"/>
  <c r="Q133" i="3"/>
  <c r="Q132" i="3"/>
  <c r="Q131" i="3"/>
  <c r="P130" i="3"/>
  <c r="N127" i="3"/>
  <c r="Q125" i="3"/>
  <c r="Q124" i="3"/>
  <c r="N123" i="3"/>
  <c r="Q122" i="3"/>
  <c r="Q121" i="3"/>
  <c r="Q120" i="3"/>
  <c r="N120" i="3"/>
  <c r="T118" i="3"/>
  <c r="Q116" i="3"/>
  <c r="Q115" i="3"/>
  <c r="Q114" i="3"/>
  <c r="Q113" i="3"/>
  <c r="N112" i="3"/>
  <c r="N111" i="3"/>
  <c r="T110" i="3"/>
  <c r="N110" i="3"/>
  <c r="N109" i="3"/>
  <c r="T107" i="3"/>
  <c r="D107" i="3"/>
  <c r="P150" i="3" s="1"/>
  <c r="Q104" i="3"/>
  <c r="Q101" i="3"/>
  <c r="N98" i="3"/>
  <c r="N97" i="3"/>
  <c r="Q96" i="3"/>
  <c r="N96" i="3"/>
  <c r="P96" i="3" s="1"/>
  <c r="N95" i="3"/>
  <c r="P95" i="3" s="1"/>
  <c r="Q93" i="3"/>
  <c r="Q92" i="3"/>
  <c r="Q91" i="3"/>
  <c r="Q90" i="3"/>
  <c r="P84" i="3"/>
  <c r="P83" i="3"/>
  <c r="Q82" i="3"/>
  <c r="Q75" i="3"/>
  <c r="P74" i="3"/>
  <c r="Q71" i="3"/>
  <c r="Q70" i="3"/>
  <c r="Q69" i="3"/>
  <c r="N69" i="3"/>
  <c r="P69" i="3" s="1"/>
  <c r="T67" i="3"/>
  <c r="Q67" i="3"/>
  <c r="Q66" i="3"/>
  <c r="Q65" i="3"/>
  <c r="Q64" i="3"/>
  <c r="Q63" i="3"/>
  <c r="P62" i="3"/>
  <c r="N61" i="3"/>
  <c r="P61" i="3" s="1"/>
  <c r="N60" i="3"/>
  <c r="P60" i="3" s="1"/>
  <c r="P59" i="3"/>
  <c r="T57" i="3"/>
  <c r="Q51" i="3"/>
  <c r="N50" i="3"/>
  <c r="P50" i="3" s="1"/>
  <c r="Q49" i="3"/>
  <c r="N49" i="3"/>
  <c r="P49" i="3" s="1"/>
  <c r="N48" i="3"/>
  <c r="P48" i="3" s="1"/>
  <c r="Q44" i="3"/>
  <c r="Q43" i="3"/>
  <c r="Q42" i="3"/>
  <c r="Q41" i="3"/>
  <c r="T34" i="3"/>
  <c r="Q29" i="3"/>
  <c r="Q27" i="3"/>
  <c r="Q26" i="3"/>
  <c r="Q25" i="3"/>
  <c r="Q24" i="3"/>
  <c r="Q23" i="3"/>
  <c r="N23" i="3"/>
  <c r="P23" i="3" s="1"/>
  <c r="Q21" i="3"/>
  <c r="Q20" i="3"/>
  <c r="Q19" i="3"/>
  <c r="T18" i="3"/>
  <c r="Q18" i="3"/>
  <c r="Q17" i="3"/>
  <c r="N15" i="3"/>
  <c r="P15" i="3" s="1"/>
  <c r="N14" i="3"/>
  <c r="P14" i="3" s="1"/>
  <c r="P13" i="3"/>
  <c r="T12" i="3"/>
  <c r="C34" i="3"/>
  <c r="BH32" i="1"/>
  <c r="BJ27" i="1"/>
  <c r="BI27" i="1"/>
  <c r="BH27" i="1"/>
  <c r="BJ18" i="1"/>
  <c r="BH14" i="1"/>
  <c r="BI9" i="1"/>
  <c r="BJ9" i="1" s="1"/>
  <c r="BH9" i="1"/>
  <c r="P109" i="3" l="1"/>
  <c r="P111" i="3"/>
  <c r="P112" i="3"/>
  <c r="P126" i="3"/>
  <c r="P127" i="3"/>
  <c r="P147" i="3"/>
  <c r="P120" i="3"/>
  <c r="P128" i="3"/>
  <c r="P129" i="3"/>
  <c r="P145" i="3"/>
  <c r="P132" i="3"/>
  <c r="P110" i="3"/>
  <c r="P123" i="3"/>
  <c r="P133" i="3"/>
  <c r="BJ36" i="1"/>
  <c r="P53" i="3"/>
  <c r="C47" i="3"/>
  <c r="P55" i="3"/>
  <c r="P103" i="3"/>
  <c r="C90" i="3"/>
  <c r="P54" i="3"/>
  <c r="P75" i="3"/>
  <c r="P97" i="3"/>
  <c r="C76" i="3"/>
  <c r="P98" i="3"/>
  <c r="P16" i="3"/>
  <c r="P29" i="3"/>
</calcChain>
</file>

<file path=xl/sharedStrings.xml><?xml version="1.0" encoding="utf-8"?>
<sst xmlns="http://schemas.openxmlformats.org/spreadsheetml/2006/main" count="667" uniqueCount="277">
  <si>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</si>
  <si>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</si>
  <si>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</si>
  <si>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</si>
  <si>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</si>
  <si>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</si>
  <si>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</si>
  <si>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</si>
  <si>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</si>
  <si>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</si>
  <si>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</si>
  <si>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</si>
  <si>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</si>
  <si>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</si>
  <si>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</si>
  <si>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</si>
  <si>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</si>
  <si>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</si>
  <si>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</si>
  <si>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</si>
  <si>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</si>
  <si>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</si>
  <si>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</si>
  <si>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</si>
  <si>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</si>
  <si>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l</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</si>
  <si>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</si>
  <si>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</si>
  <si>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</si>
  <si>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</si>
  <si>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</si>
  <si>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</si>
  <si>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</si>
  <si>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</si>
  <si>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</si>
  <si>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</si>
  <si>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</si>
  <si>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</si>
  <si>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</si>
  <si>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</si>
  <si>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</si>
  <si>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</si>
  <si>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</si>
  <si>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</si>
  <si>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</si>
  <si>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</si>
  <si>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</si>
  <si>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</si>
  <si>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</si>
  <si>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</si>
  <si>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</si>
  <si>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</si>
  <si>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</si>
  <si>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</si>
  <si>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</si>
  <si>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</si>
  <si>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</si>
  <si>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</si>
  <si>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</si>
  <si>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</si>
  <si>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</si>
  <si>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</si>
  <si>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</si>
  <si>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</si>
  <si>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</si>
  <si>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</si>
  <si>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</si>
  <si>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</si>
  <si>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</si>
  <si>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</si>
  <si>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</si>
  <si>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</si>
  <si>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</si>
  <si>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</si>
  <si>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</si>
  <si>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</si>
  <si>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</si>
  <si>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</si>
  <si>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</si>
  <si>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</si>
  <si>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</si>
  <si>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</si>
  <si>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</si>
  <si>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</si>
  <si>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</si>
  <si>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charset val="134"/>
      </rPr>
      <t>Date:</t>
    </r>
    <r>
      <rPr>
        <b/>
        <sz val="14"/>
        <rFont val="Century Gothic"/>
        <charset val="134"/>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</si>
  <si>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</si>
  <si>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</si>
  <si>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</si>
  <si>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</si>
  <si>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</si>
  <si>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</si>
  <si>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charset val="134"/>
      </rPr>
      <t>Keadaan Semasa</t>
    </r>
    <r>
      <rPr>
        <sz val="12"/>
        <rFont val="Century Gothic"/>
        <charset val="134"/>
      </rPr>
      <t xml:space="preserve">                                                                                                                                                                                                                                                                    </t>
    </r>
    <r>
      <rPr>
        <i/>
        <sz val="12"/>
        <rFont val="Century Gothic"/>
        <charset val="134"/>
      </rPr>
      <t xml:space="preserve"> </t>
    </r>
    <r>
      <rPr>
        <i/>
        <sz val="9"/>
        <rFont val="Century Gothic"/>
        <charset val="134"/>
      </rPr>
      <t>Current Status</t>
    </r>
  </si>
  <si>
    <r>
      <rPr>
        <b/>
        <sz val="12"/>
        <rFont val="Century Gothic"/>
        <charset val="134"/>
      </rPr>
      <t xml:space="preserve">Penangguhan Kerosakan (Jika ada)                                                                                                                                                                     </t>
    </r>
    <r>
      <rPr>
        <b/>
        <sz val="9"/>
        <rFont val="Century Gothic"/>
        <charset val="134"/>
      </rPr>
      <t xml:space="preserve"> </t>
    </r>
    <r>
      <rPr>
        <i/>
        <sz val="9"/>
        <rFont val="Century Gothic"/>
        <charset val="134"/>
      </rPr>
      <t>Deferred Defect (If any)</t>
    </r>
  </si>
  <si>
    <r>
      <rPr>
        <b/>
        <sz val="12"/>
        <rFont val="Century Gothic"/>
        <charset val="134"/>
      </rPr>
      <t xml:space="preserve">        Rawatan Barisan Kedua                          </t>
    </r>
    <r>
      <rPr>
        <sz val="12"/>
        <rFont val="Century Gothic"/>
        <charset val="134"/>
      </rPr>
      <t xml:space="preserve">                                                                   </t>
    </r>
    <r>
      <rPr>
        <sz val="9"/>
        <rFont val="Century Gothic"/>
        <charset val="134"/>
      </rPr>
      <t xml:space="preserve">     </t>
    </r>
    <r>
      <rPr>
        <i/>
        <sz val="9"/>
        <rFont val="Century Gothic"/>
        <charset val="134"/>
      </rPr>
      <t>Second Line Servicing</t>
    </r>
  </si>
  <si>
    <t>Pesawat</t>
  </si>
  <si>
    <t>Jam Enjin</t>
  </si>
  <si>
    <t>Jam Pesawat</t>
  </si>
  <si>
    <t>Keadaan</t>
  </si>
  <si>
    <t>Tarikh Rosak</t>
  </si>
  <si>
    <t>Butir Kerosakan</t>
  </si>
  <si>
    <t>Jangka Masa Siap</t>
  </si>
  <si>
    <t>Perkara</t>
  </si>
  <si>
    <t>Had Operasi                                         (Jika ada)</t>
  </si>
  <si>
    <r>
      <rPr>
        <b/>
        <sz val="11"/>
        <rFont val="Century Gothic"/>
        <charset val="134"/>
      </rPr>
      <t xml:space="preserve">Tamat Pada                                                    </t>
    </r>
    <r>
      <rPr>
        <i/>
        <sz val="9"/>
        <rFont val="Century Gothic"/>
        <charset val="134"/>
      </rPr>
      <t>Due at</t>
    </r>
  </si>
  <si>
    <r>
      <rPr>
        <b/>
        <sz val="11"/>
        <rFont val="Century Gothic"/>
        <charset val="134"/>
      </rPr>
      <t xml:space="preserve">Baki                                                       </t>
    </r>
    <r>
      <rPr>
        <i/>
        <sz val="9"/>
        <rFont val="Century Gothic"/>
        <charset val="134"/>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</si>
  <si>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</si>
  <si>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</si>
  <si>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</si>
  <si>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</si>
  <si>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</si>
  <si>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</si>
  <si>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</si>
  <si>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</si>
  <si>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</si>
  <si>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</si>
  <si>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</si>
  <si>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charset val="134"/>
      </rPr>
      <t xml:space="preserve">Jam  </t>
    </r>
    <r>
      <rPr>
        <i/>
        <sz val="10"/>
        <rFont val="Century Gothic"/>
        <charset val="134"/>
      </rPr>
      <t xml:space="preserve">                                       Hrs</t>
    </r>
  </si>
  <si>
    <r>
      <rPr>
        <b/>
        <sz val="10"/>
        <rFont val="Century Gothic"/>
        <charset val="134"/>
      </rPr>
      <t>Kalendar</t>
    </r>
    <r>
      <rPr>
        <i/>
        <sz val="10"/>
        <rFont val="Century Gothic"/>
        <charset val="134"/>
      </rPr>
      <t xml:space="preserve">                                                Calendar </t>
    </r>
  </si>
  <si>
    <r>
      <rPr>
        <b/>
        <sz val="10"/>
        <rFont val="Century Gothic"/>
        <charset val="134"/>
      </rPr>
      <t xml:space="preserve">Hari  </t>
    </r>
    <r>
      <rPr>
        <i/>
        <sz val="10"/>
        <rFont val="Century Gothic"/>
        <charset val="134"/>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</si>
  <si>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</si>
  <si>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</si>
  <si>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</si>
  <si>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</si>
  <si>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</si>
  <si>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</si>
  <si>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</si>
  <si>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</si>
  <si>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</si>
  <si>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</si>
  <si>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</si>
  <si>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</si>
  <si>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</si>
  <si>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</si>
  <si>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</si>
  <si>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</si>
  <si>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</si>
  <si>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</si>
  <si>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</si>
  <si>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</si>
  <si>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</si>
  <si>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</si>
  <si>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</si>
  <si>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</si>
  <si>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</si>
  <si>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Main Battery (Cap Cx) S/N: 10901882</t>
  </si>
  <si>
    <t>Aux Battery (Cap Cx) S/N: 10603085</t>
  </si>
  <si>
    <t>RESCUE HOIST</t>
  </si>
  <si>
    <t>150 Hrs / 1 Y Insp</t>
  </si>
  <si>
    <t>SER NO: 40077</t>
  </si>
  <si>
    <t>ENG #1</t>
  </si>
  <si>
    <t>300 Hrs Insp</t>
  </si>
  <si>
    <t>OPS HRS:   19.2</t>
  </si>
  <si>
    <t>PCE-</t>
  </si>
  <si>
    <t>300 Hrs / 6 Month Insp</t>
  </si>
  <si>
    <t>CART. SER NO:  12424</t>
  </si>
  <si>
    <t>KB0742</t>
  </si>
  <si>
    <t>6 MTH CX:  12/09/2023</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</si>
  <si>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</si>
  <si>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</si>
  <si>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</si>
  <si>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</si>
  <si>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</si>
  <si>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</si>
  <si>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</si>
  <si>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</si>
  <si>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</si>
  <si>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</si>
  <si>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</si>
  <si>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</si>
  <si>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</si>
  <si>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</si>
  <si>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</si>
  <si>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</si>
  <si>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</si>
  <si>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</si>
  <si>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</si>
  <si>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</si>
  <si>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</si>
  <si>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</si>
  <si>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</si>
  <si>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</si>
  <si>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 xml:space="preserve">Fuel Nozzle Engine No.1&amp;no.2 300 FH Insp </t>
  </si>
  <si>
    <t>AC LANDING CYCLE</t>
  </si>
  <si>
    <t>MGB Cooling Fan (SN:141601502) O/H - Concession</t>
  </si>
  <si>
    <t>FUEL</t>
  </si>
  <si>
    <t>MGB Cooling Fan 25FH Insp (OEM Requirement)</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</si>
  <si>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</si>
  <si>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</si>
  <si>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</si>
  <si>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</si>
  <si>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</si>
  <si>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</si>
  <si>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</si>
  <si>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</si>
  <si>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</si>
  <si>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</si>
  <si>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</si>
  <si>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</si>
  <si>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</si>
  <si>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</si>
  <si>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OPS HRS:   68.8</t>
  </si>
  <si>
    <t xml:space="preserve">MR &amp; TR Vibration Cx - 50 hrs </t>
  </si>
  <si>
    <t>CART. SER NO:  13750</t>
  </si>
  <si>
    <t>6 MTH CX:  14/12/2023</t>
  </si>
  <si>
    <t>KB0740</t>
  </si>
  <si>
    <t>Pitch Link Play Check (150 FH Reduced to 100 FH)</t>
  </si>
  <si>
    <t>1  Y Inspection - Concession</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</si>
  <si>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</si>
  <si>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</si>
  <si>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</si>
  <si>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</si>
  <si>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</si>
  <si>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</si>
  <si>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</si>
  <si>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</si>
  <si>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</si>
  <si>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</si>
  <si>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</si>
  <si>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</si>
  <si>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</si>
  <si>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</si>
  <si>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</si>
  <si>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</si>
  <si>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</si>
  <si>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</si>
  <si>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</si>
  <si>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</si>
  <si>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</si>
  <si>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</si>
  <si>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</si>
  <si>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</si>
  <si>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</si>
  <si>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</si>
  <si>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</si>
  <si>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</si>
  <si>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</si>
  <si>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</si>
  <si>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</si>
  <si>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</si>
  <si>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</si>
  <si>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</si>
  <si>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</si>
  <si>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</si>
  <si>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</si>
  <si>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</si>
  <si>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</si>
  <si>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</si>
  <si>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</si>
  <si>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</si>
  <si>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</si>
  <si>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</si>
  <si>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</si>
  <si>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</si>
  <si>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</si>
  <si>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</si>
  <si>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</si>
  <si>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</si>
  <si>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</si>
  <si>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</si>
  <si>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</si>
  <si>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</si>
  <si>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</si>
  <si>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</si>
  <si>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</si>
  <si>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</si>
  <si>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MVA TQ CX (After 30FH) </t>
  </si>
  <si>
    <t xml:space="preserve">MR &amp; TR Vibration Cx (50 hrs) </t>
  </si>
  <si>
    <t>Aux Battery (Cap Cx) S/N: 10900402</t>
  </si>
  <si>
    <t>Main Battery (Cap Cx) S/N: 11903005</t>
  </si>
  <si>
    <t>ANN. INSP: 26/12/2023</t>
  </si>
  <si>
    <t>LAST FLOWN 17/08/2023</t>
  </si>
  <si>
    <t>M72-02: PHX 21 WMSA - WMSA (0920-1050=1.5), PHX 02 WMSA - WMSA (1135-1335=2.0)</t>
  </si>
  <si>
    <t>25HRS INSP</t>
  </si>
  <si>
    <t>4314-001</t>
  </si>
  <si>
    <t xml:space="preserve">M72-01: PHX 23 (WMSA-WMKP)0830-1000=1.5, PHX 23 (WMKP-WMKP)1030-1230=2.0, </t>
  </si>
  <si>
    <t xml:space="preserve">                 PHX 23 (WMKP-WMKP)1300-1500=2.0, PHX 23 (WMKP-WMKP)1600-1730=1.5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</si>
</sst>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5">
    <font>
      <sz val="11"/>
      <color indexed="8"/>
      <name val="Calibri"/>
      <charset val="134"/>
    </font>
    <font>
      <sz val="10"/>
      <name val="Century Gothic"/>
      <charset val="134"/>
    </font>
    <font>
      <sz val="14"/>
      <name val="Century Gothic"/>
      <charset val="134"/>
    </font>
    <font>
      <b/>
      <sz val="14"/>
      <name val="Century Gothic"/>
      <charset val="134"/>
    </font>
    <font>
      <b/>
      <sz val="10"/>
      <name val="Century Gothic"/>
      <charset val="134"/>
    </font>
    <font>
      <sz val="16"/>
      <name val="Century Gothic"/>
      <charset val="134"/>
    </font>
    <font>
      <i/>
      <sz val="14"/>
      <name val="Century Gothic"/>
      <charset val="134"/>
    </font>
    <font>
      <b/>
      <i/>
      <sz val="14"/>
      <name val="Century Gothic"/>
      <charset val="134"/>
    </font>
    <font>
      <sz val="12"/>
      <name val="Century Gothic"/>
      <charset val="134"/>
    </font>
    <font>
      <b/>
      <sz val="11"/>
      <name val="Century Gothic"/>
      <charset val="134"/>
    </font>
    <font>
      <i/>
      <sz val="11"/>
      <name val="Century Gothic"/>
      <charset val="134"/>
    </font>
    <font>
      <i/>
      <sz val="10"/>
      <name val="Century Gothic"/>
      <charset val="134"/>
    </font>
    <font>
      <b/>
      <sz val="15"/>
      <color rgb="FFFF0000"/>
      <name val="Century Gothic"/>
      <charset val="134"/>
    </font>
    <font>
      <b/>
      <sz val="12"/>
      <name val="Century Gothic"/>
      <charset val="134"/>
    </font>
    <font>
      <b/>
      <sz val="18"/>
      <name val="Century Gothic"/>
      <charset val="134"/>
    </font>
    <font>
      <b/>
      <sz val="12"/>
      <color rgb="FFFF0000"/>
      <name val="Century Gothic"/>
      <charset val="134"/>
    </font>
    <font>
      <b/>
      <sz val="14"/>
      <color rgb="FFFF0000"/>
      <name val="Century Gothic"/>
      <charset val="134"/>
    </font>
    <font>
      <b/>
      <sz val="16"/>
      <name val="Century Gothic"/>
      <charset val="134"/>
    </font>
    <font>
      <b/>
      <sz val="14"/>
      <color rgb="FF0000FF"/>
      <name val="Century Gothic"/>
      <charset val="134"/>
    </font>
    <font>
      <b/>
      <sz val="12"/>
      <color theme="1"/>
      <name val="Century Gothic"/>
      <charset val="134"/>
    </font>
    <font>
      <b/>
      <sz val="10"/>
      <color rgb="FFC00000"/>
      <name val="Century Gothic"/>
      <charset val="134"/>
    </font>
    <font>
      <b/>
      <sz val="14"/>
      <color rgb="FF00B0F0"/>
      <name val="Century Gothic"/>
      <charset val="134"/>
    </font>
    <font>
      <sz val="13"/>
      <name val="Century Gothic"/>
      <charset val="134"/>
    </font>
    <font>
      <b/>
      <sz val="16"/>
      <color rgb="FF0000FF"/>
      <name val="Century Gothic"/>
      <charset val="134"/>
    </font>
    <font>
      <b/>
      <sz val="16"/>
      <color rgb="FFFF0000"/>
      <name val="Century Gothic"/>
      <charset val="134"/>
    </font>
    <font>
      <b/>
      <sz val="16"/>
      <color theme="0" tint="-0.14996795556505021"/>
      <name val="Century Gothic"/>
      <charset val="134"/>
    </font>
    <font>
      <sz val="12"/>
      <name val="Tahoma"/>
      <charset val="134"/>
    </font>
    <font>
      <sz val="12"/>
      <color rgb="FF00B050"/>
      <name val="Century Gothic"/>
      <charset val="134"/>
    </font>
    <font>
      <sz val="10"/>
      <color rgb="FFFF0000"/>
      <name val="Century Gothic"/>
      <charset val="134"/>
    </font>
    <font>
      <sz val="12"/>
      <color rgb="FFFF0000"/>
      <name val="Century Gothic"/>
      <charset val="134"/>
    </font>
    <font>
      <b/>
      <sz val="12"/>
      <name val="Tahoma"/>
      <charset val="134"/>
    </font>
    <font>
      <i/>
      <sz val="9"/>
      <name val="Century Gothic"/>
      <charset val="134"/>
    </font>
    <font>
      <b/>
      <sz val="14"/>
      <color rgb="FF00B050"/>
      <name val="Century Gothic"/>
      <charset val="134"/>
    </font>
    <font>
      <sz val="12"/>
      <color theme="1"/>
      <name val="Tahoma"/>
      <charset val="134"/>
    </font>
    <font>
      <b/>
      <sz val="14"/>
      <color theme="1" tint="4.9989318521683403E-2"/>
      <name val="Century Gothic"/>
      <charset val="134"/>
    </font>
    <font>
      <sz val="12"/>
      <color rgb="FFFF0000"/>
      <name val="Tahoma"/>
      <charset val="134"/>
    </font>
    <font>
      <b/>
      <sz val="14"/>
      <color theme="1"/>
      <name val="Century Gothic"/>
      <charset val="134"/>
    </font>
    <font>
      <b/>
      <sz val="14"/>
      <color rgb="FFFF0000"/>
      <name val="Tahoma"/>
      <charset val="134"/>
    </font>
    <font>
      <b/>
      <sz val="14"/>
      <name val="Tahoma"/>
      <charset val="134"/>
    </font>
    <font>
      <b/>
      <sz val="13"/>
      <color rgb="FFFF0000"/>
      <name val="Century Gothic"/>
      <charset val="134"/>
    </font>
    <font>
      <b/>
      <sz val="14"/>
      <color theme="1"/>
      <name val="Tahoma"/>
      <charset val="134"/>
    </font>
    <font>
      <b/>
      <sz val="12"/>
      <color theme="1"/>
      <name val="Tahoma"/>
      <charset val="134"/>
    </font>
    <font>
      <b/>
      <sz val="12"/>
      <color rgb="FFFF0000"/>
      <name val="Tahoma"/>
      <charset val="134"/>
    </font>
    <font>
      <b/>
      <sz val="13"/>
      <name val="Century Gothic"/>
      <charset val="134"/>
    </font>
    <font>
      <b/>
      <sz val="13"/>
      <color rgb="FF0000FF"/>
      <name val="Century Gothic"/>
      <charset val="134"/>
    </font>
    <font>
      <b/>
      <sz val="15"/>
      <name val="Century Gothic"/>
      <charset val="134"/>
    </font>
    <font>
      <b/>
      <sz val="15"/>
      <color rgb="FFC00000"/>
      <name val="Century Gothic"/>
      <charset val="134"/>
    </font>
    <font>
      <b/>
      <sz val="15"/>
      <color theme="1"/>
      <name val="Century Gothic"/>
      <charset val="134"/>
    </font>
    <font>
      <sz val="12"/>
      <color theme="1"/>
      <name val="Century Gothic"/>
      <charset val="134"/>
    </font>
    <font>
      <sz val="11"/>
      <name val="Century Gothic"/>
      <charset val="134"/>
    </font>
    <font>
      <b/>
      <sz val="11"/>
      <color indexed="8"/>
      <name val="Century Gothic"/>
      <charset val="134"/>
    </font>
    <font>
      <sz val="11"/>
      <color indexed="8"/>
      <name val="Century Gothic"/>
      <charset val="134"/>
    </font>
    <font>
      <b/>
      <sz val="14"/>
      <color theme="0" tint="-4.9989318521683403E-2"/>
      <name val="Century Gothic"/>
      <charset val="134"/>
    </font>
    <font>
      <b/>
      <sz val="14"/>
      <color theme="0" tint="-0.14996795556505021"/>
      <name val="Century Gothic"/>
      <charset val="134"/>
    </font>
    <font>
      <b/>
      <sz val="12"/>
      <color rgb="FFC00000"/>
      <name val="Century Gothic"/>
      <charset val="134"/>
    </font>
    <font>
      <sz val="10"/>
      <color rgb="FF00B0F0"/>
      <name val="Century Gothic"/>
      <charset val="134"/>
    </font>
    <font>
      <sz val="14"/>
      <color rgb="FF00B0F0"/>
      <name val="Century Gothic"/>
      <charset val="134"/>
    </font>
    <font>
      <sz val="10"/>
      <color indexed="30"/>
      <name val="Century Gothic"/>
      <charset val="134"/>
    </font>
    <font>
      <b/>
      <sz val="11"/>
      <color rgb="FFFF0000"/>
      <name val="Century Gothic"/>
      <charset val="134"/>
    </font>
    <font>
      <b/>
      <sz val="12"/>
      <color rgb="FF0000FF"/>
      <name val="Century Gothic"/>
      <charset val="134"/>
    </font>
    <font>
      <sz val="16"/>
      <color rgb="FFC00000"/>
      <name val="Century Gothic"/>
      <charset val="134"/>
    </font>
    <font>
      <b/>
      <sz val="11"/>
      <color rgb="FF00B050"/>
      <name val="Century Gothic"/>
      <charset val="134"/>
    </font>
    <font>
      <sz val="11"/>
      <name val="Tahoma"/>
      <charset val="134"/>
    </font>
    <font>
      <sz val="10"/>
      <name val="Tahoma"/>
      <charset val="134"/>
    </font>
    <font>
      <b/>
      <u/>
      <sz val="14"/>
      <color indexed="8"/>
      <name val="Calibri"/>
      <charset val="134"/>
    </font>
    <font>
      <b/>
      <sz val="12"/>
      <color indexed="8"/>
      <name val="Calibri"/>
      <charset val="134"/>
    </font>
    <font>
      <b/>
      <i/>
      <sz val="11"/>
      <color indexed="8"/>
      <name val="Calibri"/>
      <charset val="134"/>
    </font>
    <font>
      <b/>
      <sz val="11"/>
      <color indexed="8"/>
      <name val="Calibri"/>
      <charset val="134"/>
    </font>
    <font>
      <sz val="12"/>
      <color indexed="8"/>
      <name val="Calibri"/>
      <charset val="134"/>
    </font>
    <font>
      <b/>
      <i/>
      <sz val="9"/>
      <color indexed="8"/>
      <name val="Calibri"/>
      <charset val="134"/>
    </font>
    <font>
      <b/>
      <i/>
      <sz val="9"/>
      <name val="Calibri"/>
      <charset val="134"/>
    </font>
    <font>
      <b/>
      <i/>
      <sz val="10"/>
      <color indexed="8"/>
      <name val="Calibri"/>
      <charset val="134"/>
    </font>
    <font>
      <b/>
      <i/>
      <sz val="11"/>
      <color indexed="10"/>
      <name val="Calibri"/>
      <charset val="134"/>
    </font>
    <font>
      <b/>
      <i/>
      <sz val="9"/>
      <color rgb="FFFF0000"/>
      <name val="Calibri"/>
      <charset val="134"/>
      <scheme val="minor"/>
    </font>
    <font>
      <b/>
      <i/>
      <sz val="9"/>
      <color rgb="FFFF0000"/>
      <name val="Calibri"/>
      <charset val="134"/>
    </font>
    <font>
      <b/>
      <i/>
      <sz val="9"/>
      <color theme="1"/>
      <name val="Calibri"/>
      <charset val="134"/>
    </font>
    <font>
      <b/>
      <sz val="11"/>
      <name val="Tahoma"/>
      <charset val="134"/>
    </font>
    <font>
      <b/>
      <sz val="11"/>
      <color indexed="8"/>
      <name val="Tahoma"/>
      <charset val="134"/>
    </font>
    <font>
      <sz val="10.5"/>
      <name val="Tahoma"/>
      <charset val="134"/>
    </font>
    <font>
      <b/>
      <sz val="10"/>
      <name val="Tahoma"/>
      <charset val="134"/>
    </font>
    <font>
      <b/>
      <i/>
      <sz val="10"/>
      <color rgb="FFFF0000"/>
      <name val="Calibri"/>
      <charset val="134"/>
      <scheme val="minor"/>
    </font>
    <font>
      <b/>
      <i/>
      <sz val="9"/>
      <name val="Calibri"/>
      <charset val="134"/>
      <scheme val="minor"/>
    </font>
    <font>
      <b/>
      <sz val="11"/>
      <name val="Calibri"/>
      <charset val="134"/>
    </font>
    <font>
      <sz val="18"/>
      <color indexed="8"/>
      <name val="Calibri"/>
      <charset val="134"/>
    </font>
    <font>
      <b/>
      <sz val="11"/>
      <color rgb="FFFF0000"/>
      <name val="Calibri"/>
      <charset val="134"/>
    </font>
    <font>
      <sz val="14"/>
      <name val="Arial"/>
      <charset val="134"/>
    </font>
    <font>
      <b/>
      <sz val="11"/>
      <color theme="1"/>
      <name val="Calibri"/>
      <charset val="134"/>
    </font>
    <font>
      <b/>
      <sz val="14"/>
      <color indexed="8"/>
      <name val="Calibri"/>
      <charset val="134"/>
    </font>
    <font>
      <b/>
      <sz val="10.5"/>
      <color indexed="8"/>
      <name val="Calibri"/>
      <charset val="134"/>
    </font>
    <font>
      <sz val="10.5"/>
      <color indexed="8"/>
      <name val="Calibri"/>
      <charset val="134"/>
    </font>
    <font>
      <u/>
      <sz val="11"/>
      <color theme="10"/>
      <name val="Calibri"/>
      <charset val="134"/>
    </font>
    <font>
      <b/>
      <sz val="11"/>
      <color rgb="FFFA7D00"/>
      <name val="Calibri"/>
      <charset val="134"/>
      <scheme val="minor"/>
    </font>
    <font>
      <sz val="10"/>
      <name val="Arial"/>
      <charset val="134"/>
    </font>
    <font>
      <i/>
      <sz val="12"/>
      <name val="Century Gothic"/>
      <charset val="134"/>
    </font>
    <font>
      <b/>
      <sz val="9"/>
      <name val="Century Gothic"/>
      <charset val="134"/>
    </font>
    <font>
      <sz val="9"/>
      <name val="Century Gothic"/>
      <charset val="134"/>
    </font>
    <font>
      <b/>
      <sz val="11"/>
      <name val="Calibri"/>
      <family val="2"/>
    </font>
    <font>
      <sz val="12"/>
      <name val="Tahoma"/>
      <family val="2"/>
    </font>
    <font>
      <b/>
      <i/>
      <sz val="9"/>
      <name val="Calibri"/>
      <family val="2"/>
    </font>
    <font>
      <sz val="11"/>
      <name val="Tahoma"/>
      <family val="2"/>
    </font>
    <font>
      <b/>
      <i/>
      <sz val="9"/>
      <color rgb="FFFF0000"/>
      <name val="Calibri"/>
      <family val="2"/>
    </font>
    <font>
      <sz val="8"/>
      <name val="Calibri"/>
      <charset val="134"/>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2"/>
      <color theme="1"/>
      <name val="Tahoma"/>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0" fillId="0" borderId="0" applyNumberFormat="0" applyFill="0" applyBorder="0" applyAlignment="0" applyProtection="0">
      <alignment vertical="center"/>
    </xf>
    <xf numFmtId="0" fontId="91" fillId="21" borderId="104" applyNumberFormat="0" applyAlignment="0" applyProtection="0"/>
    <xf numFmtId="0" fontId="92" fillId="0" borderId="0">
      <alignment vertical="center"/>
    </xf>
  </cellStyleXfs>
  <cellXfs count="102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4" xfId="3" applyNumberFormat="1" applyFont="1" applyBorder="1" applyAlignment="1">
      <alignment horizontal="left" vertical="center" wrapText="1"/>
    </xf>
    <xf numFmtId="164" fontId="8" fillId="0" borderId="2" xfId="3" applyNumberFormat="1" applyFont="1" applyBorder="1" applyAlignment="1">
      <alignment horizontal="left" vertical="center" wrapText="1"/>
    </xf>
    <xf numFmtId="166" fontId="30" fillId="9" borderId="1" xfId="3" applyNumberFormat="1" applyFont="1" applyFill="1" applyBorder="1" applyAlignment="1">
      <alignment horizontal="center" vertical="center"/>
    </xf>
    <xf numFmtId="0" fontId="1" fillId="8" borderId="20" xfId="3" applyFont="1" applyFill="1" applyBorder="1" applyAlignment="1">
      <alignment horizontal="left" vertical="center"/>
    </xf>
    <xf numFmtId="166" fontId="30" fillId="9" borderId="20" xfId="3" applyNumberFormat="1" applyFont="1" applyFill="1" applyBorder="1" applyAlignment="1">
      <alignment horizontal="center"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3" fontId="34" fillId="0" borderId="7" xfId="3" applyNumberFormat="1" applyFont="1" applyBorder="1" applyAlignment="1">
      <alignment horizontal="center" vertical="center"/>
    </xf>
    <xf numFmtId="164" fontId="34" fillId="0" borderId="7" xfId="3" applyNumberFormat="1" applyFont="1" applyBorder="1" applyAlignment="1">
      <alignment horizontal="center" vertical="center" wrapText="1"/>
    </xf>
    <xf numFmtId="168" fontId="26" fillId="2" borderId="20" xfId="3" applyNumberFormat="1" applyFont="1" applyFill="1" applyBorder="1" applyAlignment="1">
      <alignment horizontal="center" vertical="center"/>
    </xf>
    <xf numFmtId="164" fontId="34"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5"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6"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6"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7"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8" fillId="0" borderId="0" xfId="3" applyNumberFormat="1" applyFont="1" applyAlignment="1">
      <alignment horizontal="center" vertical="center" wrapText="1"/>
    </xf>
    <xf numFmtId="0" fontId="3" fillId="0" borderId="0" xfId="3" applyFont="1" applyAlignment="1">
      <alignment horizontal="center" vertical="center"/>
    </xf>
    <xf numFmtId="170" fontId="39" fillId="0" borderId="7" xfId="3" applyNumberFormat="1" applyFont="1" applyBorder="1" applyAlignment="1">
      <alignment horizontal="center" vertical="center" wrapText="1"/>
    </xf>
    <xf numFmtId="170" fontId="39"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1"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2" fillId="0" borderId="0" xfId="3" applyNumberFormat="1" applyFont="1" applyAlignment="1">
      <alignment horizontal="center" vertical="center"/>
    </xf>
    <xf numFmtId="49" fontId="42"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3" fillId="5" borderId="31" xfId="3" applyNumberFormat="1" applyFont="1" applyFill="1" applyBorder="1" applyAlignment="1">
      <alignment vertical="center" wrapText="1"/>
    </xf>
    <xf numFmtId="3" fontId="44"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5"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6" fillId="0" borderId="7" xfId="3" applyNumberFormat="1" applyFont="1" applyBorder="1" applyAlignment="1">
      <alignment horizontal="left" vertical="center"/>
    </xf>
    <xf numFmtId="49" fontId="47"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4" fontId="48" fillId="0" borderId="35" xfId="0" applyNumberFormat="1" applyFont="1" applyBorder="1" applyAlignment="1">
      <alignment horizontal="left"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41"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2"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2" fillId="0" borderId="0" xfId="3" applyNumberFormat="1" applyFont="1">
      <alignment vertical="center"/>
    </xf>
    <xf numFmtId="0" fontId="33" fillId="0" borderId="35" xfId="0" applyFont="1" applyBorder="1" applyAlignment="1">
      <alignment horizontal="lef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0" fontId="33" fillId="0" borderId="20" xfId="0" applyFont="1" applyBorder="1" applyAlignment="1">
      <alignment horizontal="left" vertical="center"/>
    </xf>
    <xf numFmtId="166" fontId="8" fillId="0" borderId="20" xfId="3" applyNumberFormat="1" applyFont="1" applyBorder="1" applyAlignment="1">
      <alignment horizontal="center" vertical="center"/>
    </xf>
    <xf numFmtId="166" fontId="48"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9" fillId="0" borderId="1" xfId="3" applyNumberFormat="1" applyFont="1" applyBorder="1" applyAlignment="1">
      <alignment horizontal="center" vertical="center"/>
    </xf>
    <xf numFmtId="174" fontId="49"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9" fillId="0" borderId="7" xfId="3" applyNumberFormat="1" applyFont="1" applyBorder="1" applyAlignment="1">
      <alignment horizontal="center" vertical="center"/>
    </xf>
    <xf numFmtId="174" fontId="49"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50" fillId="0" borderId="7" xfId="0" applyFont="1" applyBorder="1" applyAlignment="1">
      <alignment horizontal="center" vertical="center"/>
    </xf>
    <xf numFmtId="0" fontId="51"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8"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9" fillId="0" borderId="7" xfId="3" applyNumberFormat="1" applyFont="1" applyBorder="1" applyAlignment="1">
      <alignment horizontal="left" vertical="center"/>
    </xf>
    <xf numFmtId="170" fontId="49" fillId="0" borderId="7" xfId="3" applyNumberFormat="1" applyFont="1" applyBorder="1">
      <alignment vertical="center"/>
    </xf>
    <xf numFmtId="170" fontId="49"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9" fillId="0" borderId="14" xfId="3" applyNumberFormat="1" applyFont="1" applyBorder="1" applyAlignment="1">
      <alignment horizontal="center"/>
    </xf>
    <xf numFmtId="164" fontId="36"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41"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5" fillId="12" borderId="20" xfId="3" applyNumberFormat="1" applyFont="1" applyFill="1" applyBorder="1" applyAlignment="1">
      <alignment horizontal="center" vertical="center"/>
    </xf>
    <xf numFmtId="168" fontId="35" fillId="0" borderId="20" xfId="3" applyNumberFormat="1" applyFont="1" applyBorder="1" applyAlignment="1">
      <alignment horizontal="center" vertical="center"/>
    </xf>
    <xf numFmtId="164" fontId="52"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3"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3"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2"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7"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4" fillId="0" borderId="7" xfId="3" applyNumberFormat="1" applyFont="1" applyBorder="1" applyAlignment="1">
      <alignment horizontal="center"/>
    </xf>
    <xf numFmtId="49" fontId="54"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4" fillId="0" borderId="7" xfId="3" applyNumberFormat="1" applyFont="1" applyBorder="1" applyAlignment="1">
      <alignment horizontal="center" vertical="center"/>
    </xf>
    <xf numFmtId="0" fontId="1" fillId="0" borderId="7" xfId="3" applyFont="1" applyBorder="1" applyAlignment="1">
      <alignment horizontal="left" vertical="center"/>
    </xf>
    <xf numFmtId="49" fontId="45"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5" fillId="0" borderId="0" xfId="3" applyNumberFormat="1" applyFont="1">
      <alignment vertical="center"/>
    </xf>
    <xf numFmtId="0" fontId="45"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5" fillId="5" borderId="0" xfId="3" applyFont="1" applyFill="1" applyAlignment="1">
      <alignment horizontal="center" vertical="center"/>
    </xf>
    <xf numFmtId="0" fontId="56" fillId="5" borderId="0" xfId="3" applyFont="1" applyFill="1" applyAlignment="1">
      <alignment horizontal="center" vertical="center"/>
    </xf>
    <xf numFmtId="3" fontId="57"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8"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9"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9" fillId="0" borderId="14" xfId="3" applyNumberFormat="1" applyFont="1" applyBorder="1">
      <alignment vertical="center"/>
    </xf>
    <xf numFmtId="165" fontId="60"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9"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9" fillId="0" borderId="14" xfId="3" applyNumberFormat="1" applyFont="1" applyBorder="1" applyAlignment="1">
      <alignment horizontal="center" vertical="center"/>
    </xf>
    <xf numFmtId="166" fontId="48"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60"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2"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60"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5" fillId="2" borderId="0" xfId="3" applyFont="1" applyFill="1" applyAlignment="1">
      <alignment horizontal="center" vertical="center"/>
    </xf>
    <xf numFmtId="166" fontId="55"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8" fillId="0" borderId="0" xfId="3" applyNumberFormat="1" applyFont="1" applyAlignment="1">
      <alignment horizontal="center" vertical="center"/>
    </xf>
    <xf numFmtId="166" fontId="32" fillId="0" borderId="0" xfId="3" applyNumberFormat="1" applyFont="1" applyAlignment="1">
      <alignment horizontal="center" vertical="center"/>
    </xf>
    <xf numFmtId="3" fontId="49"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1"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5"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6"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5" fillId="2" borderId="0" xfId="3" applyNumberFormat="1" applyFont="1" applyFill="1" applyAlignment="1">
      <alignment horizontal="center" vertical="center"/>
    </xf>
    <xf numFmtId="3" fontId="61" fillId="0" borderId="0" xfId="3" applyNumberFormat="1" applyFont="1" applyAlignment="1">
      <alignment horizontal="center" vertical="center"/>
    </xf>
    <xf numFmtId="0" fontId="62" fillId="0" borderId="0" xfId="3" applyFont="1" applyAlignment="1" applyProtection="1">
      <alignment horizontal="left" vertical="center"/>
      <protection locked="0"/>
    </xf>
    <xf numFmtId="0" fontId="63" fillId="0" borderId="0" xfId="3" applyFont="1" applyAlignment="1" applyProtection="1">
      <alignment horizontal="center" vertical="center"/>
      <protection locked="0"/>
    </xf>
    <xf numFmtId="165" fontId="63" fillId="0" borderId="0" xfId="3" applyNumberFormat="1" applyFont="1" applyAlignment="1" applyProtection="1">
      <alignment horizontal="center" vertical="center"/>
      <protection locked="0"/>
    </xf>
    <xf numFmtId="3" fontId="63" fillId="0" borderId="0" xfId="3" applyNumberFormat="1" applyFont="1" applyAlignment="1" applyProtection="1">
      <alignment horizontal="center" vertical="center"/>
      <protection locked="0"/>
    </xf>
    <xf numFmtId="164" fontId="63" fillId="0" borderId="0" xfId="3" applyNumberFormat="1" applyFont="1" applyAlignment="1" applyProtection="1">
      <alignment horizontal="center" vertical="center"/>
      <protection locked="0"/>
    </xf>
    <xf numFmtId="165" fontId="63" fillId="0" borderId="0" xfId="3" applyNumberFormat="1" applyFont="1" applyAlignment="1" applyProtection="1">
      <alignment horizontal="left" vertical="center"/>
      <protection locked="0"/>
    </xf>
    <xf numFmtId="0" fontId="63" fillId="0" borderId="0" xfId="3" applyFont="1" applyAlignment="1" applyProtection="1">
      <alignment horizontal="left" vertical="center"/>
      <protection locked="0"/>
    </xf>
    <xf numFmtId="0" fontId="63" fillId="3" borderId="0" xfId="3" applyFont="1" applyFill="1" applyAlignment="1" applyProtection="1">
      <alignment horizontal="center" vertical="center"/>
      <protection locked="0"/>
    </xf>
    <xf numFmtId="165" fontId="63" fillId="3" borderId="0" xfId="3" applyNumberFormat="1" applyFont="1" applyFill="1" applyAlignment="1" applyProtection="1">
      <alignment horizontal="center" vertical="center"/>
      <protection locked="0"/>
    </xf>
    <xf numFmtId="3" fontId="63"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6" fillId="15" borderId="10" xfId="0" applyFont="1" applyFill="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4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66" fillId="16" borderId="42" xfId="0" applyFont="1" applyFill="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69" fillId="0" borderId="43" xfId="0" applyFont="1" applyBorder="1" applyAlignment="1" applyProtection="1">
      <alignment horizontal="center" vertical="center" wrapText="1"/>
      <protection locked="0"/>
    </xf>
    <xf numFmtId="0" fontId="66" fillId="10" borderId="4" xfId="0" applyFont="1" applyFill="1" applyBorder="1" applyAlignment="1" applyProtection="1">
      <alignment horizontal="left" vertical="center" wrapText="1"/>
      <protection locked="0"/>
    </xf>
    <xf numFmtId="0" fontId="70" fillId="0" borderId="42" xfId="0" applyFont="1" applyBorder="1" applyAlignment="1" applyProtection="1">
      <alignment horizontal="center" vertical="center" wrapText="1"/>
      <protection locked="0"/>
    </xf>
    <xf numFmtId="0" fontId="70" fillId="0" borderId="43" xfId="0" applyFont="1" applyBorder="1" applyAlignment="1" applyProtection="1">
      <alignment horizontal="center" vertical="center" wrapText="1"/>
      <protection locked="0"/>
    </xf>
    <xf numFmtId="0" fontId="66" fillId="17" borderId="4" xfId="0" applyFont="1" applyFill="1" applyBorder="1" applyAlignment="1" applyProtection="1">
      <alignment horizontal="center" vertical="center" wrapText="1"/>
      <protection locked="0"/>
    </xf>
    <xf numFmtId="0" fontId="71" fillId="18" borderId="2" xfId="0" applyFont="1" applyFill="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3" fillId="0" borderId="42"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74" fillId="3" borderId="42" xfId="0" applyFont="1" applyFill="1" applyBorder="1" applyAlignment="1" applyProtection="1">
      <alignment horizontal="center" vertical="center" wrapText="1"/>
      <protection locked="0"/>
    </xf>
    <xf numFmtId="0" fontId="74" fillId="3" borderId="43" xfId="0" applyFont="1" applyFill="1" applyBorder="1" applyAlignment="1" applyProtection="1">
      <alignment horizontal="center" vertical="center" wrapText="1"/>
      <protection locked="0"/>
    </xf>
    <xf numFmtId="0" fontId="66" fillId="19" borderId="4" xfId="0" applyFont="1" applyFill="1" applyBorder="1" applyAlignment="1" applyProtection="1">
      <alignment horizontal="center" vertical="center" wrapText="1"/>
      <protection locked="0"/>
    </xf>
    <xf numFmtId="0" fontId="74" fillId="0" borderId="42" xfId="0" applyFont="1" applyBorder="1" applyAlignment="1" applyProtection="1">
      <alignment horizontal="center" vertical="center" wrapText="1"/>
      <protection locked="0"/>
    </xf>
    <xf numFmtId="0" fontId="74" fillId="0" borderId="43" xfId="0" applyFont="1" applyBorder="1" applyAlignment="1" applyProtection="1">
      <alignment horizontal="center" vertical="center" wrapText="1"/>
      <protection locked="0"/>
    </xf>
    <xf numFmtId="0" fontId="66" fillId="6" borderId="4" xfId="0" applyFont="1" applyFill="1" applyBorder="1" applyAlignment="1" applyProtection="1">
      <alignment horizontal="center" vertical="center" wrapText="1"/>
      <protection locked="0"/>
    </xf>
    <xf numFmtId="0" fontId="66" fillId="20" borderId="9" xfId="0" applyFont="1" applyFill="1" applyBorder="1" applyAlignment="1" applyProtection="1">
      <alignment horizontal="center" vertical="center" wrapText="1"/>
      <protection locked="0"/>
    </xf>
    <xf numFmtId="0" fontId="69" fillId="3" borderId="10" xfId="0" applyFont="1" applyFill="1" applyBorder="1" applyAlignment="1" applyProtection="1">
      <alignment horizontal="center" vertical="center" wrapText="1"/>
      <protection locked="0"/>
    </xf>
    <xf numFmtId="0" fontId="69" fillId="3" borderId="41" xfId="0" applyFont="1" applyFill="1" applyBorder="1" applyAlignment="1" applyProtection="1">
      <alignment horizontal="center" vertical="center" wrapText="1"/>
      <protection locked="0"/>
    </xf>
    <xf numFmtId="0" fontId="69" fillId="3" borderId="42" xfId="0" applyFont="1" applyFill="1" applyBorder="1" applyAlignment="1" applyProtection="1">
      <alignment horizontal="center" vertical="center" wrapText="1"/>
      <protection locked="0"/>
    </xf>
    <xf numFmtId="0" fontId="69" fillId="3" borderId="43" xfId="0" applyFont="1" applyFill="1" applyBorder="1" applyAlignment="1" applyProtection="1">
      <alignment horizontal="center" vertical="center" wrapText="1"/>
      <protection locked="0"/>
    </xf>
    <xf numFmtId="0" fontId="66" fillId="10" borderId="4" xfId="0" applyFont="1" applyFill="1" applyBorder="1" applyAlignment="1" applyProtection="1">
      <alignment horizontal="center" vertical="center" wrapText="1"/>
      <protection locked="0"/>
    </xf>
    <xf numFmtId="0" fontId="66" fillId="17" borderId="46" xfId="0" applyFont="1" applyFill="1" applyBorder="1" applyAlignment="1" applyProtection="1">
      <alignment horizontal="center" vertical="center" wrapText="1"/>
      <protection locked="0"/>
    </xf>
    <xf numFmtId="0" fontId="70" fillId="3" borderId="46" xfId="0" applyFont="1" applyFill="1" applyBorder="1" applyAlignment="1" applyProtection="1">
      <alignment horizontal="center" vertical="center" wrapText="1"/>
      <protection locked="0"/>
    </xf>
    <xf numFmtId="0" fontId="70" fillId="3" borderId="43" xfId="0" applyFont="1" applyFill="1" applyBorder="1" applyAlignment="1" applyProtection="1">
      <alignment horizontal="center" vertical="center" wrapText="1"/>
      <protection locked="0"/>
    </xf>
    <xf numFmtId="0" fontId="70" fillId="3" borderId="42" xfId="0" applyFont="1" applyFill="1" applyBorder="1" applyAlignment="1" applyProtection="1">
      <alignment horizontal="center" vertical="center" wrapText="1"/>
      <protection locked="0"/>
    </xf>
    <xf numFmtId="0" fontId="71" fillId="18" borderId="16" xfId="0" applyFont="1" applyFill="1" applyBorder="1" applyAlignment="1" applyProtection="1">
      <alignment horizontal="center" vertical="center" wrapText="1"/>
      <protection locked="0"/>
    </xf>
    <xf numFmtId="0" fontId="75" fillId="3" borderId="4"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protection locked="0"/>
    </xf>
    <xf numFmtId="0" fontId="74" fillId="0" borderId="47" xfId="0" applyFont="1" applyBorder="1" applyAlignment="1" applyProtection="1">
      <alignment horizontal="center" vertical="center" wrapText="1"/>
      <protection locked="0"/>
    </xf>
    <xf numFmtId="0" fontId="74" fillId="0" borderId="48" xfId="0" applyFont="1" applyBorder="1" applyAlignment="1" applyProtection="1">
      <alignment horizontal="center" vertical="center" wrapText="1"/>
      <protection locked="0"/>
    </xf>
    <xf numFmtId="0" fontId="74" fillId="3" borderId="47" xfId="0" applyFont="1" applyFill="1" applyBorder="1" applyAlignment="1" applyProtection="1">
      <alignment horizontal="center" vertical="center" wrapText="1"/>
      <protection locked="0"/>
    </xf>
    <xf numFmtId="0" fontId="74" fillId="3" borderId="48" xfId="0" applyFont="1" applyFill="1" applyBorder="1" applyAlignment="1" applyProtection="1">
      <alignment horizontal="center" vertical="center" wrapText="1"/>
      <protection locked="0"/>
    </xf>
    <xf numFmtId="0" fontId="66" fillId="5" borderId="9" xfId="0" applyFont="1" applyFill="1" applyBorder="1" applyAlignment="1" applyProtection="1">
      <alignment horizontal="center" vertical="center" wrapText="1"/>
      <protection locked="0"/>
    </xf>
    <xf numFmtId="0" fontId="74" fillId="3" borderId="9" xfId="0" applyFont="1" applyFill="1" applyBorder="1" applyAlignment="1" applyProtection="1">
      <alignment horizontal="center" vertical="center" wrapText="1"/>
      <protection locked="0"/>
    </xf>
    <xf numFmtId="0" fontId="74" fillId="3" borderId="17" xfId="0" applyFont="1" applyFill="1" applyBorder="1" applyAlignment="1" applyProtection="1">
      <alignment horizontal="center" vertical="center" wrapText="1"/>
      <protection locked="0"/>
    </xf>
    <xf numFmtId="0" fontId="69" fillId="3" borderId="49" xfId="0" applyFont="1" applyFill="1" applyBorder="1" applyAlignment="1" applyProtection="1">
      <alignment horizontal="center" vertical="center" wrapText="1"/>
      <protection locked="0"/>
    </xf>
    <xf numFmtId="0" fontId="69" fillId="3" borderId="50" xfId="0" applyFont="1" applyFill="1" applyBorder="1" applyAlignment="1" applyProtection="1">
      <alignment horizontal="center" vertical="center" wrapText="1"/>
      <protection locked="0"/>
    </xf>
    <xf numFmtId="0" fontId="69" fillId="3" borderId="44" xfId="0" applyFont="1" applyFill="1" applyBorder="1" applyAlignment="1" applyProtection="1">
      <alignment horizontal="center" vertical="center" wrapText="1"/>
      <protection locked="0"/>
    </xf>
    <xf numFmtId="0" fontId="69" fillId="3" borderId="45" xfId="0" applyFont="1" applyFill="1" applyBorder="1" applyAlignment="1" applyProtection="1">
      <alignment horizontal="center" vertical="center" wrapText="1"/>
      <protection locked="0"/>
    </xf>
    <xf numFmtId="0" fontId="74" fillId="3" borderId="46" xfId="0" applyFont="1" applyFill="1" applyBorder="1" applyAlignment="1" applyProtection="1">
      <alignment horizontal="center" vertical="center" wrapText="1"/>
      <protection locked="0"/>
    </xf>
    <xf numFmtId="0" fontId="74" fillId="3" borderId="51" xfId="0" applyFont="1" applyFill="1" applyBorder="1" applyAlignment="1" applyProtection="1">
      <alignment horizontal="center" vertical="center" wrapText="1"/>
      <protection locked="0"/>
    </xf>
    <xf numFmtId="0" fontId="74" fillId="3" borderId="52" xfId="0" applyFont="1" applyFill="1" applyBorder="1" applyAlignment="1" applyProtection="1">
      <alignment horizontal="center" vertical="center" wrapText="1"/>
      <protection locked="0"/>
    </xf>
    <xf numFmtId="0" fontId="74" fillId="3" borderId="53" xfId="0" applyFont="1" applyFill="1" applyBorder="1" applyAlignment="1" applyProtection="1">
      <alignment horizontal="center" vertical="center" wrapText="1"/>
      <protection locked="0"/>
    </xf>
    <xf numFmtId="0" fontId="67" fillId="3" borderId="0" xfId="0" applyFont="1" applyFill="1" applyAlignment="1" applyProtection="1">
      <protection locked="0"/>
    </xf>
    <xf numFmtId="0" fontId="67"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3" fillId="3" borderId="0" xfId="3" applyFont="1" applyFill="1" applyAlignment="1" applyProtection="1">
      <alignment horizontal="left" vertical="center"/>
      <protection locked="0"/>
    </xf>
    <xf numFmtId="0" fontId="76" fillId="6" borderId="26" xfId="3" applyFont="1" applyFill="1" applyBorder="1" applyAlignment="1" applyProtection="1">
      <alignment horizontal="center" vertical="center"/>
      <protection locked="0"/>
    </xf>
    <xf numFmtId="0" fontId="63" fillId="3" borderId="56" xfId="3" applyFont="1" applyFill="1" applyBorder="1" applyAlignment="1" applyProtection="1">
      <alignment horizontal="center" vertical="center" wrapText="1"/>
      <protection locked="0"/>
    </xf>
    <xf numFmtId="0" fontId="63" fillId="3" borderId="59" xfId="3" applyFont="1" applyFill="1" applyBorder="1" applyAlignment="1" applyProtection="1">
      <alignment horizontal="center" vertical="center" wrapText="1"/>
      <protection locked="0"/>
    </xf>
    <xf numFmtId="0" fontId="63" fillId="3" borderId="62" xfId="3" applyFont="1" applyFill="1" applyBorder="1" applyAlignment="1" applyProtection="1">
      <alignment horizontal="center" vertical="center" wrapText="1"/>
      <protection locked="0"/>
    </xf>
    <xf numFmtId="0" fontId="78" fillId="3" borderId="64" xfId="3" applyFont="1" applyFill="1" applyBorder="1" applyAlignment="1" applyProtection="1">
      <alignment horizontal="center" vertical="center" wrapText="1"/>
      <protection locked="0"/>
    </xf>
    <xf numFmtId="0" fontId="63" fillId="3" borderId="65" xfId="3" applyFont="1" applyFill="1" applyBorder="1" applyAlignment="1" applyProtection="1">
      <alignment horizontal="center" vertical="center" wrapText="1"/>
      <protection locked="0"/>
    </xf>
    <xf numFmtId="164" fontId="63" fillId="3" borderId="0" xfId="3" applyNumberFormat="1" applyFont="1" applyFill="1" applyAlignment="1" applyProtection="1">
      <alignment horizontal="center" vertical="center"/>
      <protection locked="0"/>
    </xf>
    <xf numFmtId="0" fontId="66" fillId="3" borderId="0" xfId="0" applyFont="1" applyFill="1" applyAlignment="1" applyProtection="1">
      <protection locked="0"/>
    </xf>
    <xf numFmtId="179" fontId="66" fillId="3" borderId="0" xfId="0" applyNumberFormat="1" applyFont="1" applyFill="1" applyAlignment="1" applyProtection="1">
      <protection locked="0"/>
    </xf>
    <xf numFmtId="3" fontId="79" fillId="0" borderId="43" xfId="3" applyNumberFormat="1" applyFont="1" applyBorder="1" applyAlignment="1" applyProtection="1">
      <alignment horizontal="center" vertical="center"/>
      <protection locked="0"/>
    </xf>
    <xf numFmtId="14" fontId="70" fillId="3" borderId="43" xfId="0" applyNumberFormat="1" applyFont="1" applyFill="1" applyBorder="1" applyAlignment="1" applyProtection="1">
      <alignment horizontal="center" vertical="center" wrapText="1"/>
      <protection locked="0"/>
    </xf>
    <xf numFmtId="165" fontId="63" fillId="3" borderId="0" xfId="3" applyNumberFormat="1" applyFont="1" applyFill="1" applyAlignment="1" applyProtection="1">
      <alignment horizontal="left" vertical="center"/>
      <protection locked="0"/>
    </xf>
    <xf numFmtId="0" fontId="70" fillId="0" borderId="46"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74" fillId="0" borderId="46" xfId="0" applyFont="1" applyBorder="1" applyAlignment="1" applyProtection="1">
      <alignment horizontal="center" vertical="center" wrapText="1"/>
      <protection locked="0"/>
    </xf>
    <xf numFmtId="0" fontId="80" fillId="0" borderId="43" xfId="3" applyFont="1" applyBorder="1" applyAlignment="1" applyProtection="1">
      <alignment horizontal="left" vertical="center"/>
      <protection locked="0"/>
    </xf>
    <xf numFmtId="0" fontId="73" fillId="0" borderId="53" xfId="0" applyFont="1" applyBorder="1" applyAlignment="1" applyProtection="1">
      <alignment horizontal="center" vertical="center" wrapText="1"/>
      <protection locked="0"/>
    </xf>
    <xf numFmtId="0" fontId="73" fillId="0" borderId="52" xfId="0" applyFont="1" applyBorder="1" applyAlignment="1" applyProtection="1">
      <alignment horizontal="center" vertical="center" wrapText="1"/>
      <protection locked="0"/>
    </xf>
    <xf numFmtId="0" fontId="81" fillId="0" borderId="43" xfId="0" applyFont="1" applyBorder="1" applyAlignment="1" applyProtection="1">
      <alignment horizontal="center" vertical="center" wrapText="1"/>
      <protection locked="0"/>
    </xf>
    <xf numFmtId="0" fontId="70" fillId="3" borderId="51" xfId="0" applyFont="1" applyFill="1" applyBorder="1" applyAlignment="1" applyProtection="1">
      <alignment horizontal="center" vertical="center" wrapText="1"/>
      <protection locked="0"/>
    </xf>
    <xf numFmtId="0" fontId="67" fillId="3" borderId="31" xfId="0" applyFont="1" applyFill="1" applyBorder="1" applyProtection="1">
      <alignment vertical="center"/>
      <protection locked="0"/>
    </xf>
    <xf numFmtId="0" fontId="67" fillId="3" borderId="25" xfId="0" applyFont="1" applyFill="1" applyBorder="1" applyProtection="1">
      <alignment vertical="center"/>
      <protection locked="0"/>
    </xf>
    <xf numFmtId="0" fontId="63" fillId="0" borderId="31" xfId="3" applyFont="1" applyBorder="1" applyAlignment="1" applyProtection="1">
      <alignment horizontal="left" vertical="center"/>
      <protection locked="0"/>
    </xf>
    <xf numFmtId="0" fontId="82" fillId="3" borderId="0" xfId="0" applyFont="1" applyFill="1" applyProtection="1">
      <alignment vertical="center"/>
      <protection locked="0"/>
    </xf>
    <xf numFmtId="0" fontId="67" fillId="3" borderId="0" xfId="0" applyFont="1" applyFill="1" applyProtection="1">
      <alignment vertical="center"/>
      <protection locked="0"/>
    </xf>
    <xf numFmtId="0" fontId="82" fillId="3" borderId="16" xfId="0" applyFont="1" applyFill="1" applyBorder="1" applyAlignment="1" applyProtection="1">
      <alignment horizontal="left" vertical="center"/>
      <protection locked="0"/>
    </xf>
    <xf numFmtId="0" fontId="67" fillId="3" borderId="12" xfId="0" applyFont="1" applyFill="1" applyBorder="1" applyProtection="1">
      <alignment vertical="center"/>
      <protection locked="0"/>
    </xf>
    <xf numFmtId="0" fontId="81" fillId="0" borderId="42" xfId="0" applyFont="1" applyBorder="1" applyAlignment="1" applyProtection="1">
      <alignment horizontal="center" vertical="center" wrapText="1"/>
      <protection locked="0"/>
    </xf>
    <xf numFmtId="0" fontId="75" fillId="3" borderId="44" xfId="0" applyFont="1" applyFill="1" applyBorder="1" applyAlignment="1" applyProtection="1">
      <alignment horizontal="center" vertical="center" wrapText="1"/>
      <protection locked="0"/>
    </xf>
    <xf numFmtId="0" fontId="75" fillId="3" borderId="45" xfId="0" applyFont="1" applyFill="1" applyBorder="1" applyAlignment="1" applyProtection="1">
      <alignment horizontal="center" vertical="center" wrapText="1"/>
      <protection locked="0"/>
    </xf>
    <xf numFmtId="0" fontId="69" fillId="3" borderId="66" xfId="0" applyFont="1" applyFill="1" applyBorder="1" applyAlignment="1" applyProtection="1">
      <alignment horizontal="center" vertical="center" wrapText="1"/>
      <protection locked="0"/>
    </xf>
    <xf numFmtId="0" fontId="69" fillId="3" borderId="46" xfId="0" applyFont="1" applyFill="1" applyBorder="1" applyAlignment="1" applyProtection="1">
      <alignment horizontal="center" vertical="center" wrapText="1"/>
      <protection locked="0"/>
    </xf>
    <xf numFmtId="0" fontId="69" fillId="3" borderId="51" xfId="0" applyFont="1" applyFill="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0" fontId="69" fillId="0" borderId="66"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74" fillId="2" borderId="42" xfId="0" applyFont="1" applyFill="1" applyBorder="1" applyAlignment="1" applyProtection="1">
      <alignment horizontal="center" vertical="center" wrapText="1"/>
      <protection locked="0"/>
    </xf>
    <xf numFmtId="0" fontId="74" fillId="2" borderId="43" xfId="0" applyFont="1" applyFill="1" applyBorder="1" applyAlignment="1" applyProtection="1">
      <alignment horizontal="center" vertical="center" wrapText="1"/>
      <protection locked="0"/>
    </xf>
    <xf numFmtId="0" fontId="75" fillId="3" borderId="51" xfId="0" applyFont="1" applyFill="1" applyBorder="1" applyAlignment="1" applyProtection="1">
      <alignment horizontal="center" vertical="center" wrapText="1"/>
      <protection locked="0"/>
    </xf>
    <xf numFmtId="0" fontId="75" fillId="3" borderId="46" xfId="0" applyFont="1" applyFill="1" applyBorder="1" applyAlignment="1" applyProtection="1">
      <alignment horizontal="center" vertical="center" wrapText="1"/>
      <protection locked="0"/>
    </xf>
    <xf numFmtId="0" fontId="74" fillId="3" borderId="49" xfId="0" applyFont="1" applyFill="1" applyBorder="1" applyAlignment="1" applyProtection="1">
      <alignment horizontal="center" vertical="center" wrapText="1"/>
      <protection locked="0"/>
    </xf>
    <xf numFmtId="0" fontId="74" fillId="3" borderId="50" xfId="0" applyFont="1" applyFill="1" applyBorder="1" applyAlignment="1" applyProtection="1">
      <alignment horizontal="center" vertical="center" wrapText="1"/>
      <protection locked="0"/>
    </xf>
    <xf numFmtId="0" fontId="69" fillId="3" borderId="40" xfId="0" applyFont="1" applyFill="1" applyBorder="1" applyAlignment="1" applyProtection="1">
      <alignment horizontal="center" vertical="center" wrapText="1"/>
      <protection locked="0"/>
    </xf>
    <xf numFmtId="0" fontId="69" fillId="3" borderId="39" xfId="0" applyFont="1" applyFill="1" applyBorder="1" applyAlignment="1" applyProtection="1">
      <alignment horizontal="center" vertical="center" wrapText="1"/>
      <protection locked="0"/>
    </xf>
    <xf numFmtId="0" fontId="69" fillId="3" borderId="61" xfId="0" applyFont="1" applyFill="1" applyBorder="1" applyAlignment="1" applyProtection="1">
      <alignment horizontal="center" vertical="center" wrapText="1"/>
      <protection locked="0"/>
    </xf>
    <xf numFmtId="0" fontId="67" fillId="3" borderId="4" xfId="0" applyFont="1" applyFill="1" applyBorder="1" applyAlignment="1" applyProtection="1">
      <alignment vertical="center" wrapText="1"/>
      <protection locked="0"/>
    </xf>
    <xf numFmtId="0" fontId="67" fillId="3" borderId="0" xfId="0" applyFont="1" applyFill="1" applyAlignment="1" applyProtection="1">
      <alignment vertical="center" wrapText="1"/>
      <protection locked="0"/>
    </xf>
    <xf numFmtId="0" fontId="73" fillId="0" borderId="50" xfId="0" applyFont="1" applyBorder="1" applyAlignment="1" applyProtection="1">
      <alignment horizontal="center" vertical="center" wrapText="1"/>
      <protection locked="0"/>
    </xf>
    <xf numFmtId="0" fontId="67" fillId="3" borderId="31"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76" fillId="6" borderId="29" xfId="3" applyFont="1" applyFill="1" applyBorder="1" applyAlignment="1" applyProtection="1">
      <alignment horizontal="center" vertical="center"/>
      <protection locked="0"/>
    </xf>
    <xf numFmtId="0" fontId="67" fillId="15" borderId="73" xfId="0" applyFont="1" applyFill="1" applyBorder="1" applyAlignment="1" applyProtection="1">
      <alignment horizontal="center" vertical="center" wrapText="1"/>
      <protection locked="0"/>
    </xf>
    <xf numFmtId="0" fontId="67" fillId="16" borderId="27" xfId="0" applyFont="1" applyFill="1" applyBorder="1" applyAlignment="1" applyProtection="1">
      <alignment horizontal="center" vertical="center" wrapText="1"/>
      <protection locked="0"/>
    </xf>
    <xf numFmtId="0" fontId="67" fillId="10" borderId="38" xfId="0" applyFont="1" applyFill="1" applyBorder="1" applyAlignment="1" applyProtection="1">
      <alignment horizontal="center" vertical="center" wrapText="1"/>
      <protection locked="0"/>
    </xf>
    <xf numFmtId="0" fontId="67" fillId="17" borderId="29" xfId="0" applyFont="1" applyFill="1" applyBorder="1" applyAlignment="1" applyProtection="1">
      <alignment horizontal="center" vertical="center" wrapText="1"/>
      <protection locked="0"/>
    </xf>
    <xf numFmtId="0" fontId="67" fillId="18" borderId="74" xfId="0" applyFont="1" applyFill="1" applyBorder="1" applyAlignment="1" applyProtection="1">
      <alignment horizontal="center" vertical="center" wrapText="1"/>
      <protection locked="0"/>
    </xf>
    <xf numFmtId="0" fontId="84" fillId="3" borderId="73" xfId="0" applyFont="1" applyFill="1" applyBorder="1" applyAlignment="1" applyProtection="1">
      <alignment horizontal="center" vertical="center" wrapText="1"/>
      <protection locked="0"/>
    </xf>
    <xf numFmtId="177" fontId="67" fillId="0" borderId="75" xfId="0" applyNumberFormat="1" applyFont="1" applyBorder="1" applyAlignment="1" applyProtection="1">
      <alignment horizontal="center" vertical="center" wrapText="1"/>
      <protection locked="0"/>
    </xf>
    <xf numFmtId="177" fontId="67" fillId="0" borderId="11" xfId="0" applyNumberFormat="1" applyFont="1" applyBorder="1" applyAlignment="1" applyProtection="1">
      <alignment horizontal="center" vertical="center"/>
      <protection locked="0"/>
    </xf>
    <xf numFmtId="177" fontId="67" fillId="0" borderId="11" xfId="0" applyNumberFormat="1" applyFont="1" applyBorder="1" applyAlignment="1" applyProtection="1">
      <alignment horizontal="center" vertical="center" wrapText="1"/>
      <protection locked="0"/>
    </xf>
    <xf numFmtId="177" fontId="67" fillId="0" borderId="55" xfId="0" applyNumberFormat="1" applyFont="1" applyBorder="1" applyAlignment="1" applyProtection="1">
      <alignment horizontal="center" vertical="center" wrapText="1"/>
      <protection locked="0"/>
    </xf>
    <xf numFmtId="177" fontId="82" fillId="0" borderId="75" xfId="0" applyNumberFormat="1" applyFont="1" applyBorder="1" applyAlignment="1" applyProtection="1">
      <alignment horizontal="center" vertical="center" wrapText="1"/>
      <protection locked="0"/>
    </xf>
    <xf numFmtId="0" fontId="69" fillId="0" borderId="76" xfId="0" applyFont="1" applyBorder="1" applyAlignment="1" applyProtection="1">
      <alignment horizontal="center" vertical="center" wrapText="1"/>
      <protection locked="0"/>
    </xf>
    <xf numFmtId="177" fontId="67" fillId="0" borderId="77" xfId="0" applyNumberFormat="1" applyFont="1" applyBorder="1" applyAlignment="1" applyProtection="1">
      <alignment horizontal="center" vertical="center" wrapText="1"/>
      <protection locked="0"/>
    </xf>
    <xf numFmtId="177" fontId="67" fillId="0" borderId="7" xfId="0" applyNumberFormat="1" applyFont="1" applyBorder="1" applyAlignment="1" applyProtection="1">
      <alignment horizontal="center" vertical="center"/>
      <protection locked="0"/>
    </xf>
    <xf numFmtId="177" fontId="67" fillId="0" borderId="7" xfId="0" applyNumberFormat="1" applyFont="1" applyBorder="1" applyAlignment="1" applyProtection="1">
      <alignment horizontal="center" vertical="center" wrapText="1"/>
      <protection locked="0"/>
    </xf>
    <xf numFmtId="177" fontId="67" fillId="0" borderId="58"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177" fontId="67" fillId="0" borderId="79" xfId="0" applyNumberFormat="1" applyFont="1" applyBorder="1" applyAlignment="1" applyProtection="1">
      <alignment horizontal="center" vertical="center" wrapText="1"/>
      <protection locked="0"/>
    </xf>
    <xf numFmtId="177" fontId="67" fillId="0" borderId="2" xfId="0" applyNumberFormat="1" applyFont="1" applyBorder="1" applyAlignment="1" applyProtection="1">
      <alignment horizontal="center" vertical="center"/>
      <protection locked="0"/>
    </xf>
    <xf numFmtId="177" fontId="67" fillId="0" borderId="2" xfId="0" applyNumberFormat="1" applyFont="1" applyBorder="1" applyAlignment="1" applyProtection="1">
      <alignment horizontal="center" vertical="center" wrapText="1"/>
      <protection locked="0"/>
    </xf>
    <xf numFmtId="177" fontId="67" fillId="0" borderId="80" xfId="0" applyNumberFormat="1" applyFont="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4" fillId="0" borderId="81" xfId="0" applyNumberFormat="1" applyFont="1" applyBorder="1" applyAlignment="1" applyProtection="1">
      <alignment horizontal="center" vertical="center" wrapText="1"/>
      <protection locked="0"/>
    </xf>
    <xf numFmtId="177" fontId="84" fillId="0" borderId="1" xfId="0" applyNumberFormat="1" applyFont="1" applyBorder="1" applyAlignment="1" applyProtection="1">
      <alignment horizontal="center" vertical="center"/>
      <protection locked="0"/>
    </xf>
    <xf numFmtId="177" fontId="84" fillId="0" borderId="1" xfId="0" applyNumberFormat="1" applyFont="1" applyBorder="1" applyAlignment="1" applyProtection="1">
      <alignment horizontal="center" vertical="center" wrapText="1"/>
      <protection locked="0"/>
    </xf>
    <xf numFmtId="177" fontId="84" fillId="0" borderId="82" xfId="0" applyNumberFormat="1" applyFont="1" applyBorder="1" applyAlignment="1" applyProtection="1">
      <alignment horizontal="center" vertical="center" wrapText="1"/>
      <protection locked="0"/>
    </xf>
    <xf numFmtId="177" fontId="84" fillId="0" borderId="25" xfId="0" applyNumberFormat="1" applyFont="1" applyBorder="1" applyAlignment="1" applyProtection="1">
      <alignment horizontal="center" vertical="center" wrapText="1"/>
      <protection locked="0"/>
    </xf>
    <xf numFmtId="177" fontId="84" fillId="0" borderId="77" xfId="0" applyNumberFormat="1" applyFont="1" applyBorder="1" applyAlignment="1" applyProtection="1">
      <alignment horizontal="center" vertical="center" wrapText="1"/>
      <protection locked="0"/>
    </xf>
    <xf numFmtId="177" fontId="84" fillId="0" borderId="7" xfId="0" applyNumberFormat="1" applyFont="1" applyBorder="1" applyAlignment="1" applyProtection="1">
      <alignment horizontal="center" vertical="center"/>
      <protection locked="0"/>
    </xf>
    <xf numFmtId="177" fontId="84" fillId="0" borderId="7"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0" fontId="73" fillId="0" borderId="76" xfId="0" applyFont="1" applyBorder="1" applyAlignment="1" applyProtection="1">
      <alignment horizontal="center" vertical="center" wrapText="1"/>
      <protection locked="0"/>
    </xf>
    <xf numFmtId="0" fontId="73" fillId="0" borderId="49" xfId="0" applyFont="1" applyBorder="1" applyAlignment="1" applyProtection="1">
      <alignment horizontal="center" vertical="center" wrapText="1"/>
      <protection locked="0"/>
    </xf>
    <xf numFmtId="177" fontId="84" fillId="0" borderId="83" xfId="0" applyNumberFormat="1" applyFont="1" applyBorder="1" applyAlignment="1" applyProtection="1">
      <alignment horizontal="center" vertical="center" wrapText="1"/>
      <protection locked="0"/>
    </xf>
    <xf numFmtId="177" fontId="84" fillId="0" borderId="8" xfId="0" applyNumberFormat="1" applyFont="1" applyBorder="1" applyAlignment="1" applyProtection="1">
      <alignment horizontal="center" vertical="center"/>
      <protection locked="0"/>
    </xf>
    <xf numFmtId="177" fontId="84" fillId="0" borderId="8" xfId="0" applyNumberFormat="1" applyFont="1" applyBorder="1" applyAlignment="1" applyProtection="1">
      <alignment horizontal="center" vertical="center" wrapText="1"/>
      <protection locked="0"/>
    </xf>
    <xf numFmtId="177" fontId="84" fillId="0" borderId="63" xfId="0" applyNumberFormat="1" applyFont="1" applyBorder="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0" fontId="69" fillId="3" borderId="84" xfId="0" applyFont="1" applyFill="1" applyBorder="1" applyAlignment="1" applyProtection="1">
      <alignment horizontal="center" vertical="center" wrapText="1"/>
      <protection locked="0"/>
    </xf>
    <xf numFmtId="177" fontId="82" fillId="0" borderId="11" xfId="0" applyNumberFormat="1" applyFont="1" applyBorder="1" applyAlignment="1" applyProtection="1">
      <alignment horizontal="center" vertical="center" wrapText="1"/>
      <protection locked="0"/>
    </xf>
    <xf numFmtId="0" fontId="69" fillId="3" borderId="76" xfId="0" applyFont="1" applyFill="1" applyBorder="1" applyAlignment="1" applyProtection="1">
      <alignment horizontal="center" vertical="center" wrapText="1"/>
      <protection locked="0"/>
    </xf>
    <xf numFmtId="177" fontId="67" fillId="0" borderId="85"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wrapText="1"/>
      <protection locked="0"/>
    </xf>
    <xf numFmtId="0" fontId="70" fillId="3" borderId="76" xfId="0" applyFont="1" applyFill="1" applyBorder="1" applyAlignment="1" applyProtection="1">
      <alignment horizontal="center" vertical="center" wrapText="1"/>
      <protection locked="0"/>
    </xf>
    <xf numFmtId="177" fontId="79" fillId="0" borderId="0" xfId="3" applyNumberFormat="1" applyFont="1" applyAlignment="1" applyProtection="1">
      <alignment horizontal="center" vertical="center"/>
      <protection locked="0"/>
    </xf>
    <xf numFmtId="0" fontId="75" fillId="3" borderId="86" xfId="0" applyFont="1" applyFill="1" applyBorder="1" applyAlignment="1" applyProtection="1">
      <alignment horizontal="center" vertical="center" wrapText="1"/>
      <protection locked="0"/>
    </xf>
    <xf numFmtId="177" fontId="84" fillId="0" borderId="79" xfId="0" applyNumberFormat="1" applyFont="1" applyBorder="1" applyAlignment="1" applyProtection="1">
      <alignment horizontal="center" vertical="center" wrapText="1"/>
      <protection locked="0"/>
    </xf>
    <xf numFmtId="177" fontId="84" fillId="0" borderId="2"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0" fontId="74" fillId="0" borderId="87" xfId="0" applyFont="1" applyBorder="1" applyAlignment="1" applyProtection="1">
      <alignment horizontal="center" vertical="center" wrapText="1"/>
      <protection locked="0"/>
    </xf>
    <xf numFmtId="0" fontId="74" fillId="3" borderId="76" xfId="0" applyFont="1" applyFill="1" applyBorder="1" applyAlignment="1" applyProtection="1">
      <alignment horizontal="center" vertical="center" wrapText="1"/>
      <protection locked="0"/>
    </xf>
    <xf numFmtId="0" fontId="69" fillId="3" borderId="78" xfId="0" applyFont="1" applyFill="1" applyBorder="1" applyAlignment="1" applyProtection="1">
      <alignment horizontal="center" vertical="center" wrapText="1"/>
      <protection locked="0"/>
    </xf>
    <xf numFmtId="0" fontId="74" fillId="3" borderId="88" xfId="0" applyFont="1" applyFill="1" applyBorder="1" applyAlignment="1" applyProtection="1">
      <alignment horizontal="center" vertical="center" wrapText="1"/>
      <protection locked="0"/>
    </xf>
    <xf numFmtId="0" fontId="67" fillId="3" borderId="13" xfId="0" applyFont="1" applyFill="1" applyBorder="1" applyAlignment="1" applyProtection="1">
      <alignment horizontal="center" vertical="center"/>
      <protection locked="0"/>
    </xf>
    <xf numFmtId="0" fontId="0" fillId="3" borderId="14" xfId="0" applyFill="1" applyBorder="1" applyAlignment="1" applyProtection="1">
      <alignment horizontal="center"/>
      <protection locked="0"/>
    </xf>
    <xf numFmtId="0" fontId="67" fillId="3" borderId="14" xfId="0" applyFont="1" applyFill="1" applyBorder="1" applyAlignment="1" applyProtection="1">
      <alignment horizontal="center" vertical="center"/>
      <protection locked="0"/>
    </xf>
    <xf numFmtId="0" fontId="67" fillId="3" borderId="3" xfId="0" applyFont="1" applyFill="1" applyBorder="1" applyAlignment="1" applyProtection="1">
      <alignment horizontal="center" vertical="center"/>
      <protection locked="0"/>
    </xf>
    <xf numFmtId="0" fontId="85" fillId="3" borderId="0" xfId="3" applyFont="1" applyFill="1" applyAlignment="1" applyProtection="1">
      <alignment horizontal="right" vertical="center"/>
      <protection locked="0"/>
    </xf>
    <xf numFmtId="0" fontId="67" fillId="19" borderId="26" xfId="0" applyFont="1" applyFill="1" applyBorder="1" applyAlignment="1" applyProtection="1">
      <alignment horizontal="center" vertical="center" wrapText="1"/>
      <protection locked="0"/>
    </xf>
    <xf numFmtId="0" fontId="67" fillId="6" borderId="73" xfId="0" applyFont="1" applyFill="1" applyBorder="1" applyAlignment="1" applyProtection="1">
      <alignment horizontal="center" vertical="center" wrapText="1"/>
      <protection locked="0"/>
    </xf>
    <xf numFmtId="0" fontId="67" fillId="20" borderId="26" xfId="0" applyFont="1" applyFill="1" applyBorder="1" applyAlignment="1" applyProtection="1">
      <alignment horizontal="center" vertical="center" wrapText="1"/>
      <protection locked="0"/>
    </xf>
    <xf numFmtId="177" fontId="82" fillId="0" borderId="55"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177" fontId="86" fillId="0" borderId="55" xfId="0" applyNumberFormat="1" applyFont="1" applyBorder="1" applyAlignment="1" applyProtection="1">
      <alignment horizontal="center" vertical="center" wrapText="1"/>
      <protection locked="0"/>
    </xf>
    <xf numFmtId="177" fontId="86" fillId="0" borderId="58" xfId="0" applyNumberFormat="1" applyFont="1" applyBorder="1" applyAlignment="1" applyProtection="1">
      <alignment horizontal="center" vertical="center" wrapText="1"/>
      <protection locked="0"/>
    </xf>
    <xf numFmtId="177" fontId="84" fillId="0" borderId="80" xfId="0" applyNumberFormat="1" applyFont="1" applyBorder="1" applyAlignment="1" applyProtection="1">
      <alignment horizontal="center" vertical="center" wrapText="1"/>
      <protection locked="0"/>
    </xf>
    <xf numFmtId="177" fontId="84" fillId="0" borderId="14" xfId="0" applyNumberFormat="1" applyFont="1" applyBorder="1" applyAlignment="1" applyProtection="1">
      <alignment horizontal="center" vertical="center" wrapText="1"/>
      <protection locked="0"/>
    </xf>
    <xf numFmtId="0" fontId="87" fillId="3" borderId="0" xfId="0" applyFont="1" applyFill="1" applyAlignment="1" applyProtection="1">
      <alignment horizontal="right"/>
      <protection locked="0"/>
    </xf>
    <xf numFmtId="182" fontId="87" fillId="10" borderId="94" xfId="0" applyNumberFormat="1" applyFont="1" applyFill="1" applyBorder="1" applyAlignment="1">
      <alignment horizontal="center" vertical="center"/>
    </xf>
    <xf numFmtId="182" fontId="87" fillId="0" borderId="0" xfId="0" applyNumberFormat="1" applyFont="1" applyAlignment="1">
      <alignment horizontal="center" vertical="center"/>
    </xf>
    <xf numFmtId="0" fontId="0" fillId="3" borderId="12" xfId="0" applyFill="1" applyBorder="1" applyAlignment="1" applyProtection="1">
      <protection locked="0"/>
    </xf>
    <xf numFmtId="0" fontId="63" fillId="3" borderId="96" xfId="3" applyFont="1" applyFill="1" applyBorder="1" applyAlignment="1" applyProtection="1">
      <alignment horizontal="center" vertical="center" wrapText="1"/>
      <protection locked="0"/>
    </xf>
    <xf numFmtId="0" fontId="63" fillId="3" borderId="77" xfId="3" applyFont="1" applyFill="1" applyBorder="1" applyAlignment="1" applyProtection="1">
      <alignment horizontal="center" vertical="center" wrapText="1"/>
      <protection locked="0"/>
    </xf>
    <xf numFmtId="0" fontId="63" fillId="3" borderId="64" xfId="3" applyFont="1" applyFill="1" applyBorder="1" applyAlignment="1" applyProtection="1">
      <alignment horizontal="center" vertical="center" wrapText="1"/>
      <protection locked="0"/>
    </xf>
    <xf numFmtId="0" fontId="78" fillId="3" borderId="96" xfId="3" applyFont="1" applyFill="1" applyBorder="1" applyAlignment="1" applyProtection="1">
      <alignment horizontal="center" vertical="center" wrapText="1"/>
      <protection locked="0"/>
    </xf>
    <xf numFmtId="0" fontId="78" fillId="3" borderId="99" xfId="3" applyFont="1" applyFill="1" applyBorder="1" applyAlignment="1" applyProtection="1">
      <alignment horizontal="center" vertical="center" wrapText="1"/>
      <protection locked="0"/>
    </xf>
    <xf numFmtId="0" fontId="78" fillId="3" borderId="0" xfId="3" applyFont="1" applyFill="1" applyAlignment="1" applyProtection="1">
      <alignment horizontal="center" vertical="center"/>
      <protection locked="0"/>
    </xf>
    <xf numFmtId="165" fontId="78" fillId="3" borderId="0" xfId="3" applyNumberFormat="1" applyFont="1" applyFill="1" applyAlignment="1" applyProtection="1">
      <alignment horizontal="center" vertical="center"/>
      <protection locked="0"/>
    </xf>
    <xf numFmtId="3" fontId="78" fillId="3" borderId="0" xfId="3" applyNumberFormat="1" applyFont="1" applyFill="1" applyAlignment="1" applyProtection="1">
      <alignment horizontal="center" vertical="center"/>
      <protection locked="0"/>
    </xf>
    <xf numFmtId="0" fontId="88" fillId="3" borderId="0" xfId="0" applyFont="1" applyFill="1" applyAlignment="1" applyProtection="1">
      <protection locked="0"/>
    </xf>
    <xf numFmtId="0" fontId="89" fillId="3" borderId="0" xfId="0" applyFont="1" applyFill="1" applyAlignment="1" applyProtection="1">
      <protection locked="0"/>
    </xf>
    <xf numFmtId="0" fontId="67"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8" fillId="3" borderId="0" xfId="3" applyNumberFormat="1" applyFont="1" applyFill="1" applyAlignment="1" applyProtection="1">
      <alignment horizontal="center" vertical="center"/>
      <protection locked="0"/>
    </xf>
    <xf numFmtId="14" fontId="89" fillId="3" borderId="0" xfId="0" applyNumberFormat="1" applyFont="1" applyFill="1" applyAlignment="1" applyProtection="1">
      <protection locked="0"/>
    </xf>
    <xf numFmtId="165" fontId="78" fillId="3" borderId="0" xfId="3" applyNumberFormat="1" applyFont="1" applyFill="1" applyAlignment="1" applyProtection="1">
      <alignment horizontal="left" vertical="center"/>
      <protection locked="0"/>
    </xf>
    <xf numFmtId="0" fontId="78" fillId="3" borderId="0" xfId="3" applyFont="1" applyFill="1" applyAlignment="1" applyProtection="1">
      <alignment horizontal="left" vertical="center"/>
      <protection locked="0"/>
    </xf>
    <xf numFmtId="180" fontId="62" fillId="3" borderId="101" xfId="3" applyNumberFormat="1" applyFont="1" applyFill="1" applyBorder="1" applyAlignment="1" applyProtection="1">
      <alignment horizontal="center" vertical="top" wrapText="1"/>
      <protection locked="0"/>
    </xf>
    <xf numFmtId="180" fontId="62" fillId="3" borderId="50" xfId="3" applyNumberFormat="1" applyFont="1" applyFill="1" applyBorder="1" applyAlignment="1" applyProtection="1">
      <alignment horizontal="center" vertical="top" wrapText="1"/>
      <protection locked="0"/>
    </xf>
    <xf numFmtId="0" fontId="62" fillId="3" borderId="49" xfId="3" applyFont="1" applyFill="1" applyBorder="1" applyAlignment="1" applyProtection="1">
      <alignment horizontal="center" vertical="top" wrapText="1"/>
      <protection locked="0"/>
    </xf>
    <xf numFmtId="0" fontId="62" fillId="3" borderId="49" xfId="3" applyFont="1" applyFill="1" applyBorder="1" applyAlignment="1" applyProtection="1">
      <alignment horizontal="left" vertical="top" wrapText="1"/>
      <protection locked="0"/>
    </xf>
    <xf numFmtId="0" fontId="62" fillId="3" borderId="101" xfId="3" applyFont="1" applyFill="1" applyBorder="1" applyAlignment="1" applyProtection="1">
      <alignment horizontal="center" vertical="top" wrapText="1"/>
      <protection locked="0"/>
    </xf>
    <xf numFmtId="0" fontId="62" fillId="3" borderId="50" xfId="3" applyFont="1" applyFill="1" applyBorder="1" applyAlignment="1" applyProtection="1">
      <alignment horizontal="center" vertical="top" wrapText="1"/>
      <protection locked="0"/>
    </xf>
    <xf numFmtId="0" fontId="63" fillId="0" borderId="102" xfId="3" applyFont="1" applyBorder="1" applyAlignment="1" applyProtection="1">
      <alignment horizontal="left" vertical="center"/>
      <protection locked="0"/>
    </xf>
    <xf numFmtId="0" fontId="63" fillId="0" borderId="103" xfId="3" applyFont="1" applyBorder="1" applyAlignment="1" applyProtection="1">
      <alignment horizontal="left" vertical="center"/>
      <protection locked="0"/>
    </xf>
    <xf numFmtId="0" fontId="62" fillId="3" borderId="101" xfId="3" applyFont="1" applyFill="1" applyBorder="1" applyAlignment="1" applyProtection="1">
      <alignment horizontal="left" vertical="top" wrapText="1"/>
      <protection locked="0"/>
    </xf>
    <xf numFmtId="0" fontId="62"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7" fillId="0" borderId="20" xfId="3" applyNumberFormat="1" applyFont="1" applyBorder="1" applyAlignment="1">
      <alignment horizontal="center" vertical="center"/>
    </xf>
    <xf numFmtId="0" fontId="98" fillId="0" borderId="43" xfId="0" applyFont="1" applyBorder="1" applyAlignment="1" applyProtection="1">
      <alignment horizontal="center" vertical="center" wrapText="1"/>
      <protection locked="0"/>
    </xf>
    <xf numFmtId="0" fontId="98" fillId="0" borderId="42" xfId="0" applyFont="1" applyBorder="1" applyAlignment="1" applyProtection="1">
      <alignment horizontal="center" vertical="center" wrapText="1"/>
      <protection locked="0"/>
    </xf>
    <xf numFmtId="0" fontId="98" fillId="2" borderId="42" xfId="0" applyFont="1" applyFill="1" applyBorder="1" applyAlignment="1" applyProtection="1">
      <alignment horizontal="center" vertical="center" wrapText="1"/>
      <protection locked="0"/>
    </xf>
    <xf numFmtId="0" fontId="98" fillId="2" borderId="43" xfId="0" applyFont="1" applyFill="1" applyBorder="1" applyAlignment="1" applyProtection="1">
      <alignment horizontal="center" vertical="center" wrapText="1"/>
      <protection locked="0"/>
    </xf>
    <xf numFmtId="0" fontId="100" fillId="3" borderId="47" xfId="0" applyFont="1" applyFill="1" applyBorder="1" applyAlignment="1" applyProtection="1">
      <alignment horizontal="center" vertical="center" wrapText="1"/>
      <protection locked="0"/>
    </xf>
    <xf numFmtId="0" fontId="100" fillId="3" borderId="48" xfId="0" applyFont="1" applyFill="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96" fillId="3" borderId="4" xfId="0" applyFont="1" applyFill="1" applyBorder="1" applyAlignment="1" applyProtection="1">
      <alignment horizontal="left" vertical="center"/>
      <protection locked="0"/>
    </xf>
    <xf numFmtId="166" fontId="97" fillId="0" borderId="20" xfId="3" applyNumberFormat="1" applyFont="1" applyBorder="1" applyAlignment="1">
      <alignment horizontal="center" vertical="center" wrapText="1"/>
    </xf>
    <xf numFmtId="167" fontId="97" fillId="8" borderId="20" xfId="3" applyNumberFormat="1" applyFont="1" applyFill="1" applyBorder="1" applyAlignment="1">
      <alignment horizontal="center" vertical="center" wrapText="1"/>
    </xf>
    <xf numFmtId="166" fontId="97" fillId="2" borderId="20" xfId="3" applyNumberFormat="1" applyFont="1" applyFill="1" applyBorder="1" applyAlignment="1">
      <alignment horizontal="center" vertical="center" wrapText="1"/>
    </xf>
    <xf numFmtId="164" fontId="97" fillId="0" borderId="20" xfId="3" applyNumberFormat="1" applyFont="1" applyBorder="1" applyAlignment="1">
      <alignment horizontal="left" vertical="center"/>
    </xf>
    <xf numFmtId="166" fontId="97" fillId="2" borderId="20" xfId="3" applyNumberFormat="1" applyFont="1" applyFill="1" applyBorder="1" applyAlignment="1">
      <alignment horizontal="center" vertical="center"/>
    </xf>
    <xf numFmtId="14" fontId="102" fillId="0" borderId="7" xfId="3" applyNumberFormat="1" applyFont="1" applyBorder="1" applyAlignment="1">
      <alignment horizontal="center" vertical="center" wrapText="1"/>
    </xf>
    <xf numFmtId="164" fontId="103" fillId="0" borderId="0" xfId="3" applyNumberFormat="1" applyFont="1" applyAlignment="1">
      <alignment horizontal="center" vertical="center" wrapText="1"/>
    </xf>
    <xf numFmtId="49" fontId="102" fillId="0" borderId="7" xfId="3" applyNumberFormat="1" applyFont="1" applyBorder="1" applyAlignment="1">
      <alignment horizontal="center"/>
    </xf>
    <xf numFmtId="49" fontId="104" fillId="0" borderId="7" xfId="3" applyNumberFormat="1" applyFont="1" applyBorder="1" applyAlignment="1">
      <alignment horizontal="center"/>
    </xf>
    <xf numFmtId="164" fontId="104" fillId="0" borderId="7" xfId="3" applyNumberFormat="1" applyFont="1" applyBorder="1" applyAlignment="1">
      <alignment horizontal="center" vertical="center" wrapText="1"/>
    </xf>
    <xf numFmtId="170" fontId="105" fillId="2" borderId="7" xfId="3" applyNumberFormat="1" applyFont="1" applyFill="1" applyBorder="1" applyAlignment="1">
      <alignment horizontal="center" vertical="center"/>
    </xf>
    <xf numFmtId="0" fontId="100" fillId="0" borderId="42" xfId="0" applyFont="1" applyBorder="1" applyAlignment="1" applyProtection="1">
      <alignment horizontal="center" vertical="center" wrapText="1"/>
      <protection locked="0"/>
    </xf>
    <xf numFmtId="0" fontId="100" fillId="0" borderId="43" xfId="0" applyFont="1" applyBorder="1" applyAlignment="1" applyProtection="1">
      <alignment horizontal="center" vertical="center" wrapText="1"/>
      <protection locked="0"/>
    </xf>
    <xf numFmtId="0" fontId="100" fillId="3" borderId="42" xfId="0" applyFont="1" applyFill="1" applyBorder="1" applyAlignment="1" applyProtection="1">
      <alignment horizontal="center" vertical="center" wrapText="1"/>
      <protection locked="0"/>
    </xf>
    <xf numFmtId="0" fontId="100" fillId="3" borderId="51" xfId="0" applyFont="1" applyFill="1" applyBorder="1" applyAlignment="1" applyProtection="1">
      <alignment horizontal="center" vertical="center" wrapText="1"/>
      <protection locked="0"/>
    </xf>
    <xf numFmtId="0" fontId="108" fillId="0" borderId="43" xfId="0" applyFont="1" applyBorder="1" applyAlignment="1" applyProtection="1">
      <alignment horizontal="center" vertical="center" wrapText="1"/>
      <protection locked="0"/>
    </xf>
    <xf numFmtId="0" fontId="98" fillId="3" borderId="42" xfId="0" applyFont="1" applyFill="1" applyBorder="1" applyAlignment="1" applyProtection="1">
      <alignment horizontal="center" vertical="center" wrapText="1"/>
      <protection locked="0"/>
    </xf>
    <xf numFmtId="0" fontId="109" fillId="0" borderId="43" xfId="0" applyFont="1" applyBorder="1" applyAlignment="1" applyProtection="1">
      <alignment horizontal="center" vertical="center" wrapText="1"/>
      <protection locked="0"/>
    </xf>
    <xf numFmtId="0" fontId="108" fillId="0" borderId="42" xfId="0" applyFont="1" applyBorder="1" applyAlignment="1" applyProtection="1">
      <alignment horizontal="center" vertical="center" wrapText="1"/>
      <protection locked="0"/>
    </xf>
    <xf numFmtId="170" fontId="110" fillId="0" borderId="7" xfId="3" applyNumberFormat="1" applyFont="1" applyBorder="1">
      <alignment vertical="center"/>
    </xf>
    <xf numFmtId="49" fontId="111" fillId="0" borderId="0" xfId="0" applyNumberFormat="1" applyFont="1" applyAlignment="1">
      <alignment horizontal="center" vertical="center" wrapText="1"/>
    </xf>
    <xf numFmtId="0" fontId="98" fillId="3" borderId="51" xfId="0" applyFont="1" applyFill="1" applyBorder="1" applyAlignment="1" applyProtection="1">
      <alignment horizontal="center" vertical="center" wrapText="1"/>
      <protection locked="0"/>
    </xf>
    <xf numFmtId="0" fontId="112" fillId="3" borderId="51" xfId="0" applyFont="1" applyFill="1" applyBorder="1" applyAlignment="1" applyProtection="1">
      <alignment horizontal="center" vertical="center" wrapText="1"/>
      <protection locked="0"/>
    </xf>
    <xf numFmtId="0" fontId="98" fillId="3" borderId="43" xfId="0" applyFont="1" applyFill="1" applyBorder="1" applyAlignment="1" applyProtection="1">
      <alignment horizontal="center" vertical="center" wrapText="1"/>
      <protection locked="0"/>
    </xf>
    <xf numFmtId="0" fontId="83" fillId="3" borderId="0" xfId="0" applyFont="1" applyFill="1" applyAlignment="1" applyProtection="1">
      <alignment horizontal="center"/>
      <protection locked="0"/>
    </xf>
    <xf numFmtId="3" fontId="63" fillId="0" borderId="0" xfId="3" applyNumberFormat="1" applyFont="1" applyAlignment="1" applyProtection="1">
      <alignment horizontal="left" vertical="center"/>
      <protection locked="0"/>
    </xf>
    <xf numFmtId="0" fontId="65" fillId="0" borderId="89" xfId="0"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177" fontId="67" fillId="0" borderId="91" xfId="0" applyNumberFormat="1" applyFont="1" applyBorder="1" applyAlignment="1">
      <alignment horizontal="center" vertical="center" wrapText="1"/>
    </xf>
    <xf numFmtId="177" fontId="67" fillId="0" borderId="89" xfId="0" applyNumberFormat="1" applyFont="1" applyBorder="1" applyAlignment="1">
      <alignment horizontal="center" vertical="center" wrapText="1"/>
    </xf>
    <xf numFmtId="177" fontId="67" fillId="0" borderId="92" xfId="0" applyNumberFormat="1" applyFont="1" applyBorder="1" applyAlignment="1">
      <alignment horizontal="center" vertical="center" wrapText="1"/>
    </xf>
    <xf numFmtId="177" fontId="84" fillId="0" borderId="93" xfId="0" applyNumberFormat="1" applyFont="1" applyBorder="1" applyAlignment="1">
      <alignment horizontal="center" vertical="center" wrapText="1"/>
    </xf>
    <xf numFmtId="177" fontId="84" fillId="0" borderId="89" xfId="0" applyNumberFormat="1" applyFont="1" applyBorder="1" applyAlignment="1">
      <alignment horizontal="center" vertical="center" wrapText="1"/>
    </xf>
    <xf numFmtId="177" fontId="84" fillId="0" borderId="90" xfId="0" applyNumberFormat="1" applyFont="1" applyBorder="1" applyAlignment="1">
      <alignment horizontal="center" vertical="center" wrapText="1"/>
    </xf>
    <xf numFmtId="0" fontId="89" fillId="3" borderId="12" xfId="0" applyFont="1" applyFill="1" applyBorder="1" applyAlignment="1" applyProtection="1">
      <alignment horizontal="center"/>
      <protection locked="0"/>
    </xf>
    <xf numFmtId="14" fontId="62" fillId="3" borderId="47" xfId="3" applyNumberFormat="1" applyFont="1" applyFill="1" applyBorder="1" applyProtection="1">
      <alignment vertical="center"/>
      <protection locked="0"/>
    </xf>
    <xf numFmtId="0" fontId="62" fillId="3" borderId="60" xfId="3" applyFont="1" applyFill="1" applyBorder="1" applyProtection="1">
      <alignment vertical="center"/>
      <protection locked="0"/>
    </xf>
    <xf numFmtId="0" fontId="62" fillId="3" borderId="48" xfId="3" applyFont="1" applyFill="1" applyBorder="1" applyProtection="1">
      <alignment vertical="center"/>
      <protection locked="0"/>
    </xf>
    <xf numFmtId="0" fontId="62" fillId="3" borderId="42" xfId="3" applyFont="1" applyFill="1" applyBorder="1" applyAlignment="1" applyProtection="1">
      <alignment horizontal="left" vertical="center" wrapText="1"/>
      <protection locked="0"/>
    </xf>
    <xf numFmtId="0" fontId="62" fillId="3" borderId="61" xfId="3" applyFont="1" applyFill="1" applyBorder="1" applyAlignment="1" applyProtection="1">
      <alignment horizontal="left" vertical="center" wrapText="1"/>
      <protection locked="0"/>
    </xf>
    <xf numFmtId="0" fontId="62" fillId="3" borderId="43" xfId="3" applyFont="1" applyFill="1" applyBorder="1" applyAlignment="1" applyProtection="1">
      <alignment horizontal="left" vertical="center" wrapText="1"/>
      <protection locked="0"/>
    </xf>
    <xf numFmtId="180" fontId="62" fillId="3" borderId="42" xfId="3" applyNumberFormat="1" applyFont="1" applyFill="1" applyBorder="1" applyAlignment="1" applyProtection="1">
      <alignment horizontal="center" vertical="center" wrapText="1"/>
      <protection locked="0"/>
    </xf>
    <xf numFmtId="180" fontId="62" fillId="3" borderId="61" xfId="3" applyNumberFormat="1" applyFont="1" applyFill="1" applyBorder="1" applyAlignment="1" applyProtection="1">
      <alignment horizontal="center" vertical="center" wrapText="1"/>
      <protection locked="0"/>
    </xf>
    <xf numFmtId="180" fontId="62" fillId="3" borderId="43" xfId="3" applyNumberFormat="1" applyFont="1" applyFill="1" applyBorder="1" applyAlignment="1" applyProtection="1">
      <alignment horizontal="center" vertical="center" wrapText="1"/>
      <protection locked="0"/>
    </xf>
    <xf numFmtId="0" fontId="62" fillId="3" borderId="42" xfId="3" applyFont="1" applyFill="1" applyBorder="1" applyAlignment="1" applyProtection="1">
      <alignment horizontal="center" vertical="center" wrapText="1"/>
      <protection locked="0"/>
    </xf>
    <xf numFmtId="0" fontId="62" fillId="3" borderId="61" xfId="3" applyFont="1" applyFill="1" applyBorder="1" applyAlignment="1" applyProtection="1">
      <alignment horizontal="center" vertical="center" wrapText="1"/>
      <protection locked="0"/>
    </xf>
    <xf numFmtId="0" fontId="62" fillId="3" borderId="43" xfId="3" applyFont="1" applyFill="1" applyBorder="1" applyAlignment="1" applyProtection="1">
      <alignment horizontal="center" vertical="center" wrapText="1"/>
      <protection locked="0"/>
    </xf>
    <xf numFmtId="0" fontId="62" fillId="3" borderId="42" xfId="3" applyFont="1" applyFill="1" applyBorder="1" applyProtection="1">
      <alignment vertical="center"/>
      <protection locked="0"/>
    </xf>
    <xf numFmtId="0" fontId="62" fillId="3" borderId="61" xfId="3" applyFont="1" applyFill="1" applyBorder="1" applyProtection="1">
      <alignment vertical="center"/>
      <protection locked="0"/>
    </xf>
    <xf numFmtId="0" fontId="62" fillId="3" borderId="43" xfId="3" applyFont="1" applyFill="1" applyBorder="1" applyProtection="1">
      <alignment vertical="center"/>
      <protection locked="0"/>
    </xf>
    <xf numFmtId="49" fontId="62" fillId="3" borderId="42" xfId="3" applyNumberFormat="1" applyFont="1" applyFill="1" applyBorder="1" applyAlignment="1" applyProtection="1">
      <alignment horizontal="left" vertical="center" wrapText="1"/>
      <protection locked="0"/>
    </xf>
    <xf numFmtId="49" fontId="62" fillId="3" borderId="61" xfId="3" applyNumberFormat="1" applyFont="1" applyFill="1" applyBorder="1" applyAlignment="1" applyProtection="1">
      <alignment horizontal="left" vertical="center" wrapText="1"/>
      <protection locked="0"/>
    </xf>
    <xf numFmtId="49" fontId="62" fillId="3" borderId="43" xfId="3" applyNumberFormat="1" applyFont="1" applyFill="1" applyBorder="1" applyAlignment="1" applyProtection="1">
      <alignment horizontal="left" vertical="center" wrapText="1"/>
      <protection locked="0"/>
    </xf>
    <xf numFmtId="180" fontId="62" fillId="3" borderId="49" xfId="3" applyNumberFormat="1" applyFont="1" applyFill="1" applyBorder="1" applyAlignment="1" applyProtection="1">
      <alignment horizontal="center" vertical="center" wrapText="1"/>
      <protection locked="0"/>
    </xf>
    <xf numFmtId="180" fontId="62" fillId="3" borderId="101" xfId="3" applyNumberFormat="1" applyFont="1" applyFill="1" applyBorder="1" applyAlignment="1" applyProtection="1">
      <alignment horizontal="center" vertical="center" wrapText="1"/>
      <protection locked="0"/>
    </xf>
    <xf numFmtId="180" fontId="62" fillId="3" borderId="50" xfId="3" applyNumberFormat="1" applyFont="1" applyFill="1" applyBorder="1" applyAlignment="1" applyProtection="1">
      <alignment horizontal="center" vertical="center" wrapText="1"/>
      <protection locked="0"/>
    </xf>
    <xf numFmtId="180" fontId="62" fillId="3" borderId="52" xfId="3" applyNumberFormat="1" applyFont="1" applyFill="1" applyBorder="1" applyAlignment="1" applyProtection="1">
      <alignment horizontal="center" vertical="center" wrapText="1"/>
      <protection locked="0"/>
    </xf>
    <xf numFmtId="180" fontId="62" fillId="3" borderId="69" xfId="3" applyNumberFormat="1" applyFont="1" applyFill="1" applyBorder="1" applyAlignment="1" applyProtection="1">
      <alignment horizontal="center" vertical="center" wrapText="1"/>
      <protection locked="0"/>
    </xf>
    <xf numFmtId="180" fontId="62" fillId="3" borderId="53" xfId="3" applyNumberFormat="1" applyFont="1" applyFill="1" applyBorder="1" applyAlignment="1" applyProtection="1">
      <alignment horizontal="center" vertical="center" wrapText="1"/>
      <protection locked="0"/>
    </xf>
    <xf numFmtId="166" fontId="82" fillId="0" borderId="91" xfId="0" applyNumberFormat="1" applyFont="1" applyBorder="1" applyAlignment="1">
      <alignment horizontal="center" vertical="center" wrapText="1"/>
    </xf>
    <xf numFmtId="166" fontId="82" fillId="0" borderId="89" xfId="0" applyNumberFormat="1" applyFont="1" applyBorder="1" applyAlignment="1">
      <alignment horizontal="center" vertical="center" wrapText="1"/>
    </xf>
    <xf numFmtId="166" fontId="82" fillId="0" borderId="90" xfId="0" applyNumberFormat="1" applyFont="1" applyBorder="1" applyAlignment="1">
      <alignment horizontal="center" vertical="center" wrapText="1"/>
    </xf>
    <xf numFmtId="0" fontId="78" fillId="3" borderId="52" xfId="3" applyFont="1" applyFill="1" applyBorder="1" applyAlignment="1" applyProtection="1">
      <alignment horizontal="left" vertical="top" wrapText="1"/>
      <protection locked="0"/>
    </xf>
    <xf numFmtId="0" fontId="78" fillId="3" borderId="69" xfId="3" applyFont="1" applyFill="1" applyBorder="1" applyAlignment="1" applyProtection="1">
      <alignment horizontal="left" vertical="top" wrapText="1"/>
      <protection locked="0"/>
    </xf>
    <xf numFmtId="0" fontId="78" fillId="3" borderId="53" xfId="3" applyFont="1" applyFill="1" applyBorder="1" applyAlignment="1" applyProtection="1">
      <alignment horizontal="left" vertical="top" wrapText="1"/>
      <protection locked="0"/>
    </xf>
    <xf numFmtId="0" fontId="62" fillId="3" borderId="52" xfId="3" quotePrefix="1" applyFont="1" applyFill="1" applyBorder="1" applyAlignment="1" applyProtection="1">
      <alignment horizontal="center" vertical="top" wrapText="1"/>
      <protection locked="0"/>
    </xf>
    <xf numFmtId="0" fontId="62" fillId="3" borderId="69" xfId="3" applyFont="1" applyFill="1" applyBorder="1" applyAlignment="1" applyProtection="1">
      <alignment horizontal="center" vertical="top" wrapText="1"/>
      <protection locked="0"/>
    </xf>
    <xf numFmtId="0" fontId="62" fillId="3" borderId="53" xfId="3" applyFont="1" applyFill="1" applyBorder="1" applyAlignment="1" applyProtection="1">
      <alignment horizontal="center" vertical="top" wrapText="1"/>
      <protection locked="0"/>
    </xf>
    <xf numFmtId="0" fontId="62" fillId="0" borderId="52" xfId="3" applyFont="1" applyBorder="1" applyAlignment="1" applyProtection="1">
      <alignment horizontal="left" vertical="center"/>
      <protection locked="0"/>
    </xf>
    <xf numFmtId="0" fontId="62" fillId="0" borderId="69" xfId="3" applyFont="1" applyBorder="1" applyAlignment="1" applyProtection="1">
      <alignment horizontal="left" vertical="center"/>
      <protection locked="0"/>
    </xf>
    <xf numFmtId="0" fontId="62" fillId="0" borderId="53" xfId="3" applyFont="1" applyBorder="1" applyAlignment="1" applyProtection="1">
      <alignment horizontal="left" vertical="center"/>
      <protection locked="0"/>
    </xf>
    <xf numFmtId="0" fontId="62" fillId="3" borderId="42" xfId="3" applyFont="1" applyFill="1" applyBorder="1" applyAlignment="1" applyProtection="1">
      <alignment horizontal="left" vertical="top"/>
      <protection locked="0"/>
    </xf>
    <xf numFmtId="0" fontId="62" fillId="3" borderId="61" xfId="3" applyFont="1" applyFill="1" applyBorder="1" applyAlignment="1" applyProtection="1">
      <alignment horizontal="left" vertical="top"/>
      <protection locked="0"/>
    </xf>
    <xf numFmtId="0" fontId="62" fillId="3" borderId="43" xfId="3" applyFont="1" applyFill="1" applyBorder="1" applyAlignment="1" applyProtection="1">
      <alignment horizontal="left" vertical="top"/>
      <protection locked="0"/>
    </xf>
    <xf numFmtId="180" fontId="62" fillId="3" borderId="42" xfId="3" applyNumberFormat="1" applyFont="1" applyFill="1" applyBorder="1" applyAlignment="1" applyProtection="1">
      <alignment horizontal="center" vertical="top" wrapText="1"/>
      <protection locked="0"/>
    </xf>
    <xf numFmtId="180" fontId="62" fillId="3" borderId="61" xfId="3" applyNumberFormat="1" applyFont="1" applyFill="1" applyBorder="1" applyAlignment="1" applyProtection="1">
      <alignment horizontal="center" vertical="top" wrapText="1"/>
      <protection locked="0"/>
    </xf>
    <xf numFmtId="180" fontId="62" fillId="3" borderId="43" xfId="3" applyNumberFormat="1" applyFont="1" applyFill="1" applyBorder="1" applyAlignment="1" applyProtection="1">
      <alignment horizontal="center" vertical="top" wrapText="1"/>
      <protection locked="0"/>
    </xf>
    <xf numFmtId="0" fontId="62" fillId="3" borderId="42" xfId="3" applyFont="1" applyFill="1" applyBorder="1" applyAlignment="1" applyProtection="1">
      <alignment horizontal="left" vertical="center"/>
      <protection locked="0"/>
    </xf>
    <xf numFmtId="0" fontId="62" fillId="3" borderId="61" xfId="3" applyFont="1" applyFill="1" applyBorder="1" applyAlignment="1" applyProtection="1">
      <alignment horizontal="left" vertical="center"/>
      <protection locked="0"/>
    </xf>
    <xf numFmtId="0" fontId="62" fillId="3" borderId="43" xfId="3" applyFont="1" applyFill="1" applyBorder="1" applyAlignment="1" applyProtection="1">
      <alignment horizontal="left" vertical="center"/>
      <protection locked="0"/>
    </xf>
    <xf numFmtId="0" fontId="62" fillId="3" borderId="42" xfId="1" applyFont="1" applyFill="1" applyBorder="1" applyAlignment="1" applyProtection="1">
      <alignment horizontal="left" vertical="center" wrapText="1"/>
      <protection locked="0"/>
    </xf>
    <xf numFmtId="0" fontId="67" fillId="0" borderId="7" xfId="0" applyFont="1" applyBorder="1" applyAlignment="1" applyProtection="1">
      <alignment horizontal="center" vertical="top" wrapText="1"/>
      <protection locked="0"/>
    </xf>
    <xf numFmtId="0" fontId="67"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7" fillId="3" borderId="55" xfId="0" applyFont="1" applyFill="1" applyBorder="1" applyAlignment="1" applyProtection="1">
      <alignment horizontal="center" vertical="center" wrapText="1"/>
      <protection locked="0"/>
    </xf>
    <xf numFmtId="0" fontId="77" fillId="3" borderId="58" xfId="0" applyFont="1" applyFill="1" applyBorder="1" applyAlignment="1" applyProtection="1">
      <alignment horizontal="center" vertical="center" wrapText="1"/>
      <protection locked="0"/>
    </xf>
    <xf numFmtId="0" fontId="77" fillId="3" borderId="63" xfId="0" applyFont="1" applyFill="1" applyBorder="1" applyAlignment="1" applyProtection="1">
      <alignment horizontal="center" vertical="center" wrapText="1"/>
      <protection locked="0"/>
    </xf>
    <xf numFmtId="0" fontId="77" fillId="3" borderId="97" xfId="0" applyFont="1" applyFill="1" applyBorder="1" applyAlignment="1" applyProtection="1">
      <alignment horizontal="center" vertical="center" wrapText="1"/>
      <protection locked="0"/>
    </xf>
    <xf numFmtId="0" fontId="77" fillId="3" borderId="98" xfId="0" applyFont="1" applyFill="1" applyBorder="1" applyAlignment="1" applyProtection="1">
      <alignment horizontal="center" vertical="center" wrapText="1"/>
      <protection locked="0"/>
    </xf>
    <xf numFmtId="0" fontId="77"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5" fillId="14" borderId="77" xfId="0" applyFont="1" applyFill="1" applyBorder="1" applyAlignment="1" applyProtection="1">
      <alignment horizontal="center" vertical="center" wrapText="1"/>
      <protection locked="0"/>
    </xf>
    <xf numFmtId="0" fontId="65" fillId="14" borderId="83" xfId="0" applyFont="1" applyFill="1" applyBorder="1" applyAlignment="1" applyProtection="1">
      <alignment horizontal="center" vertical="center" wrapText="1"/>
      <protection locked="0"/>
    </xf>
    <xf numFmtId="181" fontId="67" fillId="3" borderId="75" xfId="0" applyNumberFormat="1" applyFont="1" applyFill="1" applyBorder="1" applyAlignment="1">
      <alignment horizontal="center" vertical="center" wrapText="1"/>
    </xf>
    <xf numFmtId="181" fontId="67" fillId="3" borderId="77" xfId="0" applyNumberFormat="1" applyFont="1" applyFill="1" applyBorder="1" applyAlignment="1">
      <alignment horizontal="center" vertical="center" wrapText="1"/>
    </xf>
    <xf numFmtId="181" fontId="67" fillId="3" borderId="83" xfId="0" applyNumberFormat="1" applyFont="1" applyFill="1" applyBorder="1" applyAlignment="1">
      <alignment horizontal="center" vertical="center" wrapText="1"/>
    </xf>
    <xf numFmtId="0" fontId="62" fillId="3" borderId="42" xfId="3" applyFont="1" applyFill="1" applyBorder="1" applyAlignment="1" applyProtection="1">
      <alignment horizontal="left" vertical="top" wrapText="1"/>
      <protection locked="0"/>
    </xf>
    <xf numFmtId="0" fontId="62" fillId="3" borderId="61" xfId="3" applyFont="1" applyFill="1" applyBorder="1" applyAlignment="1" applyProtection="1">
      <alignment horizontal="left" vertical="top" wrapText="1"/>
      <protection locked="0"/>
    </xf>
    <xf numFmtId="0" fontId="62" fillId="3" borderId="43" xfId="3" applyFont="1" applyFill="1" applyBorder="1" applyAlignment="1" applyProtection="1">
      <alignment horizontal="left" vertical="top" wrapText="1"/>
      <protection locked="0"/>
    </xf>
    <xf numFmtId="0" fontId="62" fillId="3" borderId="52" xfId="3" applyFont="1" applyFill="1" applyBorder="1" applyAlignment="1" applyProtection="1">
      <alignment horizontal="center" vertical="center" wrapText="1"/>
      <protection locked="0"/>
    </xf>
    <xf numFmtId="0" fontId="62" fillId="3" borderId="69" xfId="3" applyFont="1" applyFill="1" applyBorder="1" applyAlignment="1" applyProtection="1">
      <alignment horizontal="center" vertical="center" wrapText="1"/>
      <protection locked="0"/>
    </xf>
    <xf numFmtId="0" fontId="62" fillId="3" borderId="53" xfId="3" applyFont="1" applyFill="1" applyBorder="1" applyAlignment="1" applyProtection="1">
      <alignment horizontal="center" vertical="center" wrapText="1"/>
      <protection locked="0"/>
    </xf>
    <xf numFmtId="0" fontId="62" fillId="3" borderId="52" xfId="3" applyFont="1" applyFill="1" applyBorder="1" applyAlignment="1" applyProtection="1">
      <alignment horizontal="center" vertical="top" wrapText="1"/>
      <protection locked="0"/>
    </xf>
    <xf numFmtId="0" fontId="33" fillId="3" borderId="57" xfId="3" applyFont="1" applyFill="1" applyBorder="1" applyAlignment="1" applyProtection="1">
      <alignment horizontal="left" vertical="center" wrapText="1"/>
      <protection locked="0"/>
    </xf>
    <xf numFmtId="180" fontId="62" fillId="3" borderId="67" xfId="3" applyNumberFormat="1" applyFont="1" applyFill="1" applyBorder="1" applyAlignment="1" applyProtection="1">
      <alignment horizontal="center" vertical="center" wrapText="1"/>
      <protection locked="0"/>
    </xf>
    <xf numFmtId="180" fontId="62" fillId="3" borderId="57" xfId="3" applyNumberFormat="1" applyFont="1" applyFill="1" applyBorder="1" applyAlignment="1" applyProtection="1">
      <alignment horizontal="center" vertical="center" wrapText="1"/>
      <protection locked="0"/>
    </xf>
    <xf numFmtId="180" fontId="62" fillId="3" borderId="68" xfId="3" applyNumberFormat="1" applyFont="1" applyFill="1" applyBorder="1" applyAlignment="1" applyProtection="1">
      <alignment horizontal="center" vertical="center" wrapText="1"/>
      <protection locked="0"/>
    </xf>
    <xf numFmtId="0" fontId="62" fillId="3" borderId="67" xfId="3" applyFont="1" applyFill="1" applyBorder="1" applyAlignment="1" applyProtection="1">
      <alignment horizontal="center" vertical="center" wrapText="1"/>
      <protection locked="0"/>
    </xf>
    <xf numFmtId="0" fontId="62" fillId="3" borderId="57" xfId="3" applyFont="1" applyFill="1" applyBorder="1" applyAlignment="1" applyProtection="1">
      <alignment horizontal="center" vertical="center" wrapText="1"/>
      <protection locked="0"/>
    </xf>
    <xf numFmtId="0" fontId="62" fillId="3" borderId="68" xfId="3" applyFont="1" applyFill="1" applyBorder="1" applyAlignment="1" applyProtection="1">
      <alignment horizontal="center" vertical="center" wrapText="1"/>
      <protection locked="0"/>
    </xf>
    <xf numFmtId="0" fontId="62" fillId="3" borderId="67" xfId="3" applyFont="1" applyFill="1" applyBorder="1" applyAlignment="1" applyProtection="1">
      <alignment horizontal="left" vertical="top" wrapText="1"/>
      <protection locked="0"/>
    </xf>
    <xf numFmtId="0" fontId="62" fillId="3" borderId="57" xfId="3" applyFont="1" applyFill="1" applyBorder="1" applyAlignment="1" applyProtection="1">
      <alignment horizontal="left" vertical="top" wrapText="1"/>
      <protection locked="0"/>
    </xf>
    <xf numFmtId="0" fontId="62" fillId="3" borderId="68" xfId="3" applyFont="1" applyFill="1" applyBorder="1" applyAlignment="1" applyProtection="1">
      <alignment horizontal="left" vertical="top" wrapText="1"/>
      <protection locked="0"/>
    </xf>
    <xf numFmtId="0" fontId="62" fillId="3" borderId="42" xfId="3" applyFont="1" applyFill="1" applyBorder="1" applyAlignment="1" applyProtection="1">
      <alignment horizontal="center" vertical="top" wrapText="1"/>
      <protection locked="0"/>
    </xf>
    <xf numFmtId="0" fontId="62" fillId="3" borderId="61" xfId="3" applyFont="1" applyFill="1" applyBorder="1" applyAlignment="1" applyProtection="1">
      <alignment horizontal="center" vertical="top" wrapText="1"/>
      <protection locked="0"/>
    </xf>
    <xf numFmtId="0" fontId="62" fillId="3" borderId="43" xfId="3" applyFont="1" applyFill="1" applyBorder="1" applyAlignment="1" applyProtection="1">
      <alignment horizontal="center" vertical="top" wrapText="1"/>
      <protection locked="0"/>
    </xf>
    <xf numFmtId="0" fontId="99" fillId="3" borderId="42" xfId="3" applyFont="1" applyFill="1" applyBorder="1" applyAlignment="1" applyProtection="1">
      <alignment horizontal="center" vertical="center" wrapText="1"/>
      <protection locked="0"/>
    </xf>
    <xf numFmtId="0" fontId="62" fillId="0" borderId="42" xfId="3" applyFont="1" applyBorder="1" applyAlignment="1" applyProtection="1">
      <alignment horizontal="center" vertical="center"/>
      <protection locked="0"/>
    </xf>
    <xf numFmtId="0" fontId="62" fillId="0" borderId="61" xfId="3" applyFont="1" applyBorder="1" applyAlignment="1" applyProtection="1">
      <alignment horizontal="center" vertical="center"/>
      <protection locked="0"/>
    </xf>
    <xf numFmtId="0" fontId="62" fillId="0" borderId="43" xfId="3" applyFont="1" applyBorder="1" applyAlignment="1" applyProtection="1">
      <alignment horizontal="center" vertical="center"/>
      <protection locked="0"/>
    </xf>
    <xf numFmtId="0" fontId="99" fillId="3" borderId="42" xfId="3" applyFont="1" applyFill="1" applyBorder="1" applyAlignment="1" applyProtection="1">
      <alignment horizontal="left" vertical="center" wrapText="1"/>
      <protection locked="0"/>
    </xf>
    <xf numFmtId="180" fontId="62" fillId="3" borderId="52" xfId="3" applyNumberFormat="1" applyFont="1" applyFill="1" applyBorder="1" applyAlignment="1" applyProtection="1">
      <alignment horizontal="center" vertical="top" wrapText="1"/>
      <protection locked="0"/>
    </xf>
    <xf numFmtId="180" fontId="62" fillId="3" borderId="69" xfId="3" applyNumberFormat="1" applyFont="1" applyFill="1" applyBorder="1" applyAlignment="1" applyProtection="1">
      <alignment horizontal="center" vertical="top" wrapText="1"/>
      <protection locked="0"/>
    </xf>
    <xf numFmtId="180" fontId="62" fillId="3" borderId="53" xfId="3" applyNumberFormat="1" applyFont="1" applyFill="1" applyBorder="1" applyAlignment="1" applyProtection="1">
      <alignment horizontal="center" vertical="top" wrapText="1"/>
      <protection locked="0"/>
    </xf>
    <xf numFmtId="0" fontId="62" fillId="3" borderId="52" xfId="3" applyFont="1" applyFill="1" applyBorder="1" applyAlignment="1" applyProtection="1">
      <alignment vertical="top" wrapText="1"/>
      <protection locked="0"/>
    </xf>
    <xf numFmtId="0" fontId="62" fillId="3" borderId="69" xfId="3" applyFont="1" applyFill="1" applyBorder="1" applyAlignment="1" applyProtection="1">
      <alignment vertical="top" wrapText="1"/>
      <protection locked="0"/>
    </xf>
    <xf numFmtId="0" fontId="62" fillId="3" borderId="53" xfId="3" applyFont="1" applyFill="1" applyBorder="1" applyAlignment="1" applyProtection="1">
      <alignment vertical="top" wrapText="1"/>
      <protection locked="0"/>
    </xf>
    <xf numFmtId="0" fontId="26" fillId="3" borderId="57" xfId="3" applyFont="1" applyFill="1" applyBorder="1" applyAlignment="1" applyProtection="1">
      <alignment horizontal="left" vertical="center" wrapText="1"/>
      <protection locked="0"/>
    </xf>
    <xf numFmtId="0" fontId="99" fillId="3" borderId="67" xfId="3" applyFont="1" applyFill="1" applyBorder="1" applyAlignment="1" applyProtection="1">
      <alignment horizontal="left" vertical="top" wrapText="1"/>
      <protection locked="0"/>
    </xf>
    <xf numFmtId="0" fontId="62" fillId="3" borderId="47" xfId="3" applyFont="1" applyFill="1" applyBorder="1" applyAlignment="1" applyProtection="1">
      <alignment horizontal="center" vertical="center" wrapText="1"/>
      <protection locked="0"/>
    </xf>
    <xf numFmtId="0" fontId="76" fillId="3" borderId="60" xfId="3" applyFont="1" applyFill="1" applyBorder="1" applyAlignment="1" applyProtection="1">
      <alignment horizontal="center" vertical="center" wrapText="1"/>
      <protection locked="0"/>
    </xf>
    <xf numFmtId="0" fontId="76" fillId="3" borderId="48" xfId="3" applyFont="1" applyFill="1" applyBorder="1" applyAlignment="1" applyProtection="1">
      <alignment horizontal="center" vertical="center" wrapText="1"/>
      <protection locked="0"/>
    </xf>
    <xf numFmtId="49" fontId="99" fillId="3" borderId="42" xfId="3" applyNumberFormat="1" applyFont="1" applyFill="1" applyBorder="1" applyAlignment="1" applyProtection="1">
      <alignment horizontal="left" vertical="center" wrapText="1"/>
      <protection locked="0"/>
    </xf>
    <xf numFmtId="0" fontId="76" fillId="3" borderId="61" xfId="3" applyFont="1" applyFill="1" applyBorder="1" applyAlignment="1" applyProtection="1">
      <alignment horizontal="left" vertical="center"/>
      <protection locked="0"/>
    </xf>
    <xf numFmtId="0" fontId="76" fillId="3" borderId="43" xfId="3" applyFont="1" applyFill="1" applyBorder="1" applyAlignment="1" applyProtection="1">
      <alignment horizontal="left" vertical="center"/>
      <protection locked="0"/>
    </xf>
    <xf numFmtId="0" fontId="76" fillId="6" borderId="54" xfId="3" applyFont="1" applyFill="1" applyBorder="1" applyAlignment="1" applyProtection="1">
      <alignment horizontal="center" vertical="center"/>
      <protection locked="0"/>
    </xf>
    <xf numFmtId="0" fontId="76" fillId="6" borderId="27" xfId="3" applyFont="1" applyFill="1" applyBorder="1" applyAlignment="1" applyProtection="1">
      <alignment horizontal="center" vertical="center"/>
      <protection locked="0"/>
    </xf>
    <xf numFmtId="0" fontId="76" fillId="6" borderId="29" xfId="3" applyFont="1" applyFill="1" applyBorder="1" applyAlignment="1" applyProtection="1">
      <alignment horizontal="center" vertical="center"/>
      <protection locked="0"/>
    </xf>
    <xf numFmtId="0" fontId="76" fillId="6" borderId="26" xfId="3" applyFont="1" applyFill="1" applyBorder="1" applyAlignment="1" applyProtection="1">
      <alignment horizontal="center" vertical="center"/>
      <protection locked="0"/>
    </xf>
    <xf numFmtId="0" fontId="107" fillId="3" borderId="57" xfId="3" applyFont="1" applyFill="1" applyBorder="1" applyAlignment="1" applyProtection="1">
      <alignment horizontal="left" vertical="center" wrapText="1"/>
      <protection locked="0"/>
    </xf>
    <xf numFmtId="180" fontId="62" fillId="3" borderId="47" xfId="3" applyNumberFormat="1" applyFont="1" applyFill="1" applyBorder="1" applyAlignment="1" applyProtection="1">
      <alignment horizontal="center" vertical="center" wrapText="1"/>
      <protection locked="0"/>
    </xf>
    <xf numFmtId="180" fontId="62" fillId="3" borderId="60" xfId="3" applyNumberFormat="1" applyFont="1" applyFill="1" applyBorder="1" applyAlignment="1" applyProtection="1">
      <alignment horizontal="center" vertical="center" wrapText="1"/>
      <protection locked="0"/>
    </xf>
    <xf numFmtId="180" fontId="62" fillId="3" borderId="48" xfId="3" applyNumberFormat="1" applyFont="1" applyFill="1" applyBorder="1" applyAlignment="1" applyProtection="1">
      <alignment horizontal="center" vertical="center" wrapText="1"/>
      <protection locked="0"/>
    </xf>
    <xf numFmtId="0" fontId="62" fillId="3" borderId="46" xfId="3" applyFont="1" applyFill="1" applyBorder="1" applyAlignment="1" applyProtection="1">
      <alignment horizontal="left" vertical="center"/>
      <protection locked="0"/>
    </xf>
    <xf numFmtId="0" fontId="62" fillId="3" borderId="95" xfId="3" applyFont="1" applyFill="1" applyBorder="1" applyAlignment="1" applyProtection="1">
      <alignment horizontal="left" vertical="center"/>
      <protection locked="0"/>
    </xf>
    <xf numFmtId="0" fontId="62" fillId="3" borderId="51" xfId="3" applyFont="1" applyFill="1" applyBorder="1" applyAlignment="1" applyProtection="1">
      <alignment horizontal="left" vertic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34" xfId="0" applyFont="1" applyFill="1" applyBorder="1" applyAlignment="1" applyProtection="1">
      <alignment horizontal="center" vertical="center" wrapText="1"/>
      <protection locked="0"/>
    </xf>
    <xf numFmtId="0" fontId="67" fillId="3" borderId="30" xfId="0" applyFont="1" applyFill="1" applyBorder="1" applyAlignment="1" applyProtection="1">
      <alignment horizontal="center" vertical="center" wrapText="1"/>
      <protection locked="0"/>
    </xf>
    <xf numFmtId="0" fontId="66" fillId="14" borderId="26" xfId="0" applyFont="1" applyFill="1" applyBorder="1" applyAlignment="1" applyProtection="1">
      <alignment horizontal="left" vertical="center" wrapText="1"/>
      <protection locked="0"/>
    </xf>
    <xf numFmtId="0" fontId="66" fillId="14" borderId="29" xfId="0" applyFont="1" applyFill="1" applyBorder="1" applyAlignment="1" applyProtection="1">
      <alignment horizontal="left" vertical="center" wrapText="1"/>
      <protection locked="0"/>
    </xf>
    <xf numFmtId="0" fontId="66" fillId="14" borderId="72"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64" fillId="3" borderId="0" xfId="0" applyFont="1" applyFill="1" applyAlignment="1" applyProtection="1">
      <alignment horizontal="center"/>
      <protection locked="0"/>
    </xf>
    <xf numFmtId="0" fontId="65" fillId="3" borderId="0" xfId="0" applyFont="1" applyFill="1" applyAlignment="1" applyProtection="1">
      <alignment horizontal="right"/>
      <protection locked="0"/>
    </xf>
    <xf numFmtId="0" fontId="66" fillId="3" borderId="12" xfId="0" applyFont="1" applyFill="1" applyBorder="1" applyAlignment="1" applyProtection="1">
      <alignment horizontal="center"/>
      <protection locked="0"/>
    </xf>
    <xf numFmtId="179" fontId="66" fillId="3" borderId="32" xfId="0" applyNumberFormat="1" applyFont="1" applyFill="1" applyBorder="1" applyAlignment="1" applyProtection="1">
      <alignment horizontal="center"/>
      <protection locked="0"/>
    </xf>
    <xf numFmtId="0" fontId="68" fillId="14" borderId="16" xfId="0" applyFont="1" applyFill="1" applyBorder="1" applyAlignment="1" applyProtection="1">
      <alignment horizontal="center"/>
      <protection locked="0"/>
    </xf>
    <xf numFmtId="0" fontId="68" fillId="14" borderId="12" xfId="0" applyFont="1" applyFill="1" applyBorder="1" applyAlignment="1" applyProtection="1">
      <alignment horizontal="center"/>
      <protection locked="0"/>
    </xf>
    <xf numFmtId="0" fontId="68" fillId="14" borderId="70" xfId="0" applyFont="1" applyFill="1" applyBorder="1" applyAlignment="1" applyProtection="1">
      <alignment horizontal="center"/>
      <protection locked="0"/>
    </xf>
    <xf numFmtId="0" fontId="65" fillId="0" borderId="71" xfId="0" applyFont="1" applyBorder="1" applyAlignment="1" applyProtection="1">
      <alignment horizontal="center"/>
      <protection locked="0"/>
    </xf>
    <xf numFmtId="0" fontId="65" fillId="0" borderId="12" xfId="0" applyFont="1" applyBorder="1" applyAlignment="1" applyProtection="1">
      <alignment horizontal="center"/>
      <protection locked="0"/>
    </xf>
    <xf numFmtId="0" fontId="65" fillId="0" borderId="70" xfId="0" applyFont="1" applyBorder="1" applyAlignment="1" applyProtection="1">
      <alignment horizontal="center"/>
      <protection locked="0"/>
    </xf>
    <xf numFmtId="0" fontId="65" fillId="3" borderId="71" xfId="0" applyFont="1" applyFill="1" applyBorder="1" applyAlignment="1" applyProtection="1">
      <alignment horizontal="center"/>
      <protection locked="0"/>
    </xf>
    <xf numFmtId="0" fontId="65" fillId="3" borderId="12" xfId="0" applyFont="1" applyFill="1" applyBorder="1" applyAlignment="1" applyProtection="1">
      <alignment horizontal="center"/>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166" fontId="3" fillId="0" borderId="11" xfId="3" applyNumberFormat="1"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6" fillId="0" borderId="11" xfId="3" quotePrefix="1" applyFont="1" applyBorder="1" applyAlignment="1">
      <alignment horizontal="center" vertical="center" wrapText="1"/>
    </xf>
    <xf numFmtId="0" fontId="106"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8" fontId="113" fillId="9" borderId="20" xfId="3" applyNumberFormat="1" applyFont="1" applyFill="1" applyBorder="1" applyAlignment="1">
      <alignment horizontal="center" vertical="center"/>
    </xf>
    <xf numFmtId="0" fontId="113" fillId="0" borderId="20" xfId="3" applyFont="1" applyBorder="1" applyAlignment="1">
      <alignment horizontal="left" vertical="center"/>
    </xf>
    <xf numFmtId="168" fontId="26" fillId="22" borderId="20" xfId="3" applyNumberFormat="1" applyFont="1" applyFill="1" applyBorder="1" applyAlignment="1">
      <alignment horizontal="center" vertical="center"/>
    </xf>
    <xf numFmtId="168" fontId="26" fillId="22" borderId="20" xfId="3" applyNumberFormat="1" applyFont="1" applyFill="1" applyBorder="1" applyAlignment="1">
      <alignment horizontal="right" vertical="center" wrapText="1"/>
    </xf>
    <xf numFmtId="166" fontId="26" fillId="22" borderId="20" xfId="3" applyNumberFormat="1" applyFont="1" applyFill="1" applyBorder="1" applyAlignment="1">
      <alignment horizontal="center" vertical="center" wrapText="1"/>
    </xf>
    <xf numFmtId="167" fontId="26" fillId="22" borderId="20" xfId="3" applyNumberFormat="1" applyFont="1" applyFill="1" applyBorder="1" applyAlignment="1">
      <alignment horizontal="center" vertical="center" wrapText="1"/>
    </xf>
    <xf numFmtId="166" fontId="26" fillId="22" borderId="20" xfId="3" applyNumberFormat="1" applyFont="1" applyFill="1" applyBorder="1" applyAlignment="1">
      <alignment horizontal="center" vertical="center"/>
    </xf>
    <xf numFmtId="167" fontId="26" fillId="22" borderId="20" xfId="3" applyNumberFormat="1" applyFont="1" applyFill="1" applyBorder="1" applyAlignment="1">
      <alignment horizontal="center" vertical="center"/>
    </xf>
    <xf numFmtId="166" fontId="97" fillId="22" borderId="20" xfId="3" applyNumberFormat="1" applyFont="1" applyFill="1" applyBorder="1" applyAlignment="1">
      <alignment horizontal="center" vertical="center" wrapText="1"/>
    </xf>
    <xf numFmtId="167" fontId="97" fillId="22" borderId="20" xfId="3" applyNumberFormat="1" applyFont="1" applyFill="1" applyBorder="1" applyAlignment="1">
      <alignment horizontal="center" vertical="center" wrapText="1"/>
    </xf>
    <xf numFmtId="167" fontId="26" fillId="22" borderId="1" xfId="3" applyNumberFormat="1" applyFont="1" applyFill="1" applyBorder="1" applyAlignment="1">
      <alignment horizontal="center" vertical="center" shrinkToFit="1"/>
    </xf>
    <xf numFmtId="166" fontId="26" fillId="22" borderId="1" xfId="3" applyNumberFormat="1" applyFont="1" applyFill="1" applyBorder="1" applyAlignment="1">
      <alignment horizontal="center" vertical="center" shrinkToFit="1"/>
    </xf>
    <xf numFmtId="168" fontId="26" fillId="22" borderId="1" xfId="3" applyNumberFormat="1" applyFont="1" applyFill="1" applyBorder="1" applyAlignment="1">
      <alignment horizontal="center" vertical="center" wrapText="1"/>
    </xf>
    <xf numFmtId="164" fontId="114" fillId="0" borderId="36" xfId="0" applyNumberFormat="1" applyFont="1" applyBorder="1" applyAlignment="1">
      <alignment horizontal="left" vertical="center"/>
    </xf>
    <xf numFmtId="168" fontId="113" fillId="22" borderId="20" xfId="3" applyNumberFormat="1" applyFont="1" applyFill="1" applyBorder="1" applyAlignment="1">
      <alignment horizontal="center" vertical="center"/>
    </xf>
    <xf numFmtId="166" fontId="33" fillId="23" borderId="36" xfId="0" applyNumberFormat="1" applyFont="1" applyFill="1" applyBorder="1" applyAlignment="1">
      <alignment horizontal="center" vertical="center"/>
    </xf>
    <xf numFmtId="175" fontId="33" fillId="22" borderId="36" xfId="0" applyNumberFormat="1" applyFont="1" applyFill="1" applyBorder="1" applyAlignment="1">
      <alignment horizontal="center" vertical="center" shrinkToFit="1"/>
    </xf>
    <xf numFmtId="168" fontId="33" fillId="22" borderId="36" xfId="0" applyNumberFormat="1" applyFont="1" applyFill="1" applyBorder="1" applyAlignment="1">
      <alignment horizontal="center" vertical="center"/>
    </xf>
    <xf numFmtId="166" fontId="33" fillId="22" borderId="36" xfId="0" applyNumberFormat="1" applyFont="1" applyFill="1" applyBorder="1" applyAlignment="1">
      <alignment horizontal="center" vertical="center"/>
    </xf>
    <xf numFmtId="0" fontId="33" fillId="23" borderId="36" xfId="0" applyFont="1" applyFill="1" applyBorder="1" applyAlignment="1">
      <alignment horizontal="left" vertical="center"/>
    </xf>
    <xf numFmtId="168" fontId="33" fillId="23" borderId="36" xfId="0" applyNumberFormat="1" applyFont="1" applyFill="1" applyBorder="1" applyAlignment="1">
      <alignment horizontal="center" vertical="center"/>
    </xf>
    <xf numFmtId="168" fontId="41" fillId="22" borderId="36" xfId="0" applyNumberFormat="1" applyFont="1" applyFill="1" applyBorder="1" applyAlignment="1">
      <alignment horizontal="center" vertical="center"/>
    </xf>
    <xf numFmtId="167" fontId="26" fillId="22" borderId="2" xfId="3" applyNumberFormat="1" applyFont="1" applyFill="1" applyBorder="1" applyAlignment="1">
      <alignment horizontal="center" vertical="center"/>
    </xf>
    <xf numFmtId="166" fontId="26" fillId="22" borderId="2" xfId="3" applyNumberFormat="1" applyFont="1" applyFill="1" applyBorder="1" applyAlignment="1">
      <alignment horizontal="center" vertical="center"/>
    </xf>
    <xf numFmtId="168" fontId="26" fillId="22" borderId="2" xfId="3" applyNumberFormat="1" applyFont="1" applyFill="1" applyBorder="1" applyAlignment="1">
      <alignment horizontal="center" vertical="center"/>
    </xf>
    <xf numFmtId="14" fontId="26" fillId="22" borderId="20" xfId="3" applyNumberFormat="1" applyFont="1" applyFill="1" applyBorder="1" applyAlignment="1">
      <alignment horizontal="center" vertical="center"/>
    </xf>
    <xf numFmtId="0" fontId="1" fillId="22" borderId="20" xfId="3" applyFont="1" applyFill="1" applyBorder="1" applyAlignment="1">
      <alignment horizontal="left" vertical="center"/>
    </xf>
  </cellXfs>
  <cellStyles count="4">
    <cellStyle name="Calculation" xfId="2" builtinId="22"/>
    <cellStyle name="Hyperlink" xfId="1" builtinId="8"/>
    <cellStyle name="Normal" xfId="0" builtinId="0"/>
    <cellStyle name="Normal 2" xfId="3" xr:uid="{00000000-0005-0000-0000-000031000000}"/>
  </cellStyles>
  <dxfs count="785">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rgb="FFFF9999"/>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rgb="FFFF9999"/>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i val="0"/>
        <color rgb="FFFF0000"/>
      </font>
      <fill>
        <patternFill patternType="solid">
          <bgColor rgb="FFFF9999"/>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i val="0"/>
        <color rgb="FFFF0000"/>
      </font>
      <fill>
        <patternFill patternType="solid">
          <bgColor rgb="FFFF9999"/>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4"/>
  <sheetViews>
    <sheetView showWhiteSpace="0" view="pageBreakPreview" zoomScaleNormal="100" zoomScalePageLayoutView="62" workbookViewId="0">
      <selection activeCell="AI13" sqref="AI13"/>
    </sheetView>
  </sheetViews>
  <sheetFormatPr defaultColWidth="2.28515625" defaultRowHeight="18" customHeight="1"/>
  <cols>
    <col min="1" max="1" width="9.140625" style="549" customWidth="1"/>
    <col min="2" max="2" width="5.7109375" style="549" customWidth="1"/>
    <col min="3" max="3" width="4" style="549" customWidth="1"/>
    <col min="4" max="4" width="3.28515625" style="550" customWidth="1"/>
    <col min="5" max="7" width="3.28515625" style="551" customWidth="1"/>
    <col min="8" max="8" width="3.28515625" style="550" customWidth="1"/>
    <col min="9" max="9" width="3.28515625" style="551" customWidth="1"/>
    <col min="10" max="10" width="3.28515625" style="552" customWidth="1"/>
    <col min="11" max="11" width="3.28515625" style="550" customWidth="1"/>
    <col min="12" max="12" width="3.28515625" style="551" customWidth="1"/>
    <col min="13" max="13" width="3.28515625" style="552" customWidth="1"/>
    <col min="14" max="14" width="3.28515625" style="550" customWidth="1"/>
    <col min="15" max="16" width="3.28515625" style="551" customWidth="1"/>
    <col min="17" max="17" width="3.28515625" style="553" customWidth="1"/>
    <col min="18" max="36" width="3.28515625" style="554" customWidth="1"/>
    <col min="37" max="37" width="3.85546875" style="554" customWidth="1"/>
    <col min="38" max="50" width="3.28515625" style="554" customWidth="1"/>
    <col min="51" max="60" width="5.7109375" style="554" customWidth="1"/>
    <col min="61" max="61" width="8.5703125" style="554" customWidth="1"/>
    <col min="62" max="62" width="11" style="554" customWidth="1"/>
    <col min="63" max="16384" width="2.28515625" style="554"/>
  </cols>
  <sheetData>
    <row r="1" spans="1:62" ht="18" customHeight="1">
      <c r="A1" s="555"/>
      <c r="B1" s="555"/>
      <c r="C1" s="555"/>
      <c r="D1" s="556"/>
      <c r="E1" s="557"/>
      <c r="F1" s="557"/>
      <c r="G1" s="557"/>
      <c r="H1" s="556"/>
      <c r="I1" s="557"/>
      <c r="J1" s="627"/>
      <c r="K1" s="556"/>
      <c r="L1" s="557"/>
      <c r="M1" s="627"/>
      <c r="N1" s="556"/>
      <c r="O1" s="557"/>
      <c r="P1" s="557"/>
      <c r="Q1" s="632"/>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731" t="s">
        <v>0</v>
      </c>
    </row>
    <row r="2" spans="1:62" ht="19.5" customHeight="1">
      <c r="A2" s="938" t="s">
        <v>1</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8"/>
      <c r="BG2" s="938"/>
      <c r="BH2" s="938"/>
      <c r="BI2" s="938"/>
      <c r="BJ2" s="938"/>
    </row>
    <row r="3" spans="1:62" ht="18.75" customHeight="1">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row>
    <row r="4" spans="1:62" ht="15" customHeight="1">
      <c r="A4" s="939" t="s">
        <v>2</v>
      </c>
      <c r="B4" s="939"/>
      <c r="C4" s="939"/>
      <c r="D4" s="939"/>
      <c r="E4" s="940" t="s">
        <v>3</v>
      </c>
      <c r="F4" s="940"/>
      <c r="G4" s="940"/>
      <c r="H4" s="940"/>
      <c r="I4" s="940"/>
      <c r="J4" s="940"/>
      <c r="K4" s="628"/>
      <c r="L4" s="628"/>
      <c r="M4" s="628"/>
      <c r="N4" s="628"/>
      <c r="O4" s="558"/>
      <c r="P4" s="558"/>
      <c r="Q4" s="558"/>
      <c r="R4" s="558"/>
      <c r="S4" s="558"/>
      <c r="T4" s="558"/>
      <c r="U4" s="558"/>
      <c r="V4" s="558"/>
      <c r="W4" s="558"/>
      <c r="X4" s="558"/>
      <c r="Y4" s="558"/>
      <c r="Z4" s="558"/>
      <c r="AA4" s="558"/>
      <c r="AB4" s="558"/>
      <c r="AC4" s="558"/>
      <c r="AD4" s="805"/>
      <c r="AE4" s="805"/>
      <c r="AF4" s="805"/>
      <c r="AG4" s="805"/>
      <c r="AH4" s="805"/>
      <c r="AI4" s="805"/>
      <c r="AJ4" s="805"/>
      <c r="AK4" s="805"/>
      <c r="AL4" s="805"/>
      <c r="AM4" s="805"/>
      <c r="AN4" s="805"/>
      <c r="AO4" s="558"/>
      <c r="AP4" s="558"/>
      <c r="AQ4" s="558"/>
      <c r="AR4" s="558"/>
      <c r="AS4" s="558"/>
      <c r="AT4" s="558"/>
      <c r="AU4" s="558"/>
      <c r="AV4" s="558"/>
      <c r="AW4" s="558"/>
      <c r="AX4" s="558"/>
      <c r="AY4" s="558"/>
      <c r="AZ4" s="558"/>
      <c r="BA4" s="558"/>
      <c r="BB4" s="558"/>
      <c r="BC4" s="558"/>
      <c r="BD4" s="558"/>
      <c r="BE4" s="558"/>
      <c r="BF4" s="558"/>
      <c r="BG4" s="558"/>
      <c r="BH4" s="558"/>
      <c r="BI4" s="558"/>
      <c r="BJ4" s="558"/>
    </row>
    <row r="5" spans="1:62" ht="15" customHeight="1">
      <c r="A5" s="939" t="s">
        <v>4</v>
      </c>
      <c r="B5" s="939"/>
      <c r="C5" s="939"/>
      <c r="D5" s="939"/>
      <c r="E5" s="941">
        <v>45155</v>
      </c>
      <c r="F5" s="941"/>
      <c r="G5" s="941"/>
      <c r="H5" s="941"/>
      <c r="I5" s="941"/>
      <c r="J5" s="941"/>
      <c r="K5" s="629"/>
      <c r="L5" s="629"/>
      <c r="M5" s="629"/>
      <c r="N5" s="629"/>
      <c r="O5" s="558"/>
      <c r="P5" s="558"/>
      <c r="Q5" s="558"/>
      <c r="R5" s="558"/>
      <c r="S5" s="558"/>
      <c r="T5" s="558"/>
      <c r="U5" s="558"/>
      <c r="V5" s="558"/>
      <c r="W5" s="558"/>
      <c r="X5" s="558"/>
      <c r="Y5" s="558"/>
      <c r="Z5" s="558"/>
      <c r="AA5" s="558"/>
      <c r="AB5" s="558"/>
      <c r="AC5" s="558"/>
      <c r="AD5" s="805"/>
      <c r="AE5" s="805"/>
      <c r="AF5" s="805"/>
      <c r="AG5" s="805"/>
      <c r="AH5" s="805"/>
      <c r="AI5" s="805"/>
      <c r="AJ5" s="805"/>
      <c r="AK5" s="805"/>
      <c r="AL5" s="805"/>
      <c r="AM5" s="805"/>
      <c r="AN5" s="805"/>
      <c r="AO5" s="558"/>
      <c r="AP5" s="558"/>
      <c r="AQ5" s="558"/>
      <c r="AR5" s="558"/>
      <c r="AS5" s="558"/>
      <c r="AT5" s="558"/>
      <c r="AU5" s="558"/>
      <c r="AV5" s="558"/>
      <c r="AW5" s="558"/>
      <c r="AX5" s="558"/>
      <c r="AY5" s="558"/>
      <c r="AZ5" s="558"/>
      <c r="BA5" s="558"/>
      <c r="BB5" s="558"/>
      <c r="BC5" s="558"/>
      <c r="BD5" s="558"/>
      <c r="BE5" s="558"/>
      <c r="BF5" s="558"/>
      <c r="BG5" s="558"/>
      <c r="BH5" s="558"/>
      <c r="BI5" s="558"/>
      <c r="BJ5" s="558"/>
    </row>
    <row r="6" spans="1:62" ht="15" customHeigh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row>
    <row r="7" spans="1:62" ht="18" customHeight="1">
      <c r="A7" s="862" t="s">
        <v>5</v>
      </c>
      <c r="B7" s="873"/>
      <c r="C7" s="942" t="s">
        <v>6</v>
      </c>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c r="AY7" s="945" t="s">
        <v>7</v>
      </c>
      <c r="AZ7" s="946"/>
      <c r="BA7" s="946"/>
      <c r="BB7" s="946"/>
      <c r="BC7" s="947"/>
      <c r="BD7" s="948" t="s">
        <v>8</v>
      </c>
      <c r="BE7" s="949"/>
      <c r="BF7" s="949"/>
      <c r="BG7" s="949"/>
      <c r="BH7" s="807" t="s">
        <v>9</v>
      </c>
      <c r="BI7" s="807" t="s">
        <v>10</v>
      </c>
      <c r="BJ7" s="875" t="s">
        <v>11</v>
      </c>
    </row>
    <row r="8" spans="1:62" ht="29.25" customHeight="1">
      <c r="A8" s="863"/>
      <c r="B8" s="874"/>
      <c r="C8" s="934">
        <v>0</v>
      </c>
      <c r="D8" s="935"/>
      <c r="E8" s="934">
        <v>1</v>
      </c>
      <c r="F8" s="935"/>
      <c r="G8" s="934">
        <v>2</v>
      </c>
      <c r="H8" s="935"/>
      <c r="I8" s="934">
        <v>3</v>
      </c>
      <c r="J8" s="935"/>
      <c r="K8" s="934">
        <v>4</v>
      </c>
      <c r="L8" s="935"/>
      <c r="M8" s="934">
        <v>5</v>
      </c>
      <c r="N8" s="935"/>
      <c r="O8" s="934">
        <v>6</v>
      </c>
      <c r="P8" s="935"/>
      <c r="Q8" s="934">
        <v>7</v>
      </c>
      <c r="R8" s="935"/>
      <c r="S8" s="934">
        <v>8</v>
      </c>
      <c r="T8" s="935"/>
      <c r="U8" s="934">
        <v>9</v>
      </c>
      <c r="V8" s="935"/>
      <c r="W8" s="934">
        <v>10</v>
      </c>
      <c r="X8" s="935"/>
      <c r="Y8" s="934">
        <v>11</v>
      </c>
      <c r="Z8" s="935"/>
      <c r="AA8" s="934">
        <v>12</v>
      </c>
      <c r="AB8" s="935"/>
      <c r="AC8" s="934">
        <v>13</v>
      </c>
      <c r="AD8" s="935"/>
      <c r="AE8" s="934">
        <v>14</v>
      </c>
      <c r="AF8" s="935"/>
      <c r="AG8" s="934">
        <v>15</v>
      </c>
      <c r="AH8" s="935"/>
      <c r="AI8" s="934">
        <v>16</v>
      </c>
      <c r="AJ8" s="935"/>
      <c r="AK8" s="934">
        <v>17</v>
      </c>
      <c r="AL8" s="935"/>
      <c r="AM8" s="934">
        <v>18</v>
      </c>
      <c r="AN8" s="935"/>
      <c r="AO8" s="934">
        <v>19</v>
      </c>
      <c r="AP8" s="935"/>
      <c r="AQ8" s="934">
        <v>20</v>
      </c>
      <c r="AR8" s="935"/>
      <c r="AS8" s="934">
        <v>21</v>
      </c>
      <c r="AT8" s="935"/>
      <c r="AU8" s="934">
        <v>22</v>
      </c>
      <c r="AV8" s="935"/>
      <c r="AW8" s="934">
        <v>23</v>
      </c>
      <c r="AX8" s="936"/>
      <c r="AY8" s="673" t="s">
        <v>12</v>
      </c>
      <c r="AZ8" s="674" t="s">
        <v>13</v>
      </c>
      <c r="BA8" s="675" t="s">
        <v>14</v>
      </c>
      <c r="BB8" s="676" t="s">
        <v>15</v>
      </c>
      <c r="BC8" s="677" t="s">
        <v>16</v>
      </c>
      <c r="BD8" s="678" t="s">
        <v>17</v>
      </c>
      <c r="BE8" s="732" t="s">
        <v>18</v>
      </c>
      <c r="BF8" s="733" t="s">
        <v>19</v>
      </c>
      <c r="BG8" s="734" t="s">
        <v>20</v>
      </c>
      <c r="BH8" s="808"/>
      <c r="BI8" s="808"/>
      <c r="BJ8" s="876"/>
    </row>
    <row r="9" spans="1:62" ht="17.100000000000001" customHeight="1">
      <c r="A9" s="864" t="s">
        <v>21</v>
      </c>
      <c r="B9" s="560" t="s">
        <v>12</v>
      </c>
      <c r="C9" s="561"/>
      <c r="D9" s="562"/>
      <c r="E9" s="563"/>
      <c r="F9" s="564"/>
      <c r="G9" s="563"/>
      <c r="H9" s="564"/>
      <c r="I9" s="563"/>
      <c r="J9" s="564"/>
      <c r="K9" s="563"/>
      <c r="L9" s="564"/>
      <c r="M9" s="563"/>
      <c r="N9" s="564"/>
      <c r="O9" s="563"/>
      <c r="P9" s="567"/>
      <c r="Q9" s="566"/>
      <c r="R9" s="567"/>
      <c r="S9" s="569"/>
      <c r="T9" s="773" t="s">
        <v>22</v>
      </c>
      <c r="U9" s="774" t="s">
        <v>22</v>
      </c>
      <c r="V9" s="773" t="s">
        <v>22</v>
      </c>
      <c r="W9" s="774"/>
      <c r="X9" s="773" t="s">
        <v>22</v>
      </c>
      <c r="Y9" s="774" t="s">
        <v>22</v>
      </c>
      <c r="Z9" s="773" t="s">
        <v>22</v>
      </c>
      <c r="AA9" s="774" t="s">
        <v>22</v>
      </c>
      <c r="AB9" s="773"/>
      <c r="AC9" s="774" t="s">
        <v>22</v>
      </c>
      <c r="AD9" s="773" t="s">
        <v>22</v>
      </c>
      <c r="AE9" s="774" t="s">
        <v>22</v>
      </c>
      <c r="AF9" s="773" t="s">
        <v>22</v>
      </c>
      <c r="AG9" s="569"/>
      <c r="AH9" s="570"/>
      <c r="AI9" s="775" t="s">
        <v>22</v>
      </c>
      <c r="AJ9" s="776" t="s">
        <v>22</v>
      </c>
      <c r="AK9" s="774" t="s">
        <v>22</v>
      </c>
      <c r="AL9" s="570"/>
      <c r="AM9" s="569"/>
      <c r="AN9" s="564"/>
      <c r="AO9" s="563"/>
      <c r="AP9" s="564"/>
      <c r="AQ9" s="566"/>
      <c r="AR9" s="567"/>
      <c r="AS9" s="563"/>
      <c r="AT9" s="564"/>
      <c r="AU9" s="563"/>
      <c r="AV9" s="564"/>
      <c r="AW9" s="563"/>
      <c r="AX9" s="564"/>
      <c r="AY9" s="679">
        <v>7</v>
      </c>
      <c r="AZ9" s="680"/>
      <c r="BA9" s="681"/>
      <c r="BB9" s="681"/>
      <c r="BC9" s="682"/>
      <c r="BD9" s="683"/>
      <c r="BE9" s="735"/>
      <c r="BF9" s="679"/>
      <c r="BG9" s="682"/>
      <c r="BH9" s="809">
        <f>AY9+AZ10+BA11+BB12+BC13</f>
        <v>24</v>
      </c>
      <c r="BI9" s="840">
        <f>AY9+AZ10+BA11+BB12+BC13+BD14+BE15+BF16+BG17</f>
        <v>24</v>
      </c>
      <c r="BJ9" s="877">
        <f>((BI9)-(SUM(BD14,BE15,BF16,BG17)))/(BI9)*(100)</f>
        <v>100</v>
      </c>
    </row>
    <row r="10" spans="1:62" ht="17.100000000000001" customHeight="1">
      <c r="A10" s="865"/>
      <c r="B10" s="565" t="s">
        <v>13</v>
      </c>
      <c r="C10" s="566"/>
      <c r="D10" s="567"/>
      <c r="E10" s="566"/>
      <c r="F10" s="567"/>
      <c r="G10" s="566"/>
      <c r="H10" s="567"/>
      <c r="I10" s="566"/>
      <c r="J10" s="567"/>
      <c r="K10" s="566"/>
      <c r="L10" s="567"/>
      <c r="M10" s="566"/>
      <c r="N10" s="567"/>
      <c r="O10" s="566"/>
      <c r="P10" s="567"/>
      <c r="Q10" s="566"/>
      <c r="R10" s="567"/>
      <c r="S10" s="569"/>
      <c r="T10" s="570"/>
      <c r="U10" s="569"/>
      <c r="V10" s="773"/>
      <c r="W10" s="774"/>
      <c r="X10" s="773"/>
      <c r="Y10" s="774"/>
      <c r="Z10" s="570"/>
      <c r="AA10" s="774"/>
      <c r="AB10" s="773"/>
      <c r="AC10" s="569"/>
      <c r="AD10" s="570"/>
      <c r="AE10" s="569"/>
      <c r="AF10" s="773"/>
      <c r="AG10" s="774"/>
      <c r="AH10" s="570"/>
      <c r="AI10" s="566"/>
      <c r="AJ10" s="654"/>
      <c r="AK10" s="566"/>
      <c r="AL10" s="567"/>
      <c r="AM10" s="566"/>
      <c r="AN10" s="567"/>
      <c r="AO10" s="566"/>
      <c r="AP10" s="567"/>
      <c r="AQ10" s="566"/>
      <c r="AR10" s="567"/>
      <c r="AS10" s="566"/>
      <c r="AT10" s="567"/>
      <c r="AU10" s="566"/>
      <c r="AV10" s="567"/>
      <c r="AW10" s="566"/>
      <c r="AX10" s="684"/>
      <c r="AY10" s="685"/>
      <c r="AZ10" s="686"/>
      <c r="BA10" s="687"/>
      <c r="BB10" s="687"/>
      <c r="BC10" s="688"/>
      <c r="BD10" s="689"/>
      <c r="BE10" s="736"/>
      <c r="BF10" s="685"/>
      <c r="BG10" s="688"/>
      <c r="BH10" s="810"/>
      <c r="BI10" s="841"/>
      <c r="BJ10" s="878"/>
    </row>
    <row r="11" spans="1:62" ht="17.100000000000001" customHeight="1">
      <c r="A11" s="865"/>
      <c r="B11" s="568" t="s">
        <v>14</v>
      </c>
      <c r="C11" s="569" t="s">
        <v>22</v>
      </c>
      <c r="D11" s="570" t="s">
        <v>22</v>
      </c>
      <c r="E11" s="569" t="s">
        <v>22</v>
      </c>
      <c r="F11" s="570" t="s">
        <v>22</v>
      </c>
      <c r="G11" s="569" t="s">
        <v>22</v>
      </c>
      <c r="H11" s="570" t="s">
        <v>22</v>
      </c>
      <c r="I11" s="569" t="s">
        <v>22</v>
      </c>
      <c r="J11" s="570" t="s">
        <v>22</v>
      </c>
      <c r="K11" s="569" t="s">
        <v>22</v>
      </c>
      <c r="L11" s="570" t="s">
        <v>22</v>
      </c>
      <c r="M11" s="569" t="s">
        <v>22</v>
      </c>
      <c r="N11" s="570" t="s">
        <v>22</v>
      </c>
      <c r="O11" s="569" t="s">
        <v>22</v>
      </c>
      <c r="P11" s="570" t="s">
        <v>22</v>
      </c>
      <c r="Q11" s="569" t="s">
        <v>22</v>
      </c>
      <c r="R11" s="570" t="s">
        <v>22</v>
      </c>
      <c r="S11" s="569" t="s">
        <v>22</v>
      </c>
      <c r="T11" s="570"/>
      <c r="U11" s="569"/>
      <c r="V11" s="773"/>
      <c r="W11" s="569" t="s">
        <v>22</v>
      </c>
      <c r="X11" s="570"/>
      <c r="Y11" s="774"/>
      <c r="Z11" s="570"/>
      <c r="AA11" s="569"/>
      <c r="AB11" s="570" t="s">
        <v>22</v>
      </c>
      <c r="AC11" s="569"/>
      <c r="AD11" s="570"/>
      <c r="AE11" s="569"/>
      <c r="AF11" s="570"/>
      <c r="AG11" s="774" t="s">
        <v>22</v>
      </c>
      <c r="AH11" s="773" t="s">
        <v>22</v>
      </c>
      <c r="AI11" s="775"/>
      <c r="AJ11" s="776"/>
      <c r="AK11" s="774"/>
      <c r="AL11" s="773" t="s">
        <v>22</v>
      </c>
      <c r="AM11" s="774" t="s">
        <v>22</v>
      </c>
      <c r="AN11" s="773" t="s">
        <v>22</v>
      </c>
      <c r="AO11" s="774" t="s">
        <v>22</v>
      </c>
      <c r="AP11" s="773" t="s">
        <v>22</v>
      </c>
      <c r="AQ11" s="774" t="s">
        <v>22</v>
      </c>
      <c r="AR11" s="773" t="s">
        <v>22</v>
      </c>
      <c r="AS11" s="774" t="s">
        <v>22</v>
      </c>
      <c r="AT11" s="773" t="s">
        <v>22</v>
      </c>
      <c r="AU11" s="774" t="s">
        <v>22</v>
      </c>
      <c r="AV11" s="773" t="s">
        <v>22</v>
      </c>
      <c r="AW11" s="774" t="s">
        <v>22</v>
      </c>
      <c r="AX11" s="773" t="s">
        <v>22</v>
      </c>
      <c r="AY11" s="685"/>
      <c r="AZ11" s="686"/>
      <c r="BA11" s="687">
        <f>24-AY9-BE15</f>
        <v>17</v>
      </c>
      <c r="BB11" s="687"/>
      <c r="BC11" s="688"/>
      <c r="BD11" s="689"/>
      <c r="BE11" s="736"/>
      <c r="BF11" s="685"/>
      <c r="BG11" s="688"/>
      <c r="BH11" s="810"/>
      <c r="BI11" s="841"/>
      <c r="BJ11" s="878"/>
    </row>
    <row r="12" spans="1:62" ht="17.100000000000001" customHeight="1">
      <c r="A12" s="865"/>
      <c r="B12" s="571" t="s">
        <v>15</v>
      </c>
      <c r="C12" s="566"/>
      <c r="D12" s="567"/>
      <c r="E12" s="566"/>
      <c r="F12" s="567"/>
      <c r="G12" s="566"/>
      <c r="H12" s="567"/>
      <c r="I12" s="566"/>
      <c r="J12" s="567"/>
      <c r="K12" s="566"/>
      <c r="L12" s="567"/>
      <c r="M12" s="566"/>
      <c r="N12" s="567"/>
      <c r="O12" s="566"/>
      <c r="P12" s="567"/>
      <c r="Q12" s="566"/>
      <c r="R12" s="567"/>
      <c r="S12" s="633" t="s">
        <v>23</v>
      </c>
      <c r="T12" s="570"/>
      <c r="U12" s="634"/>
      <c r="V12" s="567"/>
      <c r="W12" s="566"/>
      <c r="X12" s="567"/>
      <c r="Y12" s="566"/>
      <c r="Z12" s="567"/>
      <c r="AA12" s="566"/>
      <c r="AB12" s="567"/>
      <c r="AC12" s="566"/>
      <c r="AD12" s="567"/>
      <c r="AE12" s="566"/>
      <c r="AF12" s="567"/>
      <c r="AG12" s="566"/>
      <c r="AH12" s="567"/>
      <c r="AI12" s="566"/>
      <c r="AJ12" s="567"/>
      <c r="AK12" s="566"/>
      <c r="AL12" s="567"/>
      <c r="AM12" s="566"/>
      <c r="AN12" s="567"/>
      <c r="AO12" s="566"/>
      <c r="AP12" s="567"/>
      <c r="AQ12" s="566"/>
      <c r="AR12" s="567"/>
      <c r="AS12" s="566"/>
      <c r="AT12" s="567"/>
      <c r="AU12" s="566"/>
      <c r="AV12" s="567"/>
      <c r="AW12" s="566"/>
      <c r="AX12" s="567"/>
      <c r="AY12" s="685"/>
      <c r="AZ12" s="686"/>
      <c r="BA12" s="687"/>
      <c r="BB12" s="687"/>
      <c r="BC12" s="688"/>
      <c r="BD12" s="689"/>
      <c r="BE12" s="736"/>
      <c r="BF12" s="685"/>
      <c r="BG12" s="688"/>
      <c r="BH12" s="810"/>
      <c r="BI12" s="841"/>
      <c r="BJ12" s="878"/>
    </row>
    <row r="13" spans="1:62" ht="17.100000000000001" customHeight="1">
      <c r="A13" s="865"/>
      <c r="B13" s="572" t="s">
        <v>16</v>
      </c>
      <c r="C13" s="573"/>
      <c r="D13" s="574"/>
      <c r="E13" s="573"/>
      <c r="F13" s="574"/>
      <c r="G13" s="573"/>
      <c r="H13" s="574"/>
      <c r="I13" s="573"/>
      <c r="J13" s="574"/>
      <c r="K13" s="573"/>
      <c r="L13" s="574"/>
      <c r="M13" s="573"/>
      <c r="N13" s="574"/>
      <c r="O13" s="573"/>
      <c r="P13" s="574"/>
      <c r="Q13" s="573"/>
      <c r="R13" s="574"/>
      <c r="S13" s="573"/>
      <c r="T13" s="574"/>
      <c r="U13" s="573"/>
      <c r="V13" s="574"/>
      <c r="W13" s="573"/>
      <c r="X13" s="574"/>
      <c r="Y13" s="573"/>
      <c r="Z13" s="574"/>
      <c r="AA13" s="573"/>
      <c r="AB13" s="574"/>
      <c r="AC13" s="573"/>
      <c r="AD13" s="574"/>
      <c r="AE13" s="573"/>
      <c r="AF13" s="574"/>
      <c r="AG13" s="573"/>
      <c r="AH13" s="574"/>
      <c r="AI13" s="573"/>
      <c r="AJ13" s="655"/>
      <c r="AK13" s="656"/>
      <c r="AL13" s="574"/>
      <c r="AM13" s="656"/>
      <c r="AN13" s="574"/>
      <c r="AO13" s="573"/>
      <c r="AP13" s="574"/>
      <c r="AQ13" s="573"/>
      <c r="AR13" s="574"/>
      <c r="AS13" s="573"/>
      <c r="AT13" s="574"/>
      <c r="AU13" s="573"/>
      <c r="AV13" s="574"/>
      <c r="AW13" s="573"/>
      <c r="AX13" s="690"/>
      <c r="AY13" s="691"/>
      <c r="AZ13" s="692"/>
      <c r="BA13" s="693"/>
      <c r="BB13" s="693"/>
      <c r="BC13" s="694"/>
      <c r="BD13" s="695"/>
      <c r="BE13" s="722"/>
      <c r="BF13" s="691"/>
      <c r="BG13" s="694"/>
      <c r="BH13" s="811"/>
      <c r="BI13" s="841"/>
      <c r="BJ13" s="878"/>
    </row>
    <row r="14" spans="1:62" ht="17.100000000000001" customHeight="1">
      <c r="A14" s="865"/>
      <c r="B14" s="575" t="s">
        <v>17</v>
      </c>
      <c r="C14" s="576"/>
      <c r="D14" s="577"/>
      <c r="E14" s="578"/>
      <c r="F14" s="579"/>
      <c r="G14" s="578"/>
      <c r="H14" s="579"/>
      <c r="I14" s="578"/>
      <c r="J14" s="579"/>
      <c r="K14" s="576"/>
      <c r="L14" s="577"/>
      <c r="M14" s="576"/>
      <c r="N14" s="577"/>
      <c r="O14" s="576"/>
      <c r="P14" s="577"/>
      <c r="Q14" s="576"/>
      <c r="R14" s="577"/>
      <c r="S14" s="635"/>
      <c r="T14" s="582"/>
      <c r="U14" s="581"/>
      <c r="V14" s="582"/>
      <c r="W14" s="581"/>
      <c r="X14" s="579"/>
      <c r="Y14" s="578"/>
      <c r="Z14" s="579"/>
      <c r="AA14" s="578"/>
      <c r="AB14" s="582"/>
      <c r="AC14" s="581"/>
      <c r="AD14" s="577"/>
      <c r="AE14" s="576"/>
      <c r="AF14" s="577"/>
      <c r="AG14" s="792"/>
      <c r="AH14" s="793"/>
      <c r="AI14" s="657"/>
      <c r="AJ14" s="658"/>
      <c r="AK14" s="581"/>
      <c r="AL14" s="582"/>
      <c r="AM14" s="581"/>
      <c r="AN14" s="582"/>
      <c r="AO14" s="576"/>
      <c r="AP14" s="577"/>
      <c r="AQ14" s="581"/>
      <c r="AR14" s="582"/>
      <c r="AS14" s="576"/>
      <c r="AT14" s="577"/>
      <c r="AU14" s="576"/>
      <c r="AV14" s="577"/>
      <c r="AW14" s="576"/>
      <c r="AX14" s="577"/>
      <c r="AY14" s="696"/>
      <c r="AZ14" s="697"/>
      <c r="BA14" s="698"/>
      <c r="BB14" s="698"/>
      <c r="BC14" s="699"/>
      <c r="BD14" s="700"/>
      <c r="BE14" s="699"/>
      <c r="BF14" s="696"/>
      <c r="BG14" s="699"/>
      <c r="BH14" s="812">
        <f>BD14+BE15+BF16+BG17</f>
        <v>0</v>
      </c>
      <c r="BI14" s="841"/>
      <c r="BJ14" s="878"/>
    </row>
    <row r="15" spans="1:62" ht="17.100000000000001" customHeight="1">
      <c r="A15" s="865"/>
      <c r="B15" s="580" t="s">
        <v>18</v>
      </c>
      <c r="C15" s="792"/>
      <c r="D15" s="793"/>
      <c r="E15" s="792"/>
      <c r="F15" s="793"/>
      <c r="G15" s="792"/>
      <c r="H15" s="793"/>
      <c r="I15" s="792"/>
      <c r="J15" s="793"/>
      <c r="K15" s="792"/>
      <c r="L15" s="793"/>
      <c r="M15" s="792"/>
      <c r="N15" s="793"/>
      <c r="O15" s="792"/>
      <c r="P15" s="793"/>
      <c r="Q15" s="792"/>
      <c r="R15" s="793"/>
      <c r="S15" s="794"/>
      <c r="T15" s="795"/>
      <c r="U15" s="794"/>
      <c r="V15" s="793"/>
      <c r="W15" s="792"/>
      <c r="X15" s="793"/>
      <c r="Y15" s="794"/>
      <c r="Z15" s="795"/>
      <c r="AA15" s="794"/>
      <c r="AB15" s="793"/>
      <c r="AC15" s="792"/>
      <c r="AD15" s="793"/>
      <c r="AE15" s="794"/>
      <c r="AF15" s="795"/>
      <c r="AG15" s="794"/>
      <c r="AH15" s="793"/>
      <c r="AI15" s="792"/>
      <c r="AJ15" s="793"/>
      <c r="AK15" s="794"/>
      <c r="AL15" s="795"/>
      <c r="AM15" s="794"/>
      <c r="AN15" s="793"/>
      <c r="AO15" s="792"/>
      <c r="AP15" s="793"/>
      <c r="AQ15" s="792"/>
      <c r="AR15" s="793"/>
      <c r="AS15" s="792"/>
      <c r="AT15" s="793"/>
      <c r="AU15" s="792"/>
      <c r="AV15" s="793"/>
      <c r="AW15" s="792"/>
      <c r="AX15" s="793"/>
      <c r="AY15" s="701"/>
      <c r="AZ15" s="702"/>
      <c r="BA15" s="703"/>
      <c r="BB15" s="703"/>
      <c r="BC15" s="704"/>
      <c r="BD15" s="701"/>
      <c r="BE15" s="704"/>
      <c r="BF15" s="701"/>
      <c r="BG15" s="704"/>
      <c r="BH15" s="813"/>
      <c r="BI15" s="841"/>
      <c r="BJ15" s="878"/>
    </row>
    <row r="16" spans="1:62" ht="17.100000000000001" customHeight="1">
      <c r="A16" s="865"/>
      <c r="B16" s="583" t="s">
        <v>19</v>
      </c>
      <c r="C16" s="576"/>
      <c r="D16" s="577"/>
      <c r="E16" s="576"/>
      <c r="F16" s="577"/>
      <c r="G16" s="576"/>
      <c r="H16" s="577"/>
      <c r="I16" s="576"/>
      <c r="J16" s="577"/>
      <c r="K16" s="576"/>
      <c r="L16" s="577"/>
      <c r="M16" s="576"/>
      <c r="N16" s="577"/>
      <c r="O16" s="576"/>
      <c r="P16" s="577"/>
      <c r="Q16" s="576"/>
      <c r="R16" s="577"/>
      <c r="S16" s="576"/>
      <c r="T16" s="577"/>
      <c r="U16" s="576"/>
      <c r="V16" s="636"/>
      <c r="W16" s="576"/>
      <c r="X16" s="577"/>
      <c r="Y16" s="576"/>
      <c r="Z16" s="577"/>
      <c r="AA16" s="576"/>
      <c r="AB16" s="577"/>
      <c r="AC16" s="576"/>
      <c r="AD16" s="577"/>
      <c r="AE16" s="576"/>
      <c r="AF16" s="577"/>
      <c r="AG16" s="576"/>
      <c r="AH16" s="577"/>
      <c r="AI16" s="576"/>
      <c r="AJ16" s="577"/>
      <c r="AK16" s="576"/>
      <c r="AL16" s="577"/>
      <c r="AM16" s="576"/>
      <c r="AN16" s="577"/>
      <c r="AO16" s="576"/>
      <c r="AP16" s="577"/>
      <c r="AQ16" s="576"/>
      <c r="AR16" s="577"/>
      <c r="AS16" s="576"/>
      <c r="AT16" s="577"/>
      <c r="AU16" s="576"/>
      <c r="AV16" s="577"/>
      <c r="AW16" s="576"/>
      <c r="AX16" s="705"/>
      <c r="AY16" s="701"/>
      <c r="AZ16" s="702"/>
      <c r="BA16" s="703"/>
      <c r="BB16" s="703"/>
      <c r="BC16" s="704"/>
      <c r="BD16" s="701"/>
      <c r="BE16" s="704"/>
      <c r="BF16" s="701"/>
      <c r="BG16" s="704"/>
      <c r="BH16" s="813"/>
      <c r="BI16" s="841"/>
      <c r="BJ16" s="878"/>
    </row>
    <row r="17" spans="1:62" ht="17.100000000000001" customHeight="1">
      <c r="A17" s="866"/>
      <c r="B17" s="584" t="s">
        <v>20</v>
      </c>
      <c r="C17" s="576"/>
      <c r="D17" s="577"/>
      <c r="E17" s="576"/>
      <c r="F17" s="577"/>
      <c r="G17" s="576"/>
      <c r="H17" s="577"/>
      <c r="I17" s="576"/>
      <c r="J17" s="577"/>
      <c r="K17" s="576"/>
      <c r="L17" s="577"/>
      <c r="M17" s="576"/>
      <c r="N17" s="577"/>
      <c r="O17" s="576"/>
      <c r="P17" s="577"/>
      <c r="Q17" s="576"/>
      <c r="R17" s="637"/>
      <c r="S17" s="638"/>
      <c r="T17" s="637"/>
      <c r="U17" s="638"/>
      <c r="V17" s="637"/>
      <c r="W17" s="638"/>
      <c r="X17" s="637"/>
      <c r="Y17" s="638"/>
      <c r="Z17" s="637"/>
      <c r="AA17" s="638"/>
      <c r="AB17" s="637"/>
      <c r="AC17" s="638"/>
      <c r="AD17" s="637"/>
      <c r="AE17" s="638"/>
      <c r="AF17" s="637"/>
      <c r="AG17" s="638"/>
      <c r="AH17" s="637"/>
      <c r="AI17" s="638"/>
      <c r="AJ17" s="637"/>
      <c r="AK17" s="638"/>
      <c r="AL17" s="637"/>
      <c r="AM17" s="638"/>
      <c r="AN17" s="637"/>
      <c r="AO17" s="576"/>
      <c r="AP17" s="668"/>
      <c r="AQ17" s="638"/>
      <c r="AR17" s="637"/>
      <c r="AS17" s="638"/>
      <c r="AT17" s="637"/>
      <c r="AU17" s="638"/>
      <c r="AV17" s="637"/>
      <c r="AW17" s="706"/>
      <c r="AX17" s="577"/>
      <c r="AY17" s="707"/>
      <c r="AZ17" s="708"/>
      <c r="BA17" s="709"/>
      <c r="BB17" s="709"/>
      <c r="BC17" s="710"/>
      <c r="BD17" s="707"/>
      <c r="BE17" s="710"/>
      <c r="BF17" s="707"/>
      <c r="BG17" s="710"/>
      <c r="BH17" s="814"/>
      <c r="BI17" s="842"/>
      <c r="BJ17" s="879"/>
    </row>
    <row r="18" spans="1:62" ht="17.100000000000001" customHeight="1">
      <c r="A18" s="864" t="s">
        <v>24</v>
      </c>
      <c r="B18" s="560" t="s">
        <v>12</v>
      </c>
      <c r="C18" s="585"/>
      <c r="D18" s="586"/>
      <c r="E18" s="585"/>
      <c r="F18" s="586"/>
      <c r="G18" s="585"/>
      <c r="H18" s="586"/>
      <c r="I18" s="585"/>
      <c r="J18" s="586"/>
      <c r="K18" s="585"/>
      <c r="L18" s="586"/>
      <c r="M18" s="585"/>
      <c r="N18" s="586"/>
      <c r="O18" s="585"/>
      <c r="P18" s="586"/>
      <c r="Q18" s="585"/>
      <c r="R18" s="592"/>
      <c r="S18" s="569"/>
      <c r="T18" s="570"/>
      <c r="U18" s="774" t="s">
        <v>22</v>
      </c>
      <c r="V18" s="796" t="s">
        <v>22</v>
      </c>
      <c r="W18" s="774" t="s">
        <v>22</v>
      </c>
      <c r="X18" s="796" t="s">
        <v>22</v>
      </c>
      <c r="Y18" s="799"/>
      <c r="Z18" s="804" t="s">
        <v>22</v>
      </c>
      <c r="AA18" s="774" t="s">
        <v>22</v>
      </c>
      <c r="AB18" s="773" t="s">
        <v>22</v>
      </c>
      <c r="AC18" s="774" t="s">
        <v>22</v>
      </c>
      <c r="AD18" s="796" t="s">
        <v>22</v>
      </c>
      <c r="AE18" s="569"/>
      <c r="AF18" s="570"/>
      <c r="AG18" s="593"/>
      <c r="AH18" s="592"/>
      <c r="AI18" s="569"/>
      <c r="AJ18" s="570"/>
      <c r="AK18" s="593"/>
      <c r="AL18" s="659"/>
      <c r="AM18" s="660"/>
      <c r="AN18" s="653"/>
      <c r="AO18" s="585"/>
      <c r="AP18" s="663"/>
      <c r="AQ18" s="774"/>
      <c r="AR18" s="773"/>
      <c r="AS18" s="569"/>
      <c r="AT18" s="592"/>
      <c r="AU18" s="569"/>
      <c r="AV18" s="570"/>
      <c r="AW18" s="711"/>
      <c r="AX18" s="712"/>
      <c r="AY18" s="685">
        <v>3.5</v>
      </c>
      <c r="AZ18" s="681"/>
      <c r="BA18" s="713"/>
      <c r="BB18" s="681"/>
      <c r="BC18" s="682"/>
      <c r="BD18" s="679"/>
      <c r="BE18" s="737"/>
      <c r="BF18" s="679"/>
      <c r="BG18" s="682"/>
      <c r="BH18" s="809">
        <v>24</v>
      </c>
      <c r="BI18" s="840">
        <v>24</v>
      </c>
      <c r="BJ18" s="877">
        <f>((BI18)-(SUM(BD24,BE24,BF25,BG26)))/(BI18)*(100)</f>
        <v>100</v>
      </c>
    </row>
    <row r="19" spans="1:62" ht="17.100000000000001" customHeight="1">
      <c r="A19" s="865"/>
      <c r="B19" s="565" t="s">
        <v>13</v>
      </c>
      <c r="C19" s="587"/>
      <c r="D19" s="588"/>
      <c r="E19" s="587"/>
      <c r="F19" s="588"/>
      <c r="G19" s="587"/>
      <c r="H19" s="588"/>
      <c r="I19" s="587"/>
      <c r="J19" s="588"/>
      <c r="K19" s="587"/>
      <c r="L19" s="588"/>
      <c r="M19" s="587"/>
      <c r="N19" s="588"/>
      <c r="O19" s="587"/>
      <c r="P19" s="630"/>
      <c r="Q19" s="587"/>
      <c r="R19" s="588"/>
      <c r="S19" s="593"/>
      <c r="T19" s="570"/>
      <c r="U19" s="774"/>
      <c r="V19" s="773"/>
      <c r="W19" s="569"/>
      <c r="X19" s="570"/>
      <c r="Y19" s="569"/>
      <c r="Z19" s="592"/>
      <c r="AA19" s="587"/>
      <c r="AB19" s="588"/>
      <c r="AC19" s="587"/>
      <c r="AD19" s="588"/>
      <c r="AE19" s="587"/>
      <c r="AF19" s="592"/>
      <c r="AG19" s="593"/>
      <c r="AH19" s="592"/>
      <c r="AI19" s="587"/>
      <c r="AJ19" s="588"/>
      <c r="AK19" s="587"/>
      <c r="AL19" s="588"/>
      <c r="AM19" s="587"/>
      <c r="AN19" s="588"/>
      <c r="AO19" s="587"/>
      <c r="AP19" s="665"/>
      <c r="AQ19" s="587"/>
      <c r="AR19" s="665"/>
      <c r="AS19" s="587"/>
      <c r="AT19" s="665"/>
      <c r="AU19" s="587"/>
      <c r="AV19" s="588"/>
      <c r="AW19" s="604"/>
      <c r="AX19" s="714"/>
      <c r="AY19" s="715"/>
      <c r="AZ19" s="687"/>
      <c r="BA19" s="716"/>
      <c r="BB19" s="687"/>
      <c r="BC19" s="688"/>
      <c r="BD19" s="685"/>
      <c r="BE19" s="738"/>
      <c r="BF19" s="685"/>
      <c r="BG19" s="688"/>
      <c r="BH19" s="810"/>
      <c r="BI19" s="841"/>
      <c r="BJ19" s="878"/>
    </row>
    <row r="20" spans="1:62" ht="17.100000000000001" customHeight="1">
      <c r="A20" s="865"/>
      <c r="B20" s="589" t="s">
        <v>14</v>
      </c>
      <c r="C20" s="569" t="s">
        <v>22</v>
      </c>
      <c r="D20" s="570" t="s">
        <v>22</v>
      </c>
      <c r="E20" s="569" t="s">
        <v>22</v>
      </c>
      <c r="F20" s="570" t="s">
        <v>22</v>
      </c>
      <c r="G20" s="569" t="s">
        <v>22</v>
      </c>
      <c r="H20" s="570" t="s">
        <v>22</v>
      </c>
      <c r="I20" s="569" t="s">
        <v>22</v>
      </c>
      <c r="J20" s="570" t="s">
        <v>22</v>
      </c>
      <c r="K20" s="569" t="s">
        <v>22</v>
      </c>
      <c r="L20" s="570" t="s">
        <v>22</v>
      </c>
      <c r="M20" s="569" t="s">
        <v>22</v>
      </c>
      <c r="N20" s="570" t="s">
        <v>22</v>
      </c>
      <c r="O20" s="569" t="s">
        <v>22</v>
      </c>
      <c r="P20" s="570" t="s">
        <v>22</v>
      </c>
      <c r="Q20" s="569" t="s">
        <v>22</v>
      </c>
      <c r="R20" s="570" t="s">
        <v>22</v>
      </c>
      <c r="S20" s="593" t="s">
        <v>22</v>
      </c>
      <c r="T20" s="802" t="s">
        <v>22</v>
      </c>
      <c r="U20" s="797" t="s">
        <v>22</v>
      </c>
      <c r="V20" s="773"/>
      <c r="W20" s="797"/>
      <c r="X20" s="773" t="s">
        <v>22</v>
      </c>
      <c r="Y20" s="797" t="s">
        <v>22</v>
      </c>
      <c r="Z20" s="773" t="s">
        <v>22</v>
      </c>
      <c r="AA20" s="569"/>
      <c r="AB20" s="639"/>
      <c r="AC20" s="569"/>
      <c r="AD20" s="639" t="s">
        <v>22</v>
      </c>
      <c r="AE20" s="648" t="s">
        <v>22</v>
      </c>
      <c r="AF20" s="639" t="s">
        <v>22</v>
      </c>
      <c r="AG20" s="569" t="s">
        <v>22</v>
      </c>
      <c r="AH20" s="592" t="s">
        <v>22</v>
      </c>
      <c r="AI20" s="774" t="s">
        <v>22</v>
      </c>
      <c r="AJ20" s="773" t="s">
        <v>22</v>
      </c>
      <c r="AK20" s="797" t="s">
        <v>22</v>
      </c>
      <c r="AL20" s="803" t="s">
        <v>22</v>
      </c>
      <c r="AM20" s="660" t="s">
        <v>22</v>
      </c>
      <c r="AN20" s="653" t="s">
        <v>22</v>
      </c>
      <c r="AO20" s="593" t="s">
        <v>22</v>
      </c>
      <c r="AP20" s="653" t="s">
        <v>22</v>
      </c>
      <c r="AQ20" s="569" t="s">
        <v>22</v>
      </c>
      <c r="AR20" s="570" t="s">
        <v>22</v>
      </c>
      <c r="AS20" s="569" t="s">
        <v>22</v>
      </c>
      <c r="AT20" s="592" t="s">
        <v>22</v>
      </c>
      <c r="AU20" s="569" t="s">
        <v>22</v>
      </c>
      <c r="AV20" s="639" t="s">
        <v>25</v>
      </c>
      <c r="AW20" s="648" t="s">
        <v>25</v>
      </c>
      <c r="AX20" s="639" t="s">
        <v>25</v>
      </c>
      <c r="AY20" s="685"/>
      <c r="AZ20" s="687"/>
      <c r="BA20" s="687">
        <f>24-AY18</f>
        <v>20.5</v>
      </c>
      <c r="BB20" s="687"/>
      <c r="BC20" s="688"/>
      <c r="BD20" s="685"/>
      <c r="BE20" s="738"/>
      <c r="BF20" s="685"/>
      <c r="BG20" s="688"/>
      <c r="BH20" s="810"/>
      <c r="BI20" s="841"/>
      <c r="BJ20" s="878"/>
    </row>
    <row r="21" spans="1:62" ht="17.100000000000001" customHeight="1">
      <c r="A21" s="865"/>
      <c r="B21" s="590" t="s">
        <v>15</v>
      </c>
      <c r="C21" s="591"/>
      <c r="D21" s="592"/>
      <c r="E21" s="593"/>
      <c r="F21" s="592"/>
      <c r="G21" s="593"/>
      <c r="H21" s="592"/>
      <c r="I21" s="593"/>
      <c r="J21" s="592"/>
      <c r="K21" s="593"/>
      <c r="L21" s="592"/>
      <c r="M21" s="593"/>
      <c r="N21" s="631"/>
      <c r="O21" s="593"/>
      <c r="P21" s="592"/>
      <c r="Q21" s="593"/>
      <c r="R21" s="592"/>
      <c r="S21" s="593"/>
      <c r="T21" s="592"/>
      <c r="U21" s="569"/>
      <c r="V21" s="570"/>
      <c r="W21" s="569"/>
      <c r="X21" s="570"/>
      <c r="Y21" s="569"/>
      <c r="Z21" s="570"/>
      <c r="AA21" s="593"/>
      <c r="AB21" s="592"/>
      <c r="AC21" s="593"/>
      <c r="AD21" s="592"/>
      <c r="AE21" s="593"/>
      <c r="AF21" s="592"/>
      <c r="AG21" s="593"/>
      <c r="AH21" s="592"/>
      <c r="AI21" s="593"/>
      <c r="AJ21" s="592"/>
      <c r="AK21" s="593"/>
      <c r="AL21" s="592"/>
      <c r="AM21" s="593"/>
      <c r="AN21" s="592"/>
      <c r="AO21" s="593"/>
      <c r="AP21" s="592"/>
      <c r="AQ21" s="593"/>
      <c r="AR21" s="592"/>
      <c r="AS21" s="593"/>
      <c r="AT21" s="640"/>
      <c r="AU21" s="593"/>
      <c r="AV21" s="592"/>
      <c r="AW21" s="593"/>
      <c r="AX21" s="717"/>
      <c r="AY21" s="685"/>
      <c r="AZ21" s="687"/>
      <c r="BA21" s="716"/>
      <c r="BB21" s="718"/>
      <c r="BC21" s="688"/>
      <c r="BD21" s="685"/>
      <c r="BE21" s="738"/>
      <c r="BF21" s="685"/>
      <c r="BG21" s="688"/>
      <c r="BH21" s="810"/>
      <c r="BI21" s="841"/>
      <c r="BJ21" s="878"/>
    </row>
    <row r="22" spans="1:62" ht="18.75" customHeight="1">
      <c r="A22" s="865"/>
      <c r="B22" s="594" t="s">
        <v>16</v>
      </c>
      <c r="C22" s="595"/>
      <c r="D22" s="596"/>
      <c r="E22" s="595"/>
      <c r="F22" s="596"/>
      <c r="G22" s="595"/>
      <c r="H22" s="596"/>
      <c r="I22" s="595"/>
      <c r="J22" s="596"/>
      <c r="K22" s="595"/>
      <c r="L22" s="596"/>
      <c r="M22" s="595"/>
      <c r="N22" s="596"/>
      <c r="O22" s="595"/>
      <c r="P22" s="596"/>
      <c r="Q22" s="595"/>
      <c r="R22" s="596"/>
      <c r="S22" s="595"/>
      <c r="T22" s="596"/>
      <c r="U22" s="595"/>
      <c r="V22" s="596"/>
      <c r="W22" s="595"/>
      <c r="X22" s="596"/>
      <c r="Y22" s="649"/>
      <c r="Z22" s="650"/>
      <c r="AA22" s="649"/>
      <c r="AB22" s="650"/>
      <c r="AC22" s="649"/>
      <c r="AD22" s="607"/>
      <c r="AE22" s="651"/>
      <c r="AF22" s="607"/>
      <c r="AG22" s="606"/>
      <c r="AH22" s="607"/>
      <c r="AI22" s="606"/>
      <c r="AJ22" s="596"/>
      <c r="AK22" s="595"/>
      <c r="AL22" s="596"/>
      <c r="AM22" s="595"/>
      <c r="AN22" s="596"/>
      <c r="AO22" s="595"/>
      <c r="AP22" s="596"/>
      <c r="AQ22" s="595"/>
      <c r="AR22" s="596"/>
      <c r="AS22" s="595"/>
      <c r="AT22" s="596"/>
      <c r="AU22" s="595"/>
      <c r="AV22" s="596"/>
      <c r="AW22" s="595"/>
      <c r="AX22" s="719"/>
      <c r="AY22" s="720"/>
      <c r="AZ22" s="721"/>
      <c r="BA22" s="721"/>
      <c r="BB22" s="721"/>
      <c r="BC22" s="722"/>
      <c r="BD22" s="720"/>
      <c r="BE22" s="739"/>
      <c r="BF22" s="691"/>
      <c r="BG22" s="694"/>
      <c r="BH22" s="811"/>
      <c r="BI22" s="841"/>
      <c r="BJ22" s="878"/>
    </row>
    <row r="23" spans="1:62" ht="17.100000000000001" customHeight="1">
      <c r="A23" s="865"/>
      <c r="B23" s="575" t="s">
        <v>17</v>
      </c>
      <c r="C23" s="597"/>
      <c r="D23" s="598"/>
      <c r="E23" s="599"/>
      <c r="F23" s="600"/>
      <c r="G23" s="599"/>
      <c r="H23" s="600"/>
      <c r="I23" s="599"/>
      <c r="J23" s="600"/>
      <c r="K23" s="599"/>
      <c r="L23" s="600"/>
      <c r="M23" s="599"/>
      <c r="N23" s="600"/>
      <c r="O23" s="599"/>
      <c r="P23" s="600"/>
      <c r="Q23" s="599"/>
      <c r="R23" s="600"/>
      <c r="S23" s="599"/>
      <c r="T23" s="600"/>
      <c r="U23" s="599"/>
      <c r="V23" s="598"/>
      <c r="W23" s="599"/>
      <c r="X23" s="600"/>
      <c r="Y23" s="578"/>
      <c r="Z23" s="582"/>
      <c r="AA23" s="599"/>
      <c r="AB23" s="582"/>
      <c r="AC23" s="581"/>
      <c r="AD23" s="600"/>
      <c r="AE23" s="599"/>
      <c r="AF23" s="600"/>
      <c r="AG23" s="599"/>
      <c r="AH23" s="778"/>
      <c r="AI23" s="777"/>
      <c r="AJ23" s="778"/>
      <c r="AK23" s="777"/>
      <c r="AL23" s="779"/>
      <c r="AM23" s="597"/>
      <c r="AN23" s="598"/>
      <c r="AO23" s="597"/>
      <c r="AP23" s="598"/>
      <c r="AQ23" s="599"/>
      <c r="AR23" s="600"/>
      <c r="AS23" s="597"/>
      <c r="AT23" s="598"/>
      <c r="AU23" s="597"/>
      <c r="AV23" s="598"/>
      <c r="AW23" s="599"/>
      <c r="AX23" s="723"/>
      <c r="AY23" s="701"/>
      <c r="AZ23" s="703"/>
      <c r="BA23" s="703"/>
      <c r="BB23" s="703"/>
      <c r="BC23" s="704"/>
      <c r="BD23" s="801"/>
      <c r="BE23" s="578"/>
      <c r="BF23" s="701"/>
      <c r="BG23" s="704"/>
      <c r="BH23" s="812">
        <v>0</v>
      </c>
      <c r="BI23" s="841"/>
      <c r="BJ23" s="878"/>
    </row>
    <row r="24" spans="1:62" ht="17.100000000000001" customHeight="1">
      <c r="A24" s="865"/>
      <c r="B24" s="580" t="s">
        <v>18</v>
      </c>
      <c r="C24" s="578"/>
      <c r="D24" s="579"/>
      <c r="E24" s="578"/>
      <c r="F24" s="579"/>
      <c r="G24" s="578"/>
      <c r="H24" s="579"/>
      <c r="I24" s="578"/>
      <c r="J24" s="579"/>
      <c r="K24" s="578"/>
      <c r="L24" s="579"/>
      <c r="M24" s="578"/>
      <c r="N24" s="579"/>
      <c r="O24" s="578"/>
      <c r="P24" s="579"/>
      <c r="Q24" s="578"/>
      <c r="R24" s="579"/>
      <c r="S24" s="581"/>
      <c r="T24" s="609"/>
      <c r="U24" s="578"/>
      <c r="V24" s="582"/>
      <c r="W24" s="792"/>
      <c r="X24" s="798"/>
      <c r="Y24" s="581"/>
      <c r="Z24" s="582"/>
      <c r="AA24" s="581"/>
      <c r="AB24" s="577"/>
      <c r="AC24" s="581"/>
      <c r="AD24" s="579"/>
      <c r="AE24" s="578"/>
      <c r="AF24" s="579"/>
      <c r="AG24" s="578"/>
      <c r="AH24" s="579"/>
      <c r="AI24" s="578"/>
      <c r="AJ24" s="579"/>
      <c r="AK24" s="578"/>
      <c r="AL24" s="579"/>
      <c r="AM24" s="578"/>
      <c r="AN24" s="579"/>
      <c r="AO24" s="578"/>
      <c r="AP24" s="579"/>
      <c r="AQ24" s="578"/>
      <c r="AR24" s="579"/>
      <c r="AS24" s="578"/>
      <c r="AT24" s="609"/>
      <c r="AU24" s="578"/>
      <c r="AV24" s="579"/>
      <c r="AW24" s="578"/>
      <c r="AX24" s="724"/>
      <c r="AY24" s="701"/>
      <c r="AZ24" s="703"/>
      <c r="BA24" s="703"/>
      <c r="BB24" s="703"/>
      <c r="BC24" s="704"/>
      <c r="BD24" s="701"/>
      <c r="BE24" s="704"/>
      <c r="BF24" s="701"/>
      <c r="BG24" s="704"/>
      <c r="BH24" s="813"/>
      <c r="BI24" s="841"/>
      <c r="BJ24" s="878"/>
    </row>
    <row r="25" spans="1:62" ht="17.100000000000001" customHeight="1">
      <c r="A25" s="865"/>
      <c r="B25" s="583" t="s">
        <v>19</v>
      </c>
      <c r="C25" s="578"/>
      <c r="D25" s="579"/>
      <c r="E25" s="578"/>
      <c r="F25" s="579"/>
      <c r="G25" s="578"/>
      <c r="H25" s="579"/>
      <c r="I25" s="578"/>
      <c r="J25" s="579"/>
      <c r="K25" s="578"/>
      <c r="L25" s="579"/>
      <c r="M25" s="578"/>
      <c r="N25" s="579"/>
      <c r="O25" s="578"/>
      <c r="P25" s="579"/>
      <c r="Q25" s="578"/>
      <c r="R25" s="579"/>
      <c r="S25" s="578"/>
      <c r="T25" s="609"/>
      <c r="U25" s="578"/>
      <c r="V25" s="579"/>
      <c r="W25" s="587"/>
      <c r="X25" s="588"/>
      <c r="Y25" s="652"/>
      <c r="Z25" s="653"/>
      <c r="AA25" s="652"/>
      <c r="AB25" s="653"/>
      <c r="AC25" s="652"/>
      <c r="AD25" s="653"/>
      <c r="AE25" s="587"/>
      <c r="AF25" s="588"/>
      <c r="AG25" s="587"/>
      <c r="AH25" s="588"/>
      <c r="AI25" s="587"/>
      <c r="AJ25" s="588"/>
      <c r="AK25" s="587"/>
      <c r="AL25" s="588"/>
      <c r="AM25" s="587"/>
      <c r="AN25" s="588"/>
      <c r="AO25" s="587"/>
      <c r="AP25" s="588"/>
      <c r="AQ25" s="587"/>
      <c r="AR25" s="588"/>
      <c r="AS25" s="587"/>
      <c r="AT25" s="588"/>
      <c r="AU25" s="587"/>
      <c r="AV25" s="588"/>
      <c r="AW25" s="587"/>
      <c r="AX25" s="714"/>
      <c r="AY25" s="701"/>
      <c r="AZ25" s="703"/>
      <c r="BA25" s="703"/>
      <c r="BB25" s="703"/>
      <c r="BC25" s="704"/>
      <c r="BD25" s="701"/>
      <c r="BE25" s="704"/>
      <c r="BF25" s="701"/>
      <c r="BG25" s="704"/>
      <c r="BH25" s="813"/>
      <c r="BI25" s="841"/>
      <c r="BJ25" s="878"/>
    </row>
    <row r="26" spans="1:62" ht="17.100000000000001" customHeight="1">
      <c r="A26" s="866"/>
      <c r="B26" s="601" t="s">
        <v>20</v>
      </c>
      <c r="C26" s="602"/>
      <c r="D26" s="603"/>
      <c r="E26" s="602"/>
      <c r="F26" s="603"/>
      <c r="G26" s="602"/>
      <c r="H26" s="603"/>
      <c r="I26" s="602"/>
      <c r="J26" s="603"/>
      <c r="K26" s="602"/>
      <c r="L26" s="603"/>
      <c r="M26" s="602"/>
      <c r="N26" s="603"/>
      <c r="O26" s="602"/>
      <c r="P26" s="603"/>
      <c r="Q26" s="602"/>
      <c r="R26" s="603"/>
      <c r="S26" s="602"/>
      <c r="T26" s="603"/>
      <c r="U26" s="602"/>
      <c r="V26" s="603"/>
      <c r="W26" s="602"/>
      <c r="X26" s="603"/>
      <c r="Y26" s="602"/>
      <c r="Z26" s="603"/>
      <c r="AA26" s="610"/>
      <c r="AB26" s="611"/>
      <c r="AC26" s="610"/>
      <c r="AD26" s="611"/>
      <c r="AE26" s="610"/>
      <c r="AF26" s="611"/>
      <c r="AG26" s="610"/>
      <c r="AH26" s="611"/>
      <c r="AI26" s="610"/>
      <c r="AJ26" s="611"/>
      <c r="AK26" s="610"/>
      <c r="AL26" s="611"/>
      <c r="AM26" s="661"/>
      <c r="AN26" s="662"/>
      <c r="AO26" s="661"/>
      <c r="AP26" s="662"/>
      <c r="AQ26" s="661"/>
      <c r="AR26" s="662"/>
      <c r="AS26" s="661"/>
      <c r="AT26" s="662"/>
      <c r="AU26" s="578"/>
      <c r="AV26" s="579"/>
      <c r="AW26" s="578"/>
      <c r="AX26" s="579"/>
      <c r="AY26" s="707"/>
      <c r="AZ26" s="709"/>
      <c r="BA26" s="709"/>
      <c r="BB26" s="709"/>
      <c r="BC26" s="710"/>
      <c r="BD26" s="707"/>
      <c r="BE26" s="710"/>
      <c r="BF26" s="707"/>
      <c r="BG26" s="740"/>
      <c r="BH26" s="814"/>
      <c r="BI26" s="842"/>
      <c r="BJ26" s="879"/>
    </row>
    <row r="27" spans="1:62" ht="17.100000000000001" customHeight="1">
      <c r="A27" s="864" t="s">
        <v>26</v>
      </c>
      <c r="B27" s="560" t="s">
        <v>12</v>
      </c>
      <c r="C27" s="585"/>
      <c r="D27" s="586"/>
      <c r="E27" s="585"/>
      <c r="F27" s="586"/>
      <c r="G27" s="585"/>
      <c r="H27" s="586"/>
      <c r="I27" s="585"/>
      <c r="J27" s="586"/>
      <c r="K27" s="585"/>
      <c r="L27" s="586"/>
      <c r="M27" s="587"/>
      <c r="N27" s="588"/>
      <c r="O27" s="587"/>
      <c r="P27" s="588"/>
      <c r="Q27" s="587"/>
      <c r="R27" s="588"/>
      <c r="S27" s="587"/>
      <c r="T27" s="588"/>
      <c r="U27" s="587"/>
      <c r="V27" s="588"/>
      <c r="W27" s="587"/>
      <c r="X27" s="588"/>
      <c r="Y27" s="587"/>
      <c r="Z27" s="588"/>
      <c r="AA27" s="652"/>
      <c r="AB27" s="653"/>
      <c r="AC27" s="652"/>
      <c r="AD27" s="653"/>
      <c r="AE27" s="652"/>
      <c r="AF27" s="588"/>
      <c r="AG27" s="587"/>
      <c r="AH27" s="653"/>
      <c r="AI27" s="652"/>
      <c r="AJ27" s="640"/>
      <c r="AK27" s="591"/>
      <c r="AL27" s="663"/>
      <c r="AM27" s="664"/>
      <c r="AN27" s="663"/>
      <c r="AO27" s="664"/>
      <c r="AP27" s="663"/>
      <c r="AQ27" s="664"/>
      <c r="AR27" s="663"/>
      <c r="AS27" s="664"/>
      <c r="AT27" s="663"/>
      <c r="AU27" s="585"/>
      <c r="AV27" s="586"/>
      <c r="AW27" s="585"/>
      <c r="AX27" s="712"/>
      <c r="AY27" s="679"/>
      <c r="AZ27" s="681"/>
      <c r="BA27" s="681"/>
      <c r="BB27" s="681"/>
      <c r="BC27" s="682"/>
      <c r="BD27" s="679"/>
      <c r="BE27" s="735"/>
      <c r="BF27" s="679"/>
      <c r="BG27" s="682"/>
      <c r="BH27" s="809">
        <f>AY27+AZ28+BA29+BB30+BC31</f>
        <v>0</v>
      </c>
      <c r="BI27" s="840">
        <f>AY27+AZ28+BA29+BB30+BC31+BD32+BE33+BF34+BG35</f>
        <v>24</v>
      </c>
      <c r="BJ27" s="877">
        <f>((BI27)-(SUM(BD32,BE33,BF34,BG35)))/(BI27)*(100)</f>
        <v>0</v>
      </c>
    </row>
    <row r="28" spans="1:62" ht="17.100000000000001" customHeight="1">
      <c r="A28" s="865"/>
      <c r="B28" s="565" t="s">
        <v>13</v>
      </c>
      <c r="C28" s="587"/>
      <c r="D28" s="588"/>
      <c r="E28" s="587"/>
      <c r="F28" s="588"/>
      <c r="G28" s="587"/>
      <c r="H28" s="588"/>
      <c r="I28" s="587"/>
      <c r="J28" s="588"/>
      <c r="K28" s="587"/>
      <c r="L28" s="588"/>
      <c r="M28" s="587"/>
      <c r="N28" s="588"/>
      <c r="O28" s="587"/>
      <c r="P28" s="588"/>
      <c r="Q28" s="587"/>
      <c r="R28" s="588"/>
      <c r="S28" s="587"/>
      <c r="T28" s="588"/>
      <c r="U28" s="587"/>
      <c r="V28" s="588"/>
      <c r="W28" s="593"/>
      <c r="X28" s="592"/>
      <c r="Y28" s="593"/>
      <c r="Z28" s="592"/>
      <c r="AA28" s="593"/>
      <c r="AB28" s="592"/>
      <c r="AC28" s="593"/>
      <c r="AD28" s="592"/>
      <c r="AE28" s="593"/>
      <c r="AF28" s="592"/>
      <c r="AG28" s="593"/>
      <c r="AH28" s="588"/>
      <c r="AI28" s="587"/>
      <c r="AJ28" s="665"/>
      <c r="AK28" s="587"/>
      <c r="AL28" s="588"/>
      <c r="AM28" s="587"/>
      <c r="AN28" s="588"/>
      <c r="AO28" s="587"/>
      <c r="AP28" s="588"/>
      <c r="AQ28" s="587"/>
      <c r="AR28" s="588"/>
      <c r="AS28" s="587"/>
      <c r="AT28" s="588"/>
      <c r="AU28" s="587"/>
      <c r="AV28" s="588"/>
      <c r="AW28" s="587"/>
      <c r="AX28" s="714"/>
      <c r="AY28" s="685"/>
      <c r="AZ28" s="687"/>
      <c r="BA28" s="687"/>
      <c r="BB28" s="687"/>
      <c r="BC28" s="688"/>
      <c r="BD28" s="685"/>
      <c r="BE28" s="736"/>
      <c r="BF28" s="685"/>
      <c r="BG28" s="688"/>
      <c r="BH28" s="810"/>
      <c r="BI28" s="841"/>
      <c r="BJ28" s="878"/>
    </row>
    <row r="29" spans="1:62" ht="17.100000000000001" customHeight="1">
      <c r="A29" s="865"/>
      <c r="B29" s="589" t="s">
        <v>14</v>
      </c>
      <c r="C29" s="587"/>
      <c r="D29" s="588"/>
      <c r="E29" s="587"/>
      <c r="F29" s="588"/>
      <c r="G29" s="587"/>
      <c r="H29" s="588"/>
      <c r="I29" s="587"/>
      <c r="J29" s="588"/>
      <c r="K29" s="587"/>
      <c r="L29" s="588"/>
      <c r="M29" s="587"/>
      <c r="N29" s="588"/>
      <c r="O29" s="587"/>
      <c r="P29" s="588"/>
      <c r="Q29" s="587"/>
      <c r="R29" s="588"/>
      <c r="S29" s="587"/>
      <c r="T29" s="588"/>
      <c r="U29" s="587"/>
      <c r="V29" s="588"/>
      <c r="W29" s="587"/>
      <c r="X29" s="588"/>
      <c r="Y29" s="587"/>
      <c r="Z29" s="588"/>
      <c r="AA29" s="587"/>
      <c r="AB29" s="588"/>
      <c r="AC29" s="587"/>
      <c r="AD29" s="588"/>
      <c r="AE29" s="587"/>
      <c r="AF29" s="588"/>
      <c r="AG29" s="587"/>
      <c r="AH29" s="588"/>
      <c r="AI29" s="587"/>
      <c r="AJ29" s="592"/>
      <c r="AK29" s="593"/>
      <c r="AL29" s="592"/>
      <c r="AM29" s="604"/>
      <c r="AN29" s="605"/>
      <c r="AO29" s="587"/>
      <c r="AP29" s="588"/>
      <c r="AQ29" s="587"/>
      <c r="AR29" s="588"/>
      <c r="AS29" s="587"/>
      <c r="AT29" s="588"/>
      <c r="AU29" s="587"/>
      <c r="AV29" s="588"/>
      <c r="AW29" s="587"/>
      <c r="AX29" s="588"/>
      <c r="AY29" s="685"/>
      <c r="AZ29" s="687"/>
      <c r="BA29" s="687"/>
      <c r="BB29" s="687"/>
      <c r="BC29" s="688"/>
      <c r="BD29" s="685"/>
      <c r="BE29" s="736"/>
      <c r="BF29" s="685"/>
      <c r="BG29" s="688"/>
      <c r="BH29" s="810"/>
      <c r="BI29" s="841"/>
      <c r="BJ29" s="878"/>
    </row>
    <row r="30" spans="1:62" ht="17.100000000000001" customHeight="1">
      <c r="A30" s="865"/>
      <c r="B30" s="571" t="s">
        <v>15</v>
      </c>
      <c r="C30" s="593"/>
      <c r="D30" s="592"/>
      <c r="E30" s="604"/>
      <c r="F30" s="605"/>
      <c r="G30" s="587"/>
      <c r="H30" s="588"/>
      <c r="I30" s="587"/>
      <c r="J30" s="588"/>
      <c r="K30" s="587"/>
      <c r="L30" s="588"/>
      <c r="M30" s="587"/>
      <c r="N30" s="588"/>
      <c r="O30" s="587"/>
      <c r="P30" s="588"/>
      <c r="Q30" s="587"/>
      <c r="R30" s="588"/>
      <c r="S30" s="587"/>
      <c r="T30" s="588"/>
      <c r="U30" s="587"/>
      <c r="V30" s="588"/>
      <c r="W30" s="587"/>
      <c r="X30" s="588"/>
      <c r="Y30" s="587"/>
      <c r="Z30" s="588"/>
      <c r="AA30" s="587"/>
      <c r="AB30" s="588"/>
      <c r="AC30" s="587"/>
      <c r="AD30" s="588"/>
      <c r="AE30" s="587"/>
      <c r="AF30" s="588"/>
      <c r="AG30" s="587"/>
      <c r="AH30" s="588"/>
      <c r="AI30" s="587"/>
      <c r="AJ30" s="588"/>
      <c r="AK30" s="593"/>
      <c r="AL30" s="592"/>
      <c r="AM30" s="604"/>
      <c r="AN30" s="605"/>
      <c r="AO30" s="587"/>
      <c r="AP30" s="588"/>
      <c r="AQ30" s="587"/>
      <c r="AR30" s="588"/>
      <c r="AS30" s="587"/>
      <c r="AT30" s="588"/>
      <c r="AU30" s="587"/>
      <c r="AV30" s="588"/>
      <c r="AW30" s="587"/>
      <c r="AX30" s="588"/>
      <c r="AY30" s="685"/>
      <c r="AZ30" s="687"/>
      <c r="BA30" s="687"/>
      <c r="BB30" s="687"/>
      <c r="BC30" s="688"/>
      <c r="BD30" s="685"/>
      <c r="BE30" s="736"/>
      <c r="BF30" s="685"/>
      <c r="BG30" s="688"/>
      <c r="BH30" s="810"/>
      <c r="BI30" s="841"/>
      <c r="BJ30" s="878"/>
    </row>
    <row r="31" spans="1:62" ht="17.100000000000001" customHeight="1">
      <c r="A31" s="865"/>
      <c r="B31" s="594" t="s">
        <v>16</v>
      </c>
      <c r="C31" s="606"/>
      <c r="D31" s="607"/>
      <c r="E31" s="606"/>
      <c r="F31" s="607"/>
      <c r="G31" s="606"/>
      <c r="H31" s="607"/>
      <c r="I31" s="606"/>
      <c r="J31" s="607"/>
      <c r="K31" s="606"/>
      <c r="L31" s="607"/>
      <c r="M31" s="606"/>
      <c r="N31" s="607"/>
      <c r="O31" s="606"/>
      <c r="P31" s="607"/>
      <c r="Q31" s="606"/>
      <c r="R31" s="607"/>
      <c r="S31" s="606"/>
      <c r="T31" s="607"/>
      <c r="U31" s="606"/>
      <c r="V31" s="607"/>
      <c r="W31" s="606"/>
      <c r="X31" s="607"/>
      <c r="Y31" s="606"/>
      <c r="Z31" s="607"/>
      <c r="AA31" s="606"/>
      <c r="AB31" s="607"/>
      <c r="AC31" s="606"/>
      <c r="AD31" s="607"/>
      <c r="AE31" s="651"/>
      <c r="AF31" s="607"/>
      <c r="AG31" s="606"/>
      <c r="AH31" s="607"/>
      <c r="AI31" s="606"/>
      <c r="AJ31" s="651"/>
      <c r="AK31" s="606"/>
      <c r="AL31" s="607"/>
      <c r="AM31" s="606"/>
      <c r="AN31" s="607"/>
      <c r="AO31" s="606"/>
      <c r="AP31" s="607"/>
      <c r="AQ31" s="606"/>
      <c r="AR31" s="607"/>
      <c r="AS31" s="606"/>
      <c r="AT31" s="607"/>
      <c r="AU31" s="606"/>
      <c r="AV31" s="607"/>
      <c r="AW31" s="606"/>
      <c r="AX31" s="725"/>
      <c r="AY31" s="691"/>
      <c r="AZ31" s="693"/>
      <c r="BA31" s="693"/>
      <c r="BB31" s="693"/>
      <c r="BC31" s="694"/>
      <c r="BD31" s="691"/>
      <c r="BE31" s="722"/>
      <c r="BF31" s="691"/>
      <c r="BG31" s="694"/>
      <c r="BH31" s="811"/>
      <c r="BI31" s="841"/>
      <c r="BJ31" s="878"/>
    </row>
    <row r="32" spans="1:62" ht="17.100000000000001" customHeight="1">
      <c r="A32" s="865"/>
      <c r="B32" s="575" t="s">
        <v>17</v>
      </c>
      <c r="C32" s="608"/>
      <c r="D32" s="609"/>
      <c r="E32" s="608"/>
      <c r="F32" s="609"/>
      <c r="G32" s="608"/>
      <c r="H32" s="609"/>
      <c r="I32" s="608"/>
      <c r="J32" s="609"/>
      <c r="K32" s="608"/>
      <c r="L32" s="609"/>
      <c r="M32" s="608"/>
      <c r="N32" s="609"/>
      <c r="O32" s="608"/>
      <c r="P32" s="609"/>
      <c r="Q32" s="608"/>
      <c r="R32" s="609"/>
      <c r="S32" s="608"/>
      <c r="T32" s="609"/>
      <c r="U32" s="608"/>
      <c r="V32" s="609"/>
      <c r="W32" s="608"/>
      <c r="X32" s="609"/>
      <c r="Y32" s="608"/>
      <c r="Z32" s="609"/>
      <c r="AA32" s="608"/>
      <c r="AB32" s="609"/>
      <c r="AC32" s="608"/>
      <c r="AD32" s="609"/>
      <c r="AE32" s="578"/>
      <c r="AF32" s="579"/>
      <c r="AG32" s="608"/>
      <c r="AH32" s="609"/>
      <c r="AI32" s="578"/>
      <c r="AJ32" s="579"/>
      <c r="AK32" s="578"/>
      <c r="AL32" s="579"/>
      <c r="AM32" s="578"/>
      <c r="AN32" s="579"/>
      <c r="AO32" s="578"/>
      <c r="AP32" s="579"/>
      <c r="AQ32" s="578"/>
      <c r="AR32" s="579"/>
      <c r="AS32" s="578"/>
      <c r="AT32" s="579"/>
      <c r="AU32" s="578"/>
      <c r="AV32" s="579"/>
      <c r="AW32" s="578"/>
      <c r="AX32" s="724"/>
      <c r="AY32" s="701"/>
      <c r="AZ32" s="703"/>
      <c r="BA32" s="703"/>
      <c r="BB32" s="703"/>
      <c r="BC32" s="704"/>
      <c r="BD32" s="701"/>
      <c r="BE32" s="704"/>
      <c r="BF32" s="701"/>
      <c r="BG32" s="704"/>
      <c r="BH32" s="812">
        <f>BD32+BE33+BF34+BG35</f>
        <v>24</v>
      </c>
      <c r="BI32" s="841"/>
      <c r="BJ32" s="878"/>
    </row>
    <row r="33" spans="1:62" ht="17.100000000000001" customHeight="1">
      <c r="A33" s="865"/>
      <c r="B33" s="580" t="s">
        <v>18</v>
      </c>
      <c r="C33" s="578" t="s">
        <v>22</v>
      </c>
      <c r="D33" s="579" t="s">
        <v>22</v>
      </c>
      <c r="E33" s="578" t="s">
        <v>22</v>
      </c>
      <c r="F33" s="579" t="s">
        <v>22</v>
      </c>
      <c r="G33" s="578" t="s">
        <v>22</v>
      </c>
      <c r="H33" s="579" t="s">
        <v>22</v>
      </c>
      <c r="I33" s="578" t="s">
        <v>22</v>
      </c>
      <c r="J33" s="579" t="s">
        <v>22</v>
      </c>
      <c r="K33" s="578" t="s">
        <v>22</v>
      </c>
      <c r="L33" s="579" t="s">
        <v>22</v>
      </c>
      <c r="M33" s="578" t="s">
        <v>22</v>
      </c>
      <c r="N33" s="579" t="s">
        <v>22</v>
      </c>
      <c r="O33" s="578" t="s">
        <v>22</v>
      </c>
      <c r="P33" s="579" t="s">
        <v>22</v>
      </c>
      <c r="Q33" s="578" t="s">
        <v>22</v>
      </c>
      <c r="R33" s="579" t="s">
        <v>22</v>
      </c>
      <c r="S33" s="578" t="s">
        <v>22</v>
      </c>
      <c r="T33" s="579" t="s">
        <v>22</v>
      </c>
      <c r="U33" s="578" t="s">
        <v>22</v>
      </c>
      <c r="V33" s="579" t="s">
        <v>22</v>
      </c>
      <c r="W33" s="578" t="s">
        <v>22</v>
      </c>
      <c r="X33" s="579" t="s">
        <v>22</v>
      </c>
      <c r="Y33" s="578" t="s">
        <v>22</v>
      </c>
      <c r="Z33" s="579" t="s">
        <v>22</v>
      </c>
      <c r="AA33" s="578" t="s">
        <v>22</v>
      </c>
      <c r="AB33" s="579" t="s">
        <v>22</v>
      </c>
      <c r="AC33" s="578" t="s">
        <v>22</v>
      </c>
      <c r="AD33" s="579" t="s">
        <v>22</v>
      </c>
      <c r="AE33" s="608" t="s">
        <v>22</v>
      </c>
      <c r="AF33" s="579" t="s">
        <v>22</v>
      </c>
      <c r="AG33" s="578" t="s">
        <v>22</v>
      </c>
      <c r="AH33" s="579" t="s">
        <v>22</v>
      </c>
      <c r="AI33" s="578" t="s">
        <v>22</v>
      </c>
      <c r="AJ33" s="579" t="s">
        <v>22</v>
      </c>
      <c r="AK33" s="578" t="s">
        <v>22</v>
      </c>
      <c r="AL33" s="579" t="s">
        <v>22</v>
      </c>
      <c r="AM33" s="578" t="s">
        <v>22</v>
      </c>
      <c r="AN33" s="579" t="s">
        <v>22</v>
      </c>
      <c r="AO33" s="578" t="s">
        <v>22</v>
      </c>
      <c r="AP33" s="579" t="s">
        <v>22</v>
      </c>
      <c r="AQ33" s="578" t="s">
        <v>22</v>
      </c>
      <c r="AR33" s="579" t="s">
        <v>22</v>
      </c>
      <c r="AS33" s="578" t="s">
        <v>22</v>
      </c>
      <c r="AT33" s="579" t="s">
        <v>22</v>
      </c>
      <c r="AU33" s="578" t="s">
        <v>22</v>
      </c>
      <c r="AV33" s="579" t="s">
        <v>22</v>
      </c>
      <c r="AW33" s="578" t="s">
        <v>22</v>
      </c>
      <c r="AX33" s="579" t="s">
        <v>22</v>
      </c>
      <c r="AY33" s="701"/>
      <c r="AZ33" s="703"/>
      <c r="BA33" s="703"/>
      <c r="BB33" s="703"/>
      <c r="BC33" s="704"/>
      <c r="BD33" s="701"/>
      <c r="BE33" s="704">
        <v>24</v>
      </c>
      <c r="BF33" s="701"/>
      <c r="BG33" s="704"/>
      <c r="BH33" s="813"/>
      <c r="BI33" s="841"/>
      <c r="BJ33" s="878"/>
    </row>
    <row r="34" spans="1:62" ht="17.100000000000001" customHeight="1">
      <c r="A34" s="865"/>
      <c r="B34" s="583" t="s">
        <v>19</v>
      </c>
      <c r="C34" s="587"/>
      <c r="D34" s="588"/>
      <c r="E34" s="587"/>
      <c r="F34" s="588"/>
      <c r="G34" s="587"/>
      <c r="H34" s="588"/>
      <c r="I34" s="587"/>
      <c r="J34" s="588"/>
      <c r="K34" s="587"/>
      <c r="L34" s="588"/>
      <c r="M34" s="587"/>
      <c r="N34" s="588"/>
      <c r="O34" s="587"/>
      <c r="P34" s="588"/>
      <c r="Q34" s="587"/>
      <c r="R34" s="588"/>
      <c r="S34" s="587"/>
      <c r="T34" s="588"/>
      <c r="U34" s="587"/>
      <c r="V34" s="588"/>
      <c r="W34" s="587"/>
      <c r="X34" s="588"/>
      <c r="Y34" s="587"/>
      <c r="Z34" s="588"/>
      <c r="AA34" s="587"/>
      <c r="AB34" s="588"/>
      <c r="AC34" s="587"/>
      <c r="AD34" s="588"/>
      <c r="AE34" s="587"/>
      <c r="AF34" s="588"/>
      <c r="AG34" s="587"/>
      <c r="AH34" s="588"/>
      <c r="AI34" s="587"/>
      <c r="AJ34" s="588"/>
      <c r="AK34" s="587"/>
      <c r="AL34" s="588"/>
      <c r="AM34" s="587"/>
      <c r="AN34" s="588"/>
      <c r="AO34" s="587"/>
      <c r="AP34" s="588"/>
      <c r="AQ34" s="587"/>
      <c r="AR34" s="588"/>
      <c r="AS34" s="587"/>
      <c r="AT34" s="588"/>
      <c r="AU34" s="587"/>
      <c r="AV34" s="588"/>
      <c r="AW34" s="587"/>
      <c r="AX34" s="714"/>
      <c r="AY34" s="701"/>
      <c r="AZ34" s="703"/>
      <c r="BA34" s="703"/>
      <c r="BB34" s="703"/>
      <c r="BC34" s="704"/>
      <c r="BD34" s="701"/>
      <c r="BE34" s="704"/>
      <c r="BF34" s="701"/>
      <c r="BG34" s="704"/>
      <c r="BH34" s="813"/>
      <c r="BI34" s="841"/>
      <c r="BJ34" s="878"/>
    </row>
    <row r="35" spans="1:62" ht="17.100000000000001" customHeight="1">
      <c r="A35" s="866"/>
      <c r="B35" s="601" t="s">
        <v>20</v>
      </c>
      <c r="C35" s="610"/>
      <c r="D35" s="611"/>
      <c r="E35" s="610"/>
      <c r="F35" s="611"/>
      <c r="G35" s="610"/>
      <c r="H35" s="611"/>
      <c r="I35" s="610"/>
      <c r="J35" s="611"/>
      <c r="K35" s="610"/>
      <c r="L35" s="611"/>
      <c r="M35" s="610"/>
      <c r="N35" s="611"/>
      <c r="O35" s="610"/>
      <c r="P35" s="611"/>
      <c r="Q35" s="610"/>
      <c r="R35" s="611"/>
      <c r="S35" s="610"/>
      <c r="T35" s="611"/>
      <c r="U35" s="610"/>
      <c r="V35" s="611"/>
      <c r="W35" s="610"/>
      <c r="X35" s="611"/>
      <c r="Y35" s="610"/>
      <c r="Z35" s="611"/>
      <c r="AA35" s="610"/>
      <c r="AB35" s="611"/>
      <c r="AC35" s="610"/>
      <c r="AD35" s="611"/>
      <c r="AE35" s="610"/>
      <c r="AF35" s="611"/>
      <c r="AG35" s="610"/>
      <c r="AH35" s="611"/>
      <c r="AI35" s="610"/>
      <c r="AJ35" s="611"/>
      <c r="AK35" s="610"/>
      <c r="AL35" s="611"/>
      <c r="AM35" s="610"/>
      <c r="AN35" s="611"/>
      <c r="AO35" s="610"/>
      <c r="AP35" s="611"/>
      <c r="AQ35" s="610"/>
      <c r="AR35" s="611"/>
      <c r="AS35" s="610"/>
      <c r="AT35" s="611"/>
      <c r="AU35" s="610"/>
      <c r="AV35" s="611"/>
      <c r="AW35" s="610"/>
      <c r="AX35" s="726"/>
      <c r="AY35" s="707"/>
      <c r="AZ35" s="709"/>
      <c r="BA35" s="709"/>
      <c r="BB35" s="709"/>
      <c r="BC35" s="710"/>
      <c r="BD35" s="707"/>
      <c r="BE35" s="710"/>
      <c r="BF35" s="707"/>
      <c r="BG35" s="710"/>
      <c r="BH35" s="814"/>
      <c r="BI35" s="842"/>
      <c r="BJ35" s="879"/>
    </row>
    <row r="36" spans="1:62" ht="24.75" customHeight="1">
      <c r="A36" s="558"/>
      <c r="B36" s="558"/>
      <c r="C36" s="558"/>
      <c r="D36" s="558"/>
      <c r="E36" s="558"/>
      <c r="F36" s="558"/>
      <c r="G36" s="558"/>
      <c r="H36" s="558"/>
      <c r="I36" s="558"/>
      <c r="J36" s="558"/>
      <c r="K36" s="558"/>
      <c r="L36" s="558"/>
      <c r="M36" s="558"/>
      <c r="N36" s="558"/>
      <c r="O36" s="558"/>
      <c r="P36" s="558"/>
      <c r="Q36" s="558"/>
      <c r="R36" s="558"/>
      <c r="S36" s="558"/>
      <c r="T36" s="558"/>
      <c r="U36" s="558"/>
      <c r="V36" s="558"/>
      <c r="W36" s="612"/>
      <c r="X36" s="641"/>
      <c r="Y36" s="558"/>
      <c r="Z36" s="558"/>
      <c r="AA36" s="558"/>
      <c r="AB36" s="558"/>
      <c r="AC36" s="558"/>
      <c r="AD36" s="558"/>
      <c r="AE36" s="558"/>
      <c r="AF36" s="558"/>
      <c r="AG36" s="558"/>
      <c r="AH36" s="558"/>
      <c r="AI36" s="558"/>
      <c r="AJ36" s="558"/>
      <c r="AK36" s="558"/>
      <c r="AL36" s="558"/>
      <c r="AM36" s="558"/>
      <c r="AN36" s="558"/>
      <c r="AO36" s="558" t="s">
        <v>27</v>
      </c>
      <c r="AP36" s="558"/>
      <c r="AQ36" s="558"/>
      <c r="AR36" s="558"/>
      <c r="AS36" s="558"/>
      <c r="AT36" s="558"/>
      <c r="AU36" s="558"/>
      <c r="AV36" s="558"/>
      <c r="AW36" s="558"/>
      <c r="AX36" s="558"/>
      <c r="AY36" s="558"/>
      <c r="AZ36" s="558"/>
      <c r="BA36" s="558"/>
      <c r="BB36" s="558"/>
      <c r="BC36" s="558"/>
      <c r="BD36" s="558"/>
      <c r="BE36" s="558"/>
      <c r="BG36" s="558"/>
      <c r="BH36" s="558"/>
      <c r="BI36" s="741" t="s">
        <v>28</v>
      </c>
      <c r="BJ36" s="742">
        <f>(BJ18+BJ9+BJ27)/(3)</f>
        <v>66.666666666666671</v>
      </c>
    </row>
    <row r="37" spans="1:62" ht="18" customHeight="1">
      <c r="A37" s="612" t="s">
        <v>29</v>
      </c>
      <c r="B37" s="558"/>
      <c r="C37" s="558"/>
      <c r="D37" s="558"/>
      <c r="E37" s="558"/>
      <c r="F37" s="558"/>
      <c r="G37" s="558"/>
      <c r="H37" s="558"/>
      <c r="I37" s="558"/>
      <c r="J37" s="558"/>
      <c r="K37" s="558"/>
      <c r="L37" s="558"/>
      <c r="M37" s="558"/>
      <c r="N37" s="558"/>
      <c r="O37" s="558"/>
      <c r="P37" s="558"/>
      <c r="Q37" s="558"/>
      <c r="R37" s="558"/>
      <c r="S37" s="558"/>
      <c r="T37" s="558"/>
      <c r="U37" s="558"/>
      <c r="V37" s="558"/>
      <c r="W37" s="642" t="s">
        <v>30</v>
      </c>
      <c r="X37" s="643"/>
      <c r="Y37" s="641"/>
      <c r="Z37" s="641"/>
      <c r="AA37" s="641"/>
      <c r="AB37" s="641"/>
      <c r="AC37" s="641"/>
      <c r="AD37" s="641"/>
      <c r="AE37" s="641"/>
      <c r="AF37" s="641"/>
      <c r="AG37" s="641"/>
      <c r="AH37" s="641"/>
      <c r="AI37" s="641"/>
      <c r="AJ37" s="641"/>
      <c r="AK37" s="641"/>
      <c r="AL37" s="641"/>
      <c r="AM37" s="641"/>
      <c r="AN37" s="641"/>
      <c r="AO37" s="641"/>
      <c r="AP37" s="641"/>
      <c r="AQ37" s="641"/>
      <c r="AR37" s="641"/>
      <c r="AS37" s="641"/>
      <c r="AT37" s="641"/>
      <c r="AU37" s="641"/>
      <c r="AV37" s="669"/>
      <c r="AW37" s="727"/>
      <c r="AX37" s="558"/>
      <c r="AY37" s="558"/>
      <c r="AZ37" s="558"/>
      <c r="BA37" s="612"/>
      <c r="BB37" s="612"/>
      <c r="BC37" s="612" t="s">
        <v>31</v>
      </c>
      <c r="BD37" s="558"/>
      <c r="BE37" s="558"/>
      <c r="BF37" s="558"/>
      <c r="BG37" s="558"/>
      <c r="BH37" s="558"/>
      <c r="BI37" s="558"/>
      <c r="BJ37" s="743"/>
    </row>
    <row r="38" spans="1:62" ht="18" customHeight="1">
      <c r="A38" s="558" t="s">
        <v>23</v>
      </c>
      <c r="B38" s="558"/>
      <c r="C38" s="558"/>
      <c r="D38" s="558"/>
      <c r="E38" s="558"/>
      <c r="F38" s="558"/>
      <c r="G38" s="558"/>
      <c r="H38" s="558"/>
      <c r="I38" s="558"/>
      <c r="J38" s="558"/>
      <c r="K38" s="558"/>
      <c r="L38" s="558"/>
      <c r="M38" s="558"/>
      <c r="N38" s="558"/>
      <c r="O38" s="558"/>
      <c r="P38" s="558"/>
      <c r="Q38" s="558"/>
      <c r="R38" s="558"/>
      <c r="S38" s="558"/>
      <c r="T38" s="558"/>
      <c r="U38" s="558"/>
      <c r="V38" s="558"/>
      <c r="W38" s="780" t="s">
        <v>275</v>
      </c>
      <c r="X38" s="644"/>
      <c r="Y38" s="644"/>
      <c r="Z38" s="644"/>
      <c r="AA38" s="644"/>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728"/>
      <c r="AX38" s="558"/>
      <c r="AY38" s="558"/>
      <c r="AZ38" s="558"/>
      <c r="BA38" s="558"/>
      <c r="BB38" s="558"/>
      <c r="BC38" s="558"/>
      <c r="BD38" s="558"/>
      <c r="BE38" s="558"/>
      <c r="BF38" s="558"/>
      <c r="BG38" s="558"/>
      <c r="BH38" s="558"/>
      <c r="BI38" s="558"/>
      <c r="BJ38" s="743"/>
    </row>
    <row r="39" spans="1:62" ht="18" customHeight="1">
      <c r="A39" s="613" t="s">
        <v>32</v>
      </c>
      <c r="B39" s="937"/>
      <c r="C39" s="937"/>
      <c r="D39" s="937"/>
      <c r="E39" s="937"/>
      <c r="F39" s="937"/>
      <c r="G39" s="937"/>
      <c r="H39" s="937"/>
      <c r="I39" s="937"/>
      <c r="J39" s="937"/>
      <c r="K39" s="937"/>
      <c r="L39" s="558"/>
      <c r="M39" s="558"/>
      <c r="N39" s="558"/>
      <c r="O39" s="558"/>
      <c r="P39" s="558"/>
      <c r="Q39" s="558"/>
      <c r="R39" s="558"/>
      <c r="S39" s="558"/>
      <c r="T39" s="558"/>
      <c r="U39" s="558"/>
      <c r="V39" s="558"/>
      <c r="W39" s="780" t="s">
        <v>276</v>
      </c>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70"/>
      <c r="AW39" s="729"/>
      <c r="AX39" s="558"/>
      <c r="AY39" s="558"/>
      <c r="AZ39" s="558"/>
      <c r="BA39" s="613"/>
      <c r="BB39" s="613"/>
      <c r="BC39" s="613" t="s">
        <v>32</v>
      </c>
      <c r="BE39" s="744"/>
      <c r="BF39" s="744"/>
      <c r="BG39" s="744"/>
      <c r="BH39" s="614"/>
      <c r="BI39" s="616"/>
      <c r="BJ39" s="743"/>
    </row>
    <row r="40" spans="1:62" ht="17.25" customHeight="1">
      <c r="A40" s="613" t="s">
        <v>33</v>
      </c>
      <c r="B40" s="930"/>
      <c r="C40" s="930"/>
      <c r="D40" s="930"/>
      <c r="E40" s="930"/>
      <c r="F40" s="930"/>
      <c r="G40" s="930"/>
      <c r="H40" s="930"/>
      <c r="I40" s="930"/>
      <c r="J40" s="930"/>
      <c r="K40" s="930"/>
      <c r="L40" s="558"/>
      <c r="M40" s="558"/>
      <c r="N40" s="558"/>
      <c r="O40" s="558"/>
      <c r="P40" s="558"/>
      <c r="Q40" s="558"/>
      <c r="R40" s="558"/>
      <c r="S40" s="558"/>
      <c r="T40" s="558"/>
      <c r="U40" s="558"/>
      <c r="V40" s="558"/>
      <c r="W40" s="780" t="s">
        <v>272</v>
      </c>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70"/>
      <c r="AW40" s="729"/>
      <c r="AX40" s="558"/>
      <c r="AY40" s="558"/>
      <c r="AZ40" s="558"/>
      <c r="BA40" s="613"/>
      <c r="BB40" s="613"/>
      <c r="BC40" s="613" t="s">
        <v>33</v>
      </c>
      <c r="BD40" s="615"/>
      <c r="BE40" s="615"/>
      <c r="BF40" s="615"/>
      <c r="BG40" s="615"/>
      <c r="BH40" s="615"/>
      <c r="BI40" s="615"/>
      <c r="BJ40" s="558"/>
    </row>
    <row r="41" spans="1:62" ht="15.75" customHeight="1">
      <c r="A41" s="558" t="s">
        <v>23</v>
      </c>
      <c r="B41" s="558"/>
      <c r="C41" s="558"/>
      <c r="D41" s="558"/>
      <c r="E41" s="558"/>
      <c r="F41" s="558"/>
      <c r="G41" s="558"/>
      <c r="H41" s="558"/>
      <c r="I41" s="558"/>
      <c r="J41" s="558"/>
      <c r="K41" s="558"/>
      <c r="L41" s="558"/>
      <c r="M41" s="558"/>
      <c r="N41" s="558"/>
      <c r="O41" s="558"/>
      <c r="P41" s="558"/>
      <c r="Q41" s="558"/>
      <c r="R41" s="558"/>
      <c r="S41" s="558"/>
      <c r="T41" s="558"/>
      <c r="U41" s="558"/>
      <c r="V41" s="558"/>
      <c r="W41" s="646" t="s">
        <v>34</v>
      </c>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71"/>
      <c r="AW41" s="730"/>
      <c r="AX41" s="558"/>
      <c r="AY41" s="558"/>
      <c r="AZ41" s="558"/>
      <c r="BA41" s="558"/>
      <c r="BB41" s="558"/>
      <c r="BC41" s="558"/>
      <c r="BD41" s="558"/>
      <c r="BE41" s="558"/>
      <c r="BF41" s="558"/>
      <c r="BG41" s="558"/>
      <c r="BH41" s="558"/>
      <c r="BI41" s="558"/>
      <c r="BJ41" s="558"/>
    </row>
    <row r="42" spans="1:62" ht="18" customHeight="1">
      <c r="A42" s="613"/>
      <c r="B42" s="931"/>
      <c r="C42" s="931"/>
      <c r="D42" s="931"/>
      <c r="E42" s="931"/>
      <c r="F42" s="931"/>
      <c r="G42" s="931"/>
      <c r="H42" s="931"/>
      <c r="I42" s="931"/>
      <c r="J42" s="931"/>
      <c r="K42" s="931"/>
      <c r="L42" s="558"/>
      <c r="M42" s="558"/>
      <c r="N42" s="558"/>
      <c r="O42" s="558"/>
      <c r="P42" s="558"/>
      <c r="Q42" s="558"/>
      <c r="R42" s="558"/>
      <c r="S42" s="558"/>
      <c r="T42" s="558"/>
      <c r="U42" s="558"/>
      <c r="V42" s="558"/>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70"/>
      <c r="AW42" s="670"/>
      <c r="AX42" s="558"/>
      <c r="AY42" s="558"/>
      <c r="AZ42" s="558"/>
      <c r="BA42" s="558"/>
      <c r="BB42" s="558"/>
      <c r="BC42" s="558"/>
      <c r="BD42" s="613"/>
      <c r="BE42" s="558"/>
      <c r="BF42" s="558"/>
      <c r="BG42" s="558"/>
      <c r="BH42" s="558"/>
      <c r="BI42" s="616"/>
      <c r="BJ42" s="616"/>
    </row>
    <row r="43" spans="1:62" ht="18" customHeight="1">
      <c r="A43" s="558"/>
      <c r="B43" s="558" t="s">
        <v>35</v>
      </c>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558"/>
      <c r="BJ43" s="558"/>
    </row>
    <row r="44" spans="1:62" ht="18" customHeight="1">
      <c r="A44" s="558"/>
      <c r="B44" s="617" t="s">
        <v>12</v>
      </c>
      <c r="C44" s="618"/>
      <c r="D44" s="619" t="s">
        <v>36</v>
      </c>
      <c r="E44" s="558"/>
      <c r="F44" s="558"/>
      <c r="G44" s="558"/>
      <c r="H44" s="558"/>
      <c r="I44" s="558"/>
      <c r="J44" s="558"/>
      <c r="K44" s="558"/>
      <c r="L44" s="558"/>
      <c r="M44" s="558"/>
      <c r="N44" s="558"/>
      <c r="O44" s="558"/>
      <c r="P44" s="558"/>
      <c r="Q44" s="558"/>
      <c r="R44" s="932" t="s">
        <v>17</v>
      </c>
      <c r="S44" s="933"/>
      <c r="T44" s="618"/>
      <c r="U44" s="619" t="s">
        <v>37</v>
      </c>
      <c r="V44" s="558"/>
      <c r="W44" s="558"/>
      <c r="X44" s="558"/>
      <c r="Y44" s="558"/>
      <c r="Z44" s="558"/>
      <c r="AA44" s="558"/>
      <c r="AB44" s="558"/>
      <c r="AC44" s="558"/>
      <c r="AD44" s="558"/>
      <c r="AE44" s="558"/>
      <c r="AF44" s="558"/>
      <c r="AG44" s="558"/>
      <c r="AH44" s="558"/>
      <c r="AI44" s="932" t="s">
        <v>38</v>
      </c>
      <c r="AJ44" s="933"/>
      <c r="AK44" s="666"/>
      <c r="AL44" s="619" t="s">
        <v>39</v>
      </c>
      <c r="AM44" s="620"/>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8"/>
    </row>
    <row r="45" spans="1:62" ht="18" customHeight="1">
      <c r="A45" s="558"/>
      <c r="B45" s="617" t="s">
        <v>13</v>
      </c>
      <c r="C45" s="618"/>
      <c r="D45" s="619" t="s">
        <v>40</v>
      </c>
      <c r="E45" s="558"/>
      <c r="F45" s="558"/>
      <c r="G45" s="558"/>
      <c r="H45" s="558"/>
      <c r="I45" s="558"/>
      <c r="J45" s="558"/>
      <c r="K45" s="558"/>
      <c r="L45" s="558"/>
      <c r="M45" s="558"/>
      <c r="N45" s="558"/>
      <c r="O45" s="558"/>
      <c r="P45" s="558"/>
      <c r="Q45" s="558"/>
      <c r="R45" s="932" t="s">
        <v>18</v>
      </c>
      <c r="S45" s="933"/>
      <c r="T45" s="618"/>
      <c r="U45" s="619" t="s">
        <v>41</v>
      </c>
      <c r="V45" s="558"/>
      <c r="W45" s="558"/>
      <c r="X45" s="558"/>
      <c r="Y45" s="558"/>
      <c r="Z45" s="558"/>
      <c r="AA45" s="558"/>
      <c r="AB45" s="558"/>
      <c r="AC45" s="558"/>
      <c r="AD45" s="558"/>
      <c r="AE45" s="558"/>
      <c r="AF45" s="558"/>
      <c r="AG45" s="558"/>
      <c r="AH45" s="558"/>
      <c r="AI45" s="932" t="s">
        <v>16</v>
      </c>
      <c r="AJ45" s="933"/>
      <c r="AK45" s="667"/>
      <c r="AL45" s="558" t="s">
        <v>42</v>
      </c>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row>
    <row r="46" spans="1:62" ht="18" customHeight="1">
      <c r="A46" s="558"/>
      <c r="B46" s="617" t="s">
        <v>14</v>
      </c>
      <c r="C46" s="618"/>
      <c r="D46" s="619" t="s">
        <v>43</v>
      </c>
      <c r="E46" s="558"/>
      <c r="F46" s="558"/>
      <c r="G46" s="558"/>
      <c r="H46" s="558"/>
      <c r="I46" s="558"/>
      <c r="J46" s="558"/>
      <c r="K46" s="558"/>
      <c r="L46" s="558"/>
      <c r="M46" s="558"/>
      <c r="N46" s="558"/>
      <c r="O46" s="558"/>
      <c r="P46" s="558"/>
      <c r="Q46" s="558"/>
      <c r="R46" s="932" t="s">
        <v>19</v>
      </c>
      <c r="S46" s="933"/>
      <c r="T46" s="618"/>
      <c r="U46" s="619" t="s">
        <v>44</v>
      </c>
      <c r="V46" s="558"/>
      <c r="W46" s="558"/>
      <c r="X46" s="558"/>
      <c r="Y46" s="558"/>
      <c r="Z46" s="558"/>
      <c r="AA46" s="558"/>
      <c r="AB46" s="558"/>
      <c r="AC46" s="558"/>
      <c r="AD46" s="558"/>
      <c r="AE46" s="558"/>
      <c r="AF46" s="558"/>
      <c r="AG46" s="558"/>
      <c r="AH46" s="558"/>
      <c r="AI46" s="667"/>
      <c r="AJ46" s="667"/>
      <c r="AK46" s="667"/>
      <c r="AL46" s="558"/>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c r="BI46" s="558"/>
      <c r="BJ46" s="558"/>
    </row>
    <row r="47" spans="1:62" ht="18" customHeight="1">
      <c r="A47" s="558"/>
      <c r="B47" s="617" t="s">
        <v>15</v>
      </c>
      <c r="C47" s="618"/>
      <c r="D47" s="619" t="s">
        <v>45</v>
      </c>
      <c r="E47" s="558"/>
      <c r="F47" s="558"/>
      <c r="G47" s="558"/>
      <c r="H47" s="558"/>
      <c r="I47" s="558"/>
      <c r="J47" s="558"/>
      <c r="K47" s="558"/>
      <c r="L47" s="558"/>
      <c r="M47" s="558"/>
      <c r="N47" s="558"/>
      <c r="O47" s="558"/>
      <c r="P47" s="558"/>
      <c r="Q47" s="558"/>
      <c r="R47" s="932" t="s">
        <v>20</v>
      </c>
      <c r="S47" s="933"/>
      <c r="T47" s="618"/>
      <c r="U47" s="619" t="s">
        <v>46</v>
      </c>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row>
    <row r="48" spans="1:62" ht="18" customHeight="1">
      <c r="A48" s="558"/>
      <c r="B48" s="617" t="s">
        <v>47</v>
      </c>
      <c r="C48" s="618"/>
      <c r="D48" s="619" t="s">
        <v>48</v>
      </c>
      <c r="E48" s="558"/>
      <c r="F48" s="558"/>
      <c r="G48" s="558"/>
      <c r="H48" s="558"/>
      <c r="I48" s="558"/>
      <c r="J48" s="558"/>
      <c r="K48" s="558"/>
      <c r="L48" s="558"/>
      <c r="M48" s="558"/>
      <c r="N48" s="558"/>
      <c r="O48" s="558"/>
      <c r="P48" s="558"/>
      <c r="Q48" s="558"/>
      <c r="R48" s="932" t="s">
        <v>49</v>
      </c>
      <c r="S48" s="933"/>
      <c r="T48" s="618"/>
      <c r="U48" s="619" t="s">
        <v>50</v>
      </c>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row>
    <row r="49" spans="1:62" ht="6.75" customHeight="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row>
    <row r="50" spans="1:62" ht="15" customHeight="1">
      <c r="A50" s="555"/>
      <c r="B50" s="555"/>
      <c r="C50" s="555"/>
      <c r="D50" s="556"/>
      <c r="E50" s="557"/>
      <c r="F50" s="557"/>
      <c r="G50" s="557"/>
      <c r="H50" s="556"/>
      <c r="I50" s="557"/>
      <c r="J50" s="627"/>
      <c r="K50" s="556"/>
      <c r="L50" s="557"/>
      <c r="M50" s="627"/>
      <c r="N50" s="556"/>
      <c r="O50" s="557"/>
      <c r="P50" s="557"/>
      <c r="Q50" s="632"/>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row>
    <row r="51" spans="1:62" ht="18.75" customHeight="1">
      <c r="A51" s="620"/>
      <c r="B51" s="555"/>
      <c r="C51" s="555"/>
      <c r="D51" s="556"/>
      <c r="E51" s="557"/>
      <c r="F51" s="557"/>
      <c r="G51" s="557"/>
      <c r="H51" s="556"/>
      <c r="I51" s="557"/>
      <c r="J51" s="627"/>
      <c r="K51" s="556"/>
      <c r="L51" s="557"/>
      <c r="M51" s="627"/>
      <c r="N51" s="556"/>
      <c r="O51" s="557"/>
      <c r="P51" s="557"/>
      <c r="Q51" s="632"/>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row>
    <row r="52" spans="1:62" s="548" customFormat="1" ht="19.5" customHeight="1">
      <c r="A52" s="621" t="s">
        <v>5</v>
      </c>
      <c r="B52" s="919" t="s">
        <v>51</v>
      </c>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c r="AO52" s="920"/>
      <c r="AP52" s="921"/>
      <c r="AQ52" s="922" t="s">
        <v>52</v>
      </c>
      <c r="AR52" s="920"/>
      <c r="AS52" s="920"/>
      <c r="AT52" s="920"/>
      <c r="AU52" s="921"/>
      <c r="AV52" s="922" t="s">
        <v>53</v>
      </c>
      <c r="AW52" s="920"/>
      <c r="AX52" s="920"/>
      <c r="AY52" s="920"/>
      <c r="AZ52" s="920"/>
      <c r="BA52" s="920"/>
      <c r="BB52" s="920"/>
      <c r="BC52" s="672"/>
      <c r="BD52" s="922"/>
      <c r="BE52" s="920"/>
      <c r="BF52" s="920"/>
      <c r="BG52" s="920"/>
      <c r="BH52" s="920"/>
      <c r="BI52" s="920"/>
      <c r="BJ52" s="921"/>
    </row>
    <row r="53" spans="1:62" ht="20.25" customHeight="1">
      <c r="A53" s="867" t="s">
        <v>54</v>
      </c>
      <c r="B53" s="622">
        <v>1</v>
      </c>
      <c r="C53" s="923" t="s">
        <v>57</v>
      </c>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8">
        <v>24</v>
      </c>
      <c r="AR53" s="889"/>
      <c r="AS53" s="889"/>
      <c r="AT53" s="889"/>
      <c r="AU53" s="890"/>
      <c r="AV53" s="891"/>
      <c r="AW53" s="892"/>
      <c r="AX53" s="892"/>
      <c r="AY53" s="892"/>
      <c r="AZ53" s="892"/>
      <c r="BA53" s="892"/>
      <c r="BB53" s="892"/>
      <c r="BC53" s="893"/>
      <c r="BD53" s="912" t="s">
        <v>271</v>
      </c>
      <c r="BE53" s="895"/>
      <c r="BF53" s="895"/>
      <c r="BG53" s="895"/>
      <c r="BH53" s="895"/>
      <c r="BI53" s="895"/>
      <c r="BJ53" s="896"/>
    </row>
    <row r="54" spans="1:62" ht="23.1" customHeight="1">
      <c r="A54" s="868"/>
      <c r="B54" s="623">
        <v>2</v>
      </c>
      <c r="C54" s="904" t="s">
        <v>273</v>
      </c>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1"/>
      <c r="AQ54" s="924">
        <v>0</v>
      </c>
      <c r="AR54" s="925"/>
      <c r="AS54" s="925"/>
      <c r="AT54" s="925"/>
      <c r="AU54" s="926"/>
      <c r="AV54" s="900" t="s">
        <v>274</v>
      </c>
      <c r="AW54" s="826"/>
      <c r="AX54" s="826"/>
      <c r="AY54" s="826"/>
      <c r="AZ54" s="826"/>
      <c r="BA54" s="826"/>
      <c r="BB54" s="826"/>
      <c r="BC54" s="827"/>
      <c r="BD54" s="927"/>
      <c r="BE54" s="928"/>
      <c r="BF54" s="928"/>
      <c r="BG54" s="928"/>
      <c r="BH54" s="928"/>
      <c r="BI54" s="928"/>
      <c r="BJ54" s="929"/>
    </row>
    <row r="55" spans="1:62" ht="23.1" customHeight="1">
      <c r="A55" s="868"/>
      <c r="B55" s="623">
        <v>3</v>
      </c>
      <c r="C55" s="916"/>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3"/>
      <c r="AQ55" s="822"/>
      <c r="AR55" s="823"/>
      <c r="AS55" s="823"/>
      <c r="AT55" s="823"/>
      <c r="AU55" s="824"/>
      <c r="AV55" s="900"/>
      <c r="AW55" s="826"/>
      <c r="AX55" s="826"/>
      <c r="AY55" s="826"/>
      <c r="AZ55" s="826"/>
      <c r="BA55" s="826"/>
      <c r="BB55" s="826"/>
      <c r="BC55" s="827"/>
      <c r="BD55" s="858"/>
      <c r="BE55" s="917"/>
      <c r="BF55" s="917"/>
      <c r="BG55" s="917"/>
      <c r="BH55" s="917"/>
      <c r="BI55" s="917"/>
      <c r="BJ55" s="918"/>
    </row>
    <row r="56" spans="1:62" ht="23.1" customHeight="1">
      <c r="A56" s="868"/>
      <c r="B56" s="623">
        <v>4</v>
      </c>
      <c r="C56" s="916"/>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3"/>
      <c r="AQ56" s="822"/>
      <c r="AR56" s="823"/>
      <c r="AS56" s="823"/>
      <c r="AT56" s="823"/>
      <c r="AU56" s="824"/>
      <c r="AV56" s="900"/>
      <c r="AW56" s="826"/>
      <c r="AX56" s="826"/>
      <c r="AY56" s="826"/>
      <c r="AZ56" s="826"/>
      <c r="BA56" s="826"/>
      <c r="BB56" s="826"/>
      <c r="BC56" s="827"/>
      <c r="BD56" s="819"/>
      <c r="BE56" s="820"/>
      <c r="BF56" s="820"/>
      <c r="BG56" s="820"/>
      <c r="BH56" s="820"/>
      <c r="BI56" s="820"/>
      <c r="BJ56" s="821"/>
    </row>
    <row r="57" spans="1:62" ht="23.1" customHeight="1">
      <c r="A57" s="868"/>
      <c r="B57" s="623">
        <v>5</v>
      </c>
      <c r="C57" s="831"/>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3"/>
      <c r="AQ57" s="822"/>
      <c r="AR57" s="823"/>
      <c r="AS57" s="823"/>
      <c r="AT57" s="823"/>
      <c r="AU57" s="824"/>
      <c r="AV57" s="825"/>
      <c r="AW57" s="826"/>
      <c r="AX57" s="826"/>
      <c r="AY57" s="826"/>
      <c r="AZ57" s="826"/>
      <c r="BA57" s="826"/>
      <c r="BB57" s="826"/>
      <c r="BC57" s="827"/>
      <c r="BD57" s="880"/>
      <c r="BE57" s="881"/>
      <c r="BF57" s="881"/>
      <c r="BG57" s="881"/>
      <c r="BH57" s="881"/>
      <c r="BI57" s="881"/>
      <c r="BJ57" s="882"/>
    </row>
    <row r="58" spans="1:62" ht="23.1" customHeight="1">
      <c r="A58" s="868"/>
      <c r="B58" s="623">
        <v>6</v>
      </c>
      <c r="C58" s="819"/>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1"/>
      <c r="AQ58" s="822"/>
      <c r="AR58" s="823"/>
      <c r="AS58" s="823"/>
      <c r="AT58" s="823"/>
      <c r="AU58" s="824"/>
      <c r="AV58" s="825"/>
      <c r="AW58" s="826"/>
      <c r="AX58" s="826"/>
      <c r="AY58" s="826"/>
      <c r="AZ58" s="826"/>
      <c r="BA58" s="826"/>
      <c r="BB58" s="826"/>
      <c r="BC58" s="827"/>
      <c r="BD58" s="880"/>
      <c r="BE58" s="881"/>
      <c r="BF58" s="881"/>
      <c r="BG58" s="881"/>
      <c r="BH58" s="881"/>
      <c r="BI58" s="881"/>
      <c r="BJ58" s="882"/>
    </row>
    <row r="59" spans="1:62" ht="23.1" customHeight="1">
      <c r="A59" s="868"/>
      <c r="B59" s="623">
        <v>7</v>
      </c>
      <c r="C59" s="819"/>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1"/>
      <c r="AQ59" s="822"/>
      <c r="AR59" s="823"/>
      <c r="AS59" s="823"/>
      <c r="AT59" s="823"/>
      <c r="AU59" s="824"/>
      <c r="AV59" s="825"/>
      <c r="AW59" s="826"/>
      <c r="AX59" s="826"/>
      <c r="AY59" s="826"/>
      <c r="AZ59" s="826"/>
      <c r="BA59" s="826"/>
      <c r="BB59" s="826"/>
      <c r="BC59" s="827"/>
      <c r="BD59" s="880"/>
      <c r="BE59" s="881"/>
      <c r="BF59" s="881"/>
      <c r="BG59" s="881"/>
      <c r="BH59" s="881"/>
      <c r="BI59" s="881"/>
      <c r="BJ59" s="882"/>
    </row>
    <row r="60" spans="1:62" ht="23.1" customHeight="1">
      <c r="A60" s="868"/>
      <c r="B60" s="624">
        <v>8</v>
      </c>
      <c r="C60" s="831"/>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3"/>
      <c r="AQ60" s="822"/>
      <c r="AR60" s="823"/>
      <c r="AS60" s="823"/>
      <c r="AT60" s="823"/>
      <c r="AU60" s="824"/>
      <c r="AV60" s="825"/>
      <c r="AW60" s="826"/>
      <c r="AX60" s="826"/>
      <c r="AY60" s="826"/>
      <c r="AZ60" s="826"/>
      <c r="BA60" s="826"/>
      <c r="BB60" s="826"/>
      <c r="BC60" s="827"/>
      <c r="BD60" s="880"/>
      <c r="BE60" s="881"/>
      <c r="BF60" s="881"/>
      <c r="BG60" s="881"/>
      <c r="BH60" s="881"/>
      <c r="BI60" s="881"/>
      <c r="BJ60" s="882"/>
    </row>
    <row r="61" spans="1:62" ht="23.1" customHeight="1">
      <c r="A61" s="869"/>
      <c r="B61" s="625">
        <v>9</v>
      </c>
      <c r="C61" s="831"/>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3"/>
      <c r="AQ61" s="905"/>
      <c r="AR61" s="906"/>
      <c r="AS61" s="906"/>
      <c r="AT61" s="906"/>
      <c r="AU61" s="907"/>
      <c r="AV61" s="883"/>
      <c r="AW61" s="884"/>
      <c r="AX61" s="884"/>
      <c r="AY61" s="884"/>
      <c r="AZ61" s="884"/>
      <c r="BA61" s="884"/>
      <c r="BB61" s="884"/>
      <c r="BC61" s="885"/>
      <c r="BD61" s="908"/>
      <c r="BE61" s="909"/>
      <c r="BF61" s="909"/>
      <c r="BG61" s="909"/>
      <c r="BH61" s="909"/>
      <c r="BI61" s="909"/>
      <c r="BJ61" s="910"/>
    </row>
    <row r="62" spans="1:62" ht="21" customHeight="1">
      <c r="A62" s="867" t="s">
        <v>24</v>
      </c>
      <c r="B62" s="626">
        <v>1</v>
      </c>
      <c r="C62" s="911" t="s">
        <v>57</v>
      </c>
      <c r="D62" s="911"/>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c r="AD62" s="911"/>
      <c r="AE62" s="911"/>
      <c r="AF62" s="911"/>
      <c r="AG62" s="911"/>
      <c r="AH62" s="911"/>
      <c r="AI62" s="911"/>
      <c r="AJ62" s="911"/>
      <c r="AK62" s="911"/>
      <c r="AL62" s="911"/>
      <c r="AM62" s="911"/>
      <c r="AN62" s="911"/>
      <c r="AO62" s="911"/>
      <c r="AP62" s="911"/>
      <c r="AQ62" s="888">
        <v>24</v>
      </c>
      <c r="AR62" s="889"/>
      <c r="AS62" s="889"/>
      <c r="AT62" s="889"/>
      <c r="AU62" s="890"/>
      <c r="AV62" s="891"/>
      <c r="AW62" s="892"/>
      <c r="AX62" s="892"/>
      <c r="AY62" s="892"/>
      <c r="AZ62" s="892"/>
      <c r="BA62" s="892"/>
      <c r="BB62" s="892"/>
      <c r="BC62" s="893"/>
      <c r="BD62" s="912" t="s">
        <v>271</v>
      </c>
      <c r="BE62" s="895"/>
      <c r="BF62" s="895"/>
      <c r="BG62" s="895"/>
      <c r="BH62" s="895"/>
      <c r="BI62" s="895"/>
      <c r="BJ62" s="896"/>
    </row>
    <row r="63" spans="1:62" ht="23.1" customHeight="1">
      <c r="A63" s="868"/>
      <c r="B63" s="623">
        <v>2</v>
      </c>
      <c r="C63" s="904"/>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1"/>
      <c r="AQ63" s="822"/>
      <c r="AR63" s="823"/>
      <c r="AS63" s="823"/>
      <c r="AT63" s="823"/>
      <c r="AU63" s="824"/>
      <c r="AV63" s="900"/>
      <c r="AW63" s="826"/>
      <c r="AX63" s="826"/>
      <c r="AY63" s="826"/>
      <c r="AZ63" s="826"/>
      <c r="BA63" s="826"/>
      <c r="BB63" s="826"/>
      <c r="BC63" s="827"/>
      <c r="BD63" s="913"/>
      <c r="BE63" s="914"/>
      <c r="BF63" s="914"/>
      <c r="BG63" s="914"/>
      <c r="BH63" s="914"/>
      <c r="BI63" s="914"/>
      <c r="BJ63" s="915"/>
    </row>
    <row r="64" spans="1:62" ht="23.1" customHeight="1">
      <c r="A64" s="868"/>
      <c r="B64" s="623">
        <v>3</v>
      </c>
      <c r="C64" s="819"/>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1"/>
      <c r="AQ64" s="822"/>
      <c r="AR64" s="823"/>
      <c r="AS64" s="823"/>
      <c r="AT64" s="823"/>
      <c r="AU64" s="824"/>
      <c r="AV64" s="900"/>
      <c r="AW64" s="826"/>
      <c r="AX64" s="826"/>
      <c r="AY64" s="826"/>
      <c r="AZ64" s="826"/>
      <c r="BA64" s="826"/>
      <c r="BB64" s="826"/>
      <c r="BC64" s="827"/>
      <c r="BD64" s="825"/>
      <c r="BE64" s="826"/>
      <c r="BF64" s="826"/>
      <c r="BG64" s="826"/>
      <c r="BH64" s="826"/>
      <c r="BI64" s="826"/>
      <c r="BJ64" s="827"/>
    </row>
    <row r="65" spans="1:63" ht="23.1" customHeight="1">
      <c r="A65" s="868"/>
      <c r="B65" s="623">
        <v>4</v>
      </c>
      <c r="C65" s="904"/>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1"/>
      <c r="AQ65" s="822"/>
      <c r="AR65" s="823"/>
      <c r="AS65" s="823"/>
      <c r="AT65" s="823"/>
      <c r="AU65" s="824"/>
      <c r="AV65" s="900"/>
      <c r="AW65" s="826"/>
      <c r="AX65" s="826"/>
      <c r="AY65" s="826"/>
      <c r="AZ65" s="826"/>
      <c r="BA65" s="826"/>
      <c r="BB65" s="826"/>
      <c r="BC65" s="827"/>
      <c r="BD65" s="825"/>
      <c r="BE65" s="826"/>
      <c r="BF65" s="826"/>
      <c r="BG65" s="826"/>
      <c r="BH65" s="826"/>
      <c r="BI65" s="826"/>
      <c r="BJ65" s="827"/>
    </row>
    <row r="66" spans="1:63" ht="23.1" customHeight="1">
      <c r="A66" s="868"/>
      <c r="B66" s="623">
        <v>5</v>
      </c>
      <c r="C66" s="819"/>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1"/>
      <c r="AQ66" s="822"/>
      <c r="AR66" s="823"/>
      <c r="AS66" s="823"/>
      <c r="AT66" s="823"/>
      <c r="AU66" s="824"/>
      <c r="AV66" s="900"/>
      <c r="AW66" s="826"/>
      <c r="AX66" s="826"/>
      <c r="AY66" s="826"/>
      <c r="AZ66" s="826"/>
      <c r="BA66" s="826"/>
      <c r="BB66" s="826"/>
      <c r="BC66" s="827"/>
      <c r="BD66" s="880"/>
      <c r="BE66" s="881"/>
      <c r="BF66" s="881"/>
      <c r="BG66" s="881"/>
      <c r="BH66" s="881"/>
      <c r="BI66" s="881"/>
      <c r="BJ66" s="882"/>
    </row>
    <row r="67" spans="1:63" ht="23.1" customHeight="1">
      <c r="A67" s="868"/>
      <c r="B67" s="623">
        <v>6</v>
      </c>
      <c r="C67" s="819"/>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1"/>
      <c r="AQ67" s="822"/>
      <c r="AR67" s="823"/>
      <c r="AS67" s="823"/>
      <c r="AT67" s="823"/>
      <c r="AU67" s="824"/>
      <c r="AV67" s="900"/>
      <c r="AW67" s="826"/>
      <c r="AX67" s="826"/>
      <c r="AY67" s="826"/>
      <c r="AZ67" s="826"/>
      <c r="BA67" s="826"/>
      <c r="BB67" s="826"/>
      <c r="BC67" s="827"/>
      <c r="BD67" s="901"/>
      <c r="BE67" s="902"/>
      <c r="BF67" s="902"/>
      <c r="BG67" s="902"/>
      <c r="BH67" s="902"/>
      <c r="BI67" s="902"/>
      <c r="BJ67" s="903"/>
    </row>
    <row r="68" spans="1:63" ht="23.1" customHeight="1">
      <c r="A68" s="868"/>
      <c r="B68" s="623">
        <v>7</v>
      </c>
      <c r="C68" s="831"/>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3"/>
      <c r="AQ68" s="822"/>
      <c r="AR68" s="823"/>
      <c r="AS68" s="823"/>
      <c r="AT68" s="823"/>
      <c r="AU68" s="824"/>
      <c r="AV68" s="900"/>
      <c r="AW68" s="826"/>
      <c r="AX68" s="826"/>
      <c r="AY68" s="826"/>
      <c r="AZ68" s="826"/>
      <c r="BA68" s="826"/>
      <c r="BB68" s="826"/>
      <c r="BC68" s="827"/>
      <c r="BD68" s="880"/>
      <c r="BE68" s="881"/>
      <c r="BF68" s="881"/>
      <c r="BG68" s="881"/>
      <c r="BH68" s="881"/>
      <c r="BI68" s="881"/>
      <c r="BJ68" s="882"/>
    </row>
    <row r="69" spans="1:63" ht="23.1" customHeight="1">
      <c r="A69" s="868"/>
      <c r="B69" s="623">
        <v>8</v>
      </c>
      <c r="C69" s="831"/>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3"/>
      <c r="AQ69" s="822"/>
      <c r="AR69" s="823"/>
      <c r="AS69" s="823"/>
      <c r="AT69" s="823"/>
      <c r="AU69" s="824"/>
      <c r="AV69" s="825"/>
      <c r="AW69" s="826"/>
      <c r="AX69" s="826"/>
      <c r="AY69" s="826"/>
      <c r="AZ69" s="826"/>
      <c r="BA69" s="826"/>
      <c r="BB69" s="826"/>
      <c r="BC69" s="827"/>
      <c r="BD69" s="901"/>
      <c r="BE69" s="902"/>
      <c r="BF69" s="902"/>
      <c r="BG69" s="902"/>
      <c r="BH69" s="902"/>
      <c r="BI69" s="902"/>
      <c r="BJ69" s="903"/>
    </row>
    <row r="70" spans="1:63" ht="23.1" customHeight="1">
      <c r="A70" s="868"/>
      <c r="B70" s="623">
        <v>9</v>
      </c>
      <c r="C70" s="831"/>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3"/>
      <c r="AQ70" s="822"/>
      <c r="AR70" s="823"/>
      <c r="AS70" s="823"/>
      <c r="AT70" s="823"/>
      <c r="AU70" s="824"/>
      <c r="AV70" s="825"/>
      <c r="AW70" s="826"/>
      <c r="AX70" s="826"/>
      <c r="AY70" s="826"/>
      <c r="AZ70" s="826"/>
      <c r="BA70" s="826"/>
      <c r="BB70" s="826"/>
      <c r="BC70" s="827"/>
      <c r="BD70" s="880"/>
      <c r="BE70" s="881"/>
      <c r="BF70" s="881"/>
      <c r="BG70" s="881"/>
      <c r="BH70" s="881"/>
      <c r="BI70" s="881"/>
      <c r="BJ70" s="882"/>
    </row>
    <row r="71" spans="1:63" ht="22.5" customHeight="1">
      <c r="A71" s="868"/>
      <c r="B71" s="745">
        <v>10</v>
      </c>
      <c r="C71" s="831"/>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3"/>
      <c r="AQ71" s="822"/>
      <c r="AR71" s="823"/>
      <c r="AS71" s="823"/>
      <c r="AT71" s="823"/>
      <c r="AU71" s="824"/>
      <c r="AV71" s="825"/>
      <c r="AW71" s="826"/>
      <c r="AX71" s="826"/>
      <c r="AY71" s="826"/>
      <c r="AZ71" s="826"/>
      <c r="BA71" s="826"/>
      <c r="BB71" s="826"/>
      <c r="BC71" s="827"/>
      <c r="BD71" s="897"/>
      <c r="BE71" s="898"/>
      <c r="BF71" s="898"/>
      <c r="BG71" s="898"/>
      <c r="BH71" s="898"/>
      <c r="BI71" s="898"/>
      <c r="BJ71" s="899"/>
    </row>
    <row r="72" spans="1:63" ht="22.5" customHeight="1">
      <c r="A72" s="868"/>
      <c r="B72" s="745">
        <v>11</v>
      </c>
      <c r="C72" s="831"/>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3"/>
      <c r="AQ72" s="834"/>
      <c r="AR72" s="835"/>
      <c r="AS72" s="835"/>
      <c r="AT72" s="835"/>
      <c r="AU72" s="836"/>
      <c r="AV72" s="825"/>
      <c r="AW72" s="826"/>
      <c r="AX72" s="826"/>
      <c r="AY72" s="826"/>
      <c r="AZ72" s="826"/>
      <c r="BA72" s="826"/>
      <c r="BB72" s="826"/>
      <c r="BC72" s="827"/>
      <c r="BD72" s="763"/>
      <c r="BE72" s="765"/>
      <c r="BF72" s="765"/>
      <c r="BG72" s="765"/>
      <c r="BH72" s="765"/>
      <c r="BI72" s="765"/>
      <c r="BJ72" s="766"/>
    </row>
    <row r="73" spans="1:63" ht="22.5" customHeight="1">
      <c r="A73" s="868"/>
      <c r="B73" s="746">
        <v>12</v>
      </c>
      <c r="C73" s="831"/>
      <c r="D73" s="832"/>
      <c r="E73" s="832"/>
      <c r="F73" s="832"/>
      <c r="G73" s="832"/>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3"/>
      <c r="AQ73" s="834"/>
      <c r="AR73" s="835"/>
      <c r="AS73" s="835"/>
      <c r="AT73" s="835"/>
      <c r="AU73" s="836"/>
      <c r="AV73" s="825"/>
      <c r="AW73" s="826"/>
      <c r="AX73" s="826"/>
      <c r="AY73" s="826"/>
      <c r="AZ73" s="826"/>
      <c r="BA73" s="826"/>
      <c r="BB73" s="826"/>
      <c r="BC73" s="827"/>
      <c r="BD73" s="763"/>
      <c r="BE73" s="765"/>
      <c r="BF73" s="765"/>
      <c r="BG73" s="765"/>
      <c r="BH73" s="765"/>
      <c r="BI73" s="765"/>
      <c r="BJ73" s="766"/>
    </row>
    <row r="74" spans="1:63" ht="24.75" customHeight="1">
      <c r="A74" s="869"/>
      <c r="B74" s="747">
        <v>13</v>
      </c>
      <c r="C74" s="831"/>
      <c r="D74" s="832"/>
      <c r="E74" s="832"/>
      <c r="F74" s="832"/>
      <c r="G74" s="832"/>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3"/>
      <c r="AQ74" s="837"/>
      <c r="AR74" s="838"/>
      <c r="AS74" s="838"/>
      <c r="AT74" s="838"/>
      <c r="AU74" s="839"/>
      <c r="AV74" s="883"/>
      <c r="AW74" s="884"/>
      <c r="AX74" s="884"/>
      <c r="AY74" s="884"/>
      <c r="AZ74" s="884"/>
      <c r="BA74" s="884"/>
      <c r="BB74" s="884"/>
      <c r="BC74" s="885"/>
      <c r="BD74" s="886"/>
      <c r="BE74" s="847"/>
      <c r="BF74" s="847"/>
      <c r="BG74" s="847"/>
      <c r="BH74" s="847"/>
      <c r="BI74" s="847"/>
      <c r="BJ74" s="848"/>
    </row>
    <row r="75" spans="1:63" ht="23.1" customHeight="1">
      <c r="A75" s="870" t="s">
        <v>26</v>
      </c>
      <c r="B75" s="622">
        <v>1</v>
      </c>
      <c r="C75" s="887" t="s">
        <v>55</v>
      </c>
      <c r="D75" s="887"/>
      <c r="E75" s="887"/>
      <c r="F75" s="887"/>
      <c r="G75" s="887"/>
      <c r="H75" s="887"/>
      <c r="I75" s="887"/>
      <c r="J75" s="887"/>
      <c r="K75" s="887"/>
      <c r="L75" s="887"/>
      <c r="M75" s="887"/>
      <c r="N75" s="887"/>
      <c r="O75" s="887"/>
      <c r="P75" s="887"/>
      <c r="Q75" s="887"/>
      <c r="R75" s="887"/>
      <c r="S75" s="887"/>
      <c r="T75" s="887"/>
      <c r="U75" s="887"/>
      <c r="V75" s="887"/>
      <c r="W75" s="887"/>
      <c r="X75" s="887"/>
      <c r="Y75" s="887"/>
      <c r="Z75" s="887"/>
      <c r="AA75" s="887"/>
      <c r="AB75" s="887"/>
      <c r="AC75" s="887"/>
      <c r="AD75" s="887"/>
      <c r="AE75" s="887"/>
      <c r="AF75" s="887"/>
      <c r="AG75" s="887"/>
      <c r="AH75" s="887"/>
      <c r="AI75" s="887"/>
      <c r="AJ75" s="887"/>
      <c r="AK75" s="887"/>
      <c r="AL75" s="887"/>
      <c r="AM75" s="887"/>
      <c r="AN75" s="887"/>
      <c r="AO75" s="887"/>
      <c r="AP75" s="887"/>
      <c r="AQ75" s="888">
        <v>0</v>
      </c>
      <c r="AR75" s="889"/>
      <c r="AS75" s="889"/>
      <c r="AT75" s="889"/>
      <c r="AU75" s="890"/>
      <c r="AV75" s="891"/>
      <c r="AW75" s="892"/>
      <c r="AX75" s="892"/>
      <c r="AY75" s="892"/>
      <c r="AZ75" s="892"/>
      <c r="BA75" s="892"/>
      <c r="BB75" s="892"/>
      <c r="BC75" s="893"/>
      <c r="BD75" s="894" t="s">
        <v>58</v>
      </c>
      <c r="BE75" s="895"/>
      <c r="BF75" s="895"/>
      <c r="BG75" s="895"/>
      <c r="BH75" s="895"/>
      <c r="BI75" s="895"/>
      <c r="BJ75" s="896"/>
      <c r="BK75" s="767"/>
    </row>
    <row r="76" spans="1:63" ht="23.1" customHeight="1">
      <c r="A76" s="871"/>
      <c r="B76" s="623">
        <v>2</v>
      </c>
      <c r="C76" s="819" t="s">
        <v>59</v>
      </c>
      <c r="D76" s="820" t="s">
        <v>60</v>
      </c>
      <c r="E76" s="820" t="s">
        <v>60</v>
      </c>
      <c r="F76" s="820" t="s">
        <v>60</v>
      </c>
      <c r="G76" s="820" t="s">
        <v>60</v>
      </c>
      <c r="H76" s="820" t="s">
        <v>60</v>
      </c>
      <c r="I76" s="820" t="s">
        <v>60</v>
      </c>
      <c r="J76" s="820" t="s">
        <v>60</v>
      </c>
      <c r="K76" s="820" t="s">
        <v>60</v>
      </c>
      <c r="L76" s="820" t="s">
        <v>60</v>
      </c>
      <c r="M76" s="820" t="s">
        <v>60</v>
      </c>
      <c r="N76" s="820" t="s">
        <v>60</v>
      </c>
      <c r="O76" s="820" t="s">
        <v>60</v>
      </c>
      <c r="P76" s="820" t="s">
        <v>60</v>
      </c>
      <c r="Q76" s="820" t="s">
        <v>60</v>
      </c>
      <c r="R76" s="820" t="s">
        <v>60</v>
      </c>
      <c r="S76" s="820" t="s">
        <v>60</v>
      </c>
      <c r="T76" s="820" t="s">
        <v>60</v>
      </c>
      <c r="U76" s="820" t="s">
        <v>60</v>
      </c>
      <c r="V76" s="820" t="s">
        <v>60</v>
      </c>
      <c r="W76" s="820" t="s">
        <v>60</v>
      </c>
      <c r="X76" s="820" t="s">
        <v>60</v>
      </c>
      <c r="Y76" s="820" t="s">
        <v>60</v>
      </c>
      <c r="Z76" s="820" t="s">
        <v>60</v>
      </c>
      <c r="AA76" s="820" t="s">
        <v>60</v>
      </c>
      <c r="AB76" s="820" t="s">
        <v>60</v>
      </c>
      <c r="AC76" s="820" t="s">
        <v>60</v>
      </c>
      <c r="AD76" s="820" t="s">
        <v>60</v>
      </c>
      <c r="AE76" s="820" t="s">
        <v>60</v>
      </c>
      <c r="AF76" s="820" t="s">
        <v>60</v>
      </c>
      <c r="AG76" s="820" t="s">
        <v>60</v>
      </c>
      <c r="AH76" s="820" t="s">
        <v>60</v>
      </c>
      <c r="AI76" s="820" t="s">
        <v>60</v>
      </c>
      <c r="AJ76" s="820" t="s">
        <v>60</v>
      </c>
      <c r="AK76" s="820" t="s">
        <v>60</v>
      </c>
      <c r="AL76" s="820" t="s">
        <v>60</v>
      </c>
      <c r="AM76" s="820" t="s">
        <v>60</v>
      </c>
      <c r="AN76" s="820" t="s">
        <v>60</v>
      </c>
      <c r="AO76" s="820" t="s">
        <v>60</v>
      </c>
      <c r="AP76" s="821" t="s">
        <v>60</v>
      </c>
      <c r="AQ76" s="822"/>
      <c r="AR76" s="823"/>
      <c r="AS76" s="823"/>
      <c r="AT76" s="823"/>
      <c r="AU76" s="824"/>
      <c r="AV76" s="825" t="s">
        <v>61</v>
      </c>
      <c r="AW76" s="826"/>
      <c r="AX76" s="826"/>
      <c r="AY76" s="826"/>
      <c r="AZ76" s="826"/>
      <c r="BA76" s="826"/>
      <c r="BB76" s="826"/>
      <c r="BC76" s="827"/>
      <c r="BD76" s="816"/>
      <c r="BE76" s="817"/>
      <c r="BF76" s="817"/>
      <c r="BG76" s="817"/>
      <c r="BH76" s="817"/>
      <c r="BI76" s="817"/>
      <c r="BJ76" s="818"/>
      <c r="BK76" s="768"/>
    </row>
    <row r="77" spans="1:63" ht="23.1" customHeight="1">
      <c r="A77" s="871"/>
      <c r="B77" s="623">
        <v>3</v>
      </c>
      <c r="C77" s="819" t="s">
        <v>62</v>
      </c>
      <c r="D77" s="820" t="s">
        <v>60</v>
      </c>
      <c r="E77" s="820" t="s">
        <v>60</v>
      </c>
      <c r="F77" s="820" t="s">
        <v>60</v>
      </c>
      <c r="G77" s="820" t="s">
        <v>60</v>
      </c>
      <c r="H77" s="820" t="s">
        <v>60</v>
      </c>
      <c r="I77" s="820" t="s">
        <v>60</v>
      </c>
      <c r="J77" s="820" t="s">
        <v>60</v>
      </c>
      <c r="K77" s="820" t="s">
        <v>60</v>
      </c>
      <c r="L77" s="820" t="s">
        <v>60</v>
      </c>
      <c r="M77" s="820" t="s">
        <v>60</v>
      </c>
      <c r="N77" s="820" t="s">
        <v>60</v>
      </c>
      <c r="O77" s="820" t="s">
        <v>60</v>
      </c>
      <c r="P77" s="820" t="s">
        <v>60</v>
      </c>
      <c r="Q77" s="820" t="s">
        <v>60</v>
      </c>
      <c r="R77" s="820" t="s">
        <v>60</v>
      </c>
      <c r="S77" s="820" t="s">
        <v>60</v>
      </c>
      <c r="T77" s="820" t="s">
        <v>60</v>
      </c>
      <c r="U77" s="820" t="s">
        <v>60</v>
      </c>
      <c r="V77" s="820" t="s">
        <v>60</v>
      </c>
      <c r="W77" s="820" t="s">
        <v>60</v>
      </c>
      <c r="X77" s="820" t="s">
        <v>60</v>
      </c>
      <c r="Y77" s="820" t="s">
        <v>60</v>
      </c>
      <c r="Z77" s="820" t="s">
        <v>60</v>
      </c>
      <c r="AA77" s="820" t="s">
        <v>60</v>
      </c>
      <c r="AB77" s="820" t="s">
        <v>60</v>
      </c>
      <c r="AC77" s="820" t="s">
        <v>60</v>
      </c>
      <c r="AD77" s="820" t="s">
        <v>60</v>
      </c>
      <c r="AE77" s="820" t="s">
        <v>60</v>
      </c>
      <c r="AF77" s="820" t="s">
        <v>60</v>
      </c>
      <c r="AG77" s="820" t="s">
        <v>60</v>
      </c>
      <c r="AH77" s="820" t="s">
        <v>60</v>
      </c>
      <c r="AI77" s="820" t="s">
        <v>60</v>
      </c>
      <c r="AJ77" s="820" t="s">
        <v>60</v>
      </c>
      <c r="AK77" s="820" t="s">
        <v>60</v>
      </c>
      <c r="AL77" s="820" t="s">
        <v>60</v>
      </c>
      <c r="AM77" s="820" t="s">
        <v>60</v>
      </c>
      <c r="AN77" s="820" t="s">
        <v>60</v>
      </c>
      <c r="AO77" s="820" t="s">
        <v>60</v>
      </c>
      <c r="AP77" s="821" t="s">
        <v>60</v>
      </c>
      <c r="AQ77" s="822"/>
      <c r="AR77" s="823"/>
      <c r="AS77" s="823"/>
      <c r="AT77" s="823"/>
      <c r="AU77" s="824"/>
      <c r="AV77" s="825"/>
      <c r="AW77" s="826"/>
      <c r="AX77" s="826"/>
      <c r="AY77" s="826"/>
      <c r="AZ77" s="826"/>
      <c r="BA77" s="826"/>
      <c r="BB77" s="826"/>
      <c r="BC77" s="827"/>
      <c r="BD77" s="828"/>
      <c r="BE77" s="829"/>
      <c r="BF77" s="829"/>
      <c r="BG77" s="829"/>
      <c r="BH77" s="829"/>
      <c r="BI77" s="829"/>
      <c r="BJ77" s="830"/>
    </row>
    <row r="78" spans="1:63" ht="23.1" customHeight="1">
      <c r="A78" s="871"/>
      <c r="B78" s="623">
        <v>4</v>
      </c>
      <c r="C78" s="819" t="s">
        <v>63</v>
      </c>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1"/>
      <c r="AQ78" s="822"/>
      <c r="AR78" s="823"/>
      <c r="AS78" s="823"/>
      <c r="AT78" s="823"/>
      <c r="AU78" s="824"/>
      <c r="AV78" s="825"/>
      <c r="AW78" s="826"/>
      <c r="AX78" s="826"/>
      <c r="AY78" s="826"/>
      <c r="AZ78" s="826"/>
      <c r="BA78" s="826"/>
      <c r="BB78" s="826"/>
      <c r="BC78" s="827"/>
      <c r="BD78" s="828"/>
      <c r="BE78" s="829"/>
      <c r="BF78" s="829"/>
      <c r="BG78" s="829"/>
      <c r="BH78" s="829"/>
      <c r="BI78" s="829"/>
      <c r="BJ78" s="830"/>
    </row>
    <row r="79" spans="1:63" ht="23.1" customHeight="1">
      <c r="A79" s="871"/>
      <c r="B79" s="624">
        <v>5</v>
      </c>
      <c r="C79" s="819" t="s">
        <v>64</v>
      </c>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1"/>
      <c r="AQ79" s="822"/>
      <c r="AR79" s="823"/>
      <c r="AS79" s="823"/>
      <c r="AT79" s="823"/>
      <c r="AU79" s="824"/>
      <c r="AV79" s="825" t="s">
        <v>65</v>
      </c>
      <c r="AW79" s="826"/>
      <c r="AX79" s="826"/>
      <c r="AY79" s="826"/>
      <c r="AZ79" s="826"/>
      <c r="BA79" s="826"/>
      <c r="BB79" s="826"/>
      <c r="BC79" s="827"/>
      <c r="BD79" s="852"/>
      <c r="BE79" s="853"/>
      <c r="BF79" s="853"/>
      <c r="BG79" s="853"/>
      <c r="BH79" s="853"/>
      <c r="BI79" s="853"/>
      <c r="BJ79" s="854"/>
    </row>
    <row r="80" spans="1:63" ht="25.5" customHeight="1">
      <c r="A80" s="871"/>
      <c r="B80" s="748">
        <v>6</v>
      </c>
      <c r="C80" s="819" t="s">
        <v>66</v>
      </c>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1"/>
      <c r="AQ80" s="855"/>
      <c r="AR80" s="856"/>
      <c r="AS80" s="856"/>
      <c r="AT80" s="856"/>
      <c r="AU80" s="857"/>
      <c r="AV80" s="825" t="s">
        <v>67</v>
      </c>
      <c r="AW80" s="826"/>
      <c r="AX80" s="826"/>
      <c r="AY80" s="826"/>
      <c r="AZ80" s="826"/>
      <c r="BA80" s="826"/>
      <c r="BB80" s="826"/>
      <c r="BC80" s="827"/>
      <c r="BD80" s="858"/>
      <c r="BE80" s="859"/>
      <c r="BF80" s="859"/>
      <c r="BG80" s="859"/>
      <c r="BH80" s="859"/>
      <c r="BI80" s="859"/>
      <c r="BJ80" s="860"/>
    </row>
    <row r="81" spans="1:62" ht="22.5" customHeight="1">
      <c r="A81" s="871"/>
      <c r="B81" s="748">
        <v>7</v>
      </c>
      <c r="C81" s="861" t="s">
        <v>68</v>
      </c>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1"/>
      <c r="AQ81" s="855"/>
      <c r="AR81" s="856"/>
      <c r="AS81" s="856"/>
      <c r="AT81" s="856"/>
      <c r="AU81" s="857"/>
      <c r="AV81" s="825" t="s">
        <v>69</v>
      </c>
      <c r="AW81" s="826"/>
      <c r="AX81" s="826"/>
      <c r="AY81" s="826"/>
      <c r="AZ81" s="826"/>
      <c r="BA81" s="826"/>
      <c r="BB81" s="826"/>
      <c r="BC81" s="827"/>
      <c r="BD81" s="819"/>
      <c r="BE81" s="820"/>
      <c r="BF81" s="820"/>
      <c r="BG81" s="820"/>
      <c r="BH81" s="820"/>
      <c r="BI81" s="820"/>
      <c r="BJ81" s="821"/>
    </row>
    <row r="82" spans="1:62" ht="22.5" customHeight="1">
      <c r="A82" s="871"/>
      <c r="B82" s="749">
        <v>8</v>
      </c>
      <c r="C82" s="861" t="s">
        <v>70</v>
      </c>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1"/>
      <c r="AQ82" s="855"/>
      <c r="AR82" s="856"/>
      <c r="AS82" s="856"/>
      <c r="AT82" s="856"/>
      <c r="AU82" s="857"/>
      <c r="AV82" s="825" t="s">
        <v>71</v>
      </c>
      <c r="AW82" s="826"/>
      <c r="AX82" s="826"/>
      <c r="AY82" s="826"/>
      <c r="AZ82" s="826"/>
      <c r="BA82" s="826"/>
      <c r="BB82" s="826"/>
      <c r="BC82" s="827"/>
      <c r="BD82" s="880"/>
      <c r="BE82" s="881"/>
      <c r="BF82" s="881"/>
      <c r="BG82" s="881"/>
      <c r="BH82" s="881"/>
      <c r="BI82" s="881"/>
      <c r="BJ82" s="882"/>
    </row>
    <row r="83" spans="1:62" ht="22.5" customHeight="1">
      <c r="A83" s="871"/>
      <c r="B83" s="749">
        <v>9</v>
      </c>
      <c r="C83" s="819" t="s">
        <v>72</v>
      </c>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1"/>
      <c r="AQ83" s="855"/>
      <c r="AR83" s="856"/>
      <c r="AS83" s="856"/>
      <c r="AT83" s="856"/>
      <c r="AU83" s="857"/>
      <c r="AV83" s="825" t="s">
        <v>73</v>
      </c>
      <c r="AW83" s="826"/>
      <c r="AX83" s="826"/>
      <c r="AY83" s="826"/>
      <c r="AZ83" s="826"/>
      <c r="BA83" s="826"/>
      <c r="BB83" s="826"/>
      <c r="BC83" s="827"/>
      <c r="BD83" s="880"/>
      <c r="BE83" s="881"/>
      <c r="BF83" s="881"/>
      <c r="BG83" s="881"/>
      <c r="BH83" s="881"/>
      <c r="BI83" s="881"/>
      <c r="BJ83" s="882"/>
    </row>
    <row r="84" spans="1:62" ht="22.5" customHeight="1">
      <c r="A84" s="871"/>
      <c r="B84" s="749">
        <v>10</v>
      </c>
      <c r="C84" s="819" t="s">
        <v>74</v>
      </c>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1"/>
      <c r="AQ84" s="761"/>
      <c r="AR84" s="761"/>
      <c r="AS84" s="761"/>
      <c r="AT84" s="761"/>
      <c r="AU84" s="762"/>
      <c r="AV84" s="825" t="s">
        <v>75</v>
      </c>
      <c r="AW84" s="826"/>
      <c r="AX84" s="826"/>
      <c r="AY84" s="826"/>
      <c r="AZ84" s="826"/>
      <c r="BA84" s="826"/>
      <c r="BB84" s="826"/>
      <c r="BC84" s="827"/>
      <c r="BD84" s="764"/>
      <c r="BE84" s="769"/>
      <c r="BF84" s="769"/>
      <c r="BG84" s="769"/>
      <c r="BH84" s="769"/>
      <c r="BI84" s="769"/>
      <c r="BJ84" s="770"/>
    </row>
    <row r="85" spans="1:62" ht="23.1" customHeight="1">
      <c r="A85" s="871"/>
      <c r="B85" s="749">
        <v>11</v>
      </c>
      <c r="C85" s="819" t="s">
        <v>76</v>
      </c>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1"/>
      <c r="AQ85" s="822"/>
      <c r="AR85" s="823"/>
      <c r="AS85" s="823"/>
      <c r="AT85" s="823"/>
      <c r="AU85" s="824"/>
      <c r="AV85" s="825" t="s">
        <v>77</v>
      </c>
      <c r="AW85" s="826"/>
      <c r="AX85" s="826"/>
      <c r="AY85" s="826"/>
      <c r="AZ85" s="826"/>
      <c r="BA85" s="826"/>
      <c r="BB85" s="826"/>
      <c r="BC85" s="827"/>
      <c r="BD85" s="764"/>
      <c r="BE85" s="769"/>
      <c r="BF85" s="769"/>
      <c r="BG85" s="769"/>
      <c r="BH85" s="769"/>
      <c r="BI85" s="769"/>
      <c r="BJ85" s="770"/>
    </row>
    <row r="86" spans="1:62" ht="18" customHeight="1">
      <c r="A86" s="872"/>
      <c r="B86" s="625">
        <v>12</v>
      </c>
      <c r="C86" s="843" t="s">
        <v>78</v>
      </c>
      <c r="D86" s="844"/>
      <c r="E86" s="844"/>
      <c r="F86" s="844"/>
      <c r="G86" s="844"/>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5"/>
      <c r="AQ86" s="837"/>
      <c r="AR86" s="838"/>
      <c r="AS86" s="838"/>
      <c r="AT86" s="838"/>
      <c r="AU86" s="839"/>
      <c r="AV86" s="846" t="s">
        <v>79</v>
      </c>
      <c r="AW86" s="847"/>
      <c r="AX86" s="847"/>
      <c r="AY86" s="847"/>
      <c r="AZ86" s="847"/>
      <c r="BA86" s="847"/>
      <c r="BB86" s="847"/>
      <c r="BC86" s="848"/>
      <c r="BD86" s="849"/>
      <c r="BE86" s="850"/>
      <c r="BF86" s="850"/>
      <c r="BG86" s="850"/>
      <c r="BH86" s="850"/>
      <c r="BI86" s="850"/>
      <c r="BJ86" s="851"/>
    </row>
    <row r="87" spans="1:62" ht="7.5" customHeight="1">
      <c r="A87" s="750"/>
      <c r="B87" s="750"/>
      <c r="C87" s="750"/>
      <c r="D87" s="751"/>
      <c r="E87" s="752"/>
      <c r="F87" s="752"/>
      <c r="G87" s="752"/>
      <c r="H87" s="751"/>
      <c r="I87" s="752"/>
      <c r="J87" s="757"/>
      <c r="K87" s="751"/>
      <c r="L87" s="752"/>
      <c r="M87" s="757"/>
      <c r="N87" s="751"/>
      <c r="O87" s="752"/>
      <c r="P87" s="752"/>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row>
    <row r="88" spans="1:62" ht="2.25" hidden="1" customHeight="1">
      <c r="A88" s="750"/>
      <c r="B88" s="750"/>
      <c r="C88" s="750"/>
      <c r="D88" s="751"/>
      <c r="E88" s="752"/>
      <c r="F88" s="752"/>
      <c r="G88" s="752"/>
      <c r="H88" s="751"/>
      <c r="I88" s="752"/>
      <c r="J88" s="757"/>
      <c r="K88" s="751"/>
      <c r="L88" s="752"/>
      <c r="M88" s="757"/>
      <c r="N88" s="751"/>
      <c r="O88" s="752"/>
      <c r="P88" s="752"/>
      <c r="Q88" s="759"/>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0"/>
      <c r="AY88" s="760"/>
      <c r="AZ88" s="760"/>
      <c r="BA88" s="760"/>
      <c r="BB88" s="760"/>
      <c r="BC88" s="760"/>
      <c r="BD88" s="760"/>
      <c r="BE88" s="760"/>
      <c r="BF88" s="760"/>
      <c r="BG88" s="760"/>
      <c r="BH88" s="760"/>
      <c r="BI88" s="760"/>
      <c r="BJ88" s="760"/>
    </row>
    <row r="89" spans="1:62" ht="18" customHeight="1">
      <c r="A89" s="753" t="s">
        <v>29</v>
      </c>
      <c r="B89" s="750"/>
      <c r="C89" s="750"/>
      <c r="D89" s="751"/>
      <c r="E89" s="752"/>
      <c r="F89" s="752"/>
      <c r="G89" s="752"/>
      <c r="H89" s="751"/>
      <c r="I89" s="752"/>
      <c r="J89" s="757"/>
      <c r="K89" s="751"/>
      <c r="L89" s="752"/>
      <c r="M89" s="757"/>
      <c r="N89" s="751"/>
      <c r="O89" s="752"/>
      <c r="P89" s="752"/>
      <c r="Q89" s="759"/>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0"/>
      <c r="AY89" s="760"/>
      <c r="AZ89" s="760"/>
      <c r="BA89" s="760"/>
      <c r="BB89" s="760"/>
      <c r="BC89" s="760"/>
      <c r="BD89" s="760"/>
      <c r="BE89" s="760"/>
      <c r="BF89" s="760"/>
      <c r="BG89" s="760"/>
      <c r="BH89" s="760"/>
      <c r="BI89" s="760"/>
      <c r="BJ89" s="760"/>
    </row>
    <row r="90" spans="1:62" ht="18" customHeight="1">
      <c r="A90" s="754"/>
      <c r="B90" s="754"/>
      <c r="C90" s="815"/>
      <c r="D90" s="815"/>
      <c r="E90" s="815"/>
      <c r="F90" s="815"/>
      <c r="G90" s="815"/>
      <c r="H90" s="815"/>
      <c r="I90" s="815"/>
      <c r="J90" s="815"/>
      <c r="K90" s="815"/>
      <c r="L90" s="815"/>
      <c r="M90" s="754"/>
      <c r="N90" s="758"/>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3"/>
      <c r="BE90" s="753"/>
      <c r="BF90" s="753"/>
      <c r="BG90" s="753"/>
      <c r="BH90" s="753"/>
      <c r="BI90" s="753"/>
      <c r="BJ90" s="753"/>
    </row>
    <row r="91" spans="1:62" ht="18" customHeight="1">
      <c r="A91" s="755"/>
      <c r="B91" s="754"/>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3"/>
      <c r="BE91" s="753"/>
      <c r="BF91" s="753"/>
      <c r="BG91" s="753"/>
      <c r="BH91" s="753"/>
      <c r="BI91" s="753"/>
      <c r="BJ91" s="753"/>
    </row>
    <row r="92" spans="1:62" ht="18" customHeight="1">
      <c r="A92" s="755"/>
      <c r="B92" s="756"/>
      <c r="C92" s="756"/>
      <c r="D92" s="756"/>
      <c r="E92" s="756"/>
      <c r="F92" s="756"/>
      <c r="G92" s="756"/>
      <c r="H92" s="756"/>
      <c r="I92" s="756"/>
      <c r="J92" s="756"/>
      <c r="K92" s="756"/>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612"/>
      <c r="BE92" s="612"/>
      <c r="BF92" s="612"/>
      <c r="BG92" s="612"/>
      <c r="BH92" s="612"/>
      <c r="BI92" s="612"/>
      <c r="BJ92" s="612"/>
    </row>
    <row r="93" spans="1:62" ht="18" customHeight="1">
      <c r="A93" s="555"/>
      <c r="B93" s="756"/>
      <c r="C93" s="756"/>
      <c r="D93" s="756"/>
      <c r="E93" s="756"/>
      <c r="F93" s="756"/>
      <c r="G93" s="756"/>
      <c r="H93" s="756"/>
      <c r="I93" s="756"/>
      <c r="J93" s="756"/>
      <c r="K93" s="756"/>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612"/>
      <c r="BE93" s="612"/>
      <c r="BF93" s="612"/>
      <c r="BG93" s="612"/>
      <c r="BH93" s="612"/>
      <c r="BI93" s="612"/>
      <c r="BJ93" s="612"/>
    </row>
    <row r="94" spans="1:62" ht="18" customHeight="1">
      <c r="B94" s="555"/>
      <c r="C94" s="555"/>
      <c r="D94" s="556"/>
      <c r="E94" s="557"/>
      <c r="F94" s="557"/>
      <c r="G94" s="557"/>
      <c r="H94" s="556"/>
      <c r="I94" s="557"/>
      <c r="J94" s="627"/>
      <c r="K94" s="556"/>
      <c r="L94" s="557"/>
      <c r="M94" s="627"/>
      <c r="N94" s="556"/>
      <c r="O94" s="557"/>
      <c r="P94" s="557"/>
      <c r="Q94" s="632"/>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c r="BB94" s="620"/>
      <c r="BC94" s="620"/>
      <c r="BD94" s="612"/>
      <c r="BE94" s="612"/>
      <c r="BF94" s="612"/>
      <c r="BG94" s="612"/>
      <c r="BH94" s="612"/>
      <c r="BI94" s="612"/>
      <c r="BJ94" s="612"/>
    </row>
    <row r="102" spans="6:6" ht="18" customHeight="1">
      <c r="F102" s="806"/>
    </row>
    <row r="103" spans="6:6" ht="18" customHeight="1">
      <c r="F103" s="806"/>
    </row>
    <row r="104" spans="6:6" ht="18" customHeight="1">
      <c r="F104" s="806"/>
    </row>
  </sheetData>
  <mergeCells count="203">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B39:K39"/>
    <mergeCell ref="B40:K40"/>
    <mergeCell ref="B42:K42"/>
    <mergeCell ref="R44:S44"/>
    <mergeCell ref="AI44:AJ44"/>
    <mergeCell ref="R45:S45"/>
    <mergeCell ref="AI45:AJ45"/>
    <mergeCell ref="R46:S46"/>
    <mergeCell ref="R47:S47"/>
    <mergeCell ref="R48:S48"/>
    <mergeCell ref="B52:AP52"/>
    <mergeCell ref="AQ52:AU52"/>
    <mergeCell ref="AV52:BB52"/>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C56:AP56"/>
    <mergeCell ref="AQ56:AU56"/>
    <mergeCell ref="AV56:BC56"/>
    <mergeCell ref="BD56:BJ56"/>
    <mergeCell ref="C57:AP57"/>
    <mergeCell ref="AQ57:AU57"/>
    <mergeCell ref="AV57:BC57"/>
    <mergeCell ref="BD57:BJ57"/>
    <mergeCell ref="C58:AP58"/>
    <mergeCell ref="AQ58:AU58"/>
    <mergeCell ref="AV58:BC58"/>
    <mergeCell ref="BD58:BJ58"/>
    <mergeCell ref="C59:AP59"/>
    <mergeCell ref="AQ59:AU59"/>
    <mergeCell ref="AV59:BC59"/>
    <mergeCell ref="BD59:BJ59"/>
    <mergeCell ref="C60:AP60"/>
    <mergeCell ref="AQ60:AU60"/>
    <mergeCell ref="AV60:BC60"/>
    <mergeCell ref="BD60:BJ60"/>
    <mergeCell ref="C61:AP61"/>
    <mergeCell ref="AQ61:AU61"/>
    <mergeCell ref="AV61:BC61"/>
    <mergeCell ref="BD61:BJ61"/>
    <mergeCell ref="C62:AP62"/>
    <mergeCell ref="AQ62:AU62"/>
    <mergeCell ref="AV62:BC62"/>
    <mergeCell ref="BD62:BJ62"/>
    <mergeCell ref="C63:AP63"/>
    <mergeCell ref="AQ63:AU63"/>
    <mergeCell ref="AV63:BC63"/>
    <mergeCell ref="BD63:BJ63"/>
    <mergeCell ref="C64:AP64"/>
    <mergeCell ref="AQ64:AU64"/>
    <mergeCell ref="AV64:BC64"/>
    <mergeCell ref="BD64:BJ64"/>
    <mergeCell ref="C65:AP65"/>
    <mergeCell ref="AQ65:AU65"/>
    <mergeCell ref="AV65:BC65"/>
    <mergeCell ref="BD65:BJ65"/>
    <mergeCell ref="C66:AP66"/>
    <mergeCell ref="AQ66:AU66"/>
    <mergeCell ref="AV66:BC66"/>
    <mergeCell ref="BD66:BJ66"/>
    <mergeCell ref="C67:AP67"/>
    <mergeCell ref="AQ67:AU67"/>
    <mergeCell ref="AV67:BC67"/>
    <mergeCell ref="BD67:BJ67"/>
    <mergeCell ref="C68:AP68"/>
    <mergeCell ref="AQ68:AU68"/>
    <mergeCell ref="AV68:BC68"/>
    <mergeCell ref="BD68:BJ68"/>
    <mergeCell ref="C69:AP69"/>
    <mergeCell ref="AQ69:AU69"/>
    <mergeCell ref="AV69:BC69"/>
    <mergeCell ref="BD69:BJ69"/>
    <mergeCell ref="AV74:BC74"/>
    <mergeCell ref="BD74:BJ74"/>
    <mergeCell ref="C75:AP75"/>
    <mergeCell ref="AQ75:AU75"/>
    <mergeCell ref="AV75:BC75"/>
    <mergeCell ref="BD75:BJ75"/>
    <mergeCell ref="C70:AP70"/>
    <mergeCell ref="AQ70:AU70"/>
    <mergeCell ref="AV70:BC70"/>
    <mergeCell ref="BD70:BJ70"/>
    <mergeCell ref="C71:AP71"/>
    <mergeCell ref="AQ71:AU71"/>
    <mergeCell ref="AV71:BC71"/>
    <mergeCell ref="BD71:BJ71"/>
    <mergeCell ref="C72:AP72"/>
    <mergeCell ref="AQ72:AU72"/>
    <mergeCell ref="AV72:BC72"/>
    <mergeCell ref="A7:A8"/>
    <mergeCell ref="A9:A17"/>
    <mergeCell ref="A18:A26"/>
    <mergeCell ref="A27:A35"/>
    <mergeCell ref="A53:A61"/>
    <mergeCell ref="A62:A74"/>
    <mergeCell ref="A75:A86"/>
    <mergeCell ref="B7:B8"/>
    <mergeCell ref="BJ7:BJ8"/>
    <mergeCell ref="BJ9:BJ17"/>
    <mergeCell ref="BJ18:BJ26"/>
    <mergeCell ref="BJ27:BJ35"/>
    <mergeCell ref="C82:AP82"/>
    <mergeCell ref="AQ82:AU82"/>
    <mergeCell ref="AV82:BC82"/>
    <mergeCell ref="BD82:BJ82"/>
    <mergeCell ref="C83:AP83"/>
    <mergeCell ref="AQ83:AU83"/>
    <mergeCell ref="AV83:BC83"/>
    <mergeCell ref="BD83:BJ83"/>
    <mergeCell ref="C84:AP84"/>
    <mergeCell ref="AV84:BC84"/>
    <mergeCell ref="C79:AP79"/>
    <mergeCell ref="AQ79:AU79"/>
    <mergeCell ref="BI7:BI8"/>
    <mergeCell ref="BI9:BI17"/>
    <mergeCell ref="BI18:BI26"/>
    <mergeCell ref="BI27:BI35"/>
    <mergeCell ref="C85:AP85"/>
    <mergeCell ref="AQ85:AU85"/>
    <mergeCell ref="AV85:BC85"/>
    <mergeCell ref="C86:AP86"/>
    <mergeCell ref="AQ86:AU86"/>
    <mergeCell ref="AV86:BC86"/>
    <mergeCell ref="BD86:BJ86"/>
    <mergeCell ref="AV79:BC79"/>
    <mergeCell ref="BD79:BJ79"/>
    <mergeCell ref="C80:AP80"/>
    <mergeCell ref="AQ80:AU80"/>
    <mergeCell ref="AV80:BC80"/>
    <mergeCell ref="BD80:BJ80"/>
    <mergeCell ref="C81:AP81"/>
    <mergeCell ref="AQ81:AU81"/>
    <mergeCell ref="AV81:BC81"/>
    <mergeCell ref="BD81:BJ81"/>
    <mergeCell ref="C76:AP76"/>
    <mergeCell ref="AQ76:AU76"/>
    <mergeCell ref="AV76:BC76"/>
    <mergeCell ref="AD4:AN5"/>
    <mergeCell ref="F102:F104"/>
    <mergeCell ref="BH7:BH8"/>
    <mergeCell ref="BH9:BH13"/>
    <mergeCell ref="BH14:BH17"/>
    <mergeCell ref="BH18:BH22"/>
    <mergeCell ref="BH23:BH26"/>
    <mergeCell ref="BH27:BH31"/>
    <mergeCell ref="BH32:BH35"/>
    <mergeCell ref="C90:L90"/>
    <mergeCell ref="BD76:BJ76"/>
    <mergeCell ref="C77:AP77"/>
    <mergeCell ref="AQ77:AU77"/>
    <mergeCell ref="AV77:BC77"/>
    <mergeCell ref="BD77:BJ77"/>
    <mergeCell ref="C78:AP78"/>
    <mergeCell ref="AQ78:AU78"/>
    <mergeCell ref="AV78:BC78"/>
    <mergeCell ref="BD78:BJ78"/>
    <mergeCell ref="C73:AP73"/>
    <mergeCell ref="AQ73:AU73"/>
    <mergeCell ref="AV73:BC73"/>
    <mergeCell ref="C74:AP74"/>
    <mergeCell ref="AQ74:AU74"/>
  </mergeCells>
  <phoneticPr fontId="101" type="noConversion"/>
  <conditionalFormatting sqref="C30:D30">
    <cfRule type="cellIs" dxfId="784" priority="141" stopIfTrue="1" operator="between">
      <formula>#REF!</formula>
      <formula>#REF!</formula>
    </cfRule>
    <cfRule type="cellIs" dxfId="783" priority="142" stopIfTrue="1" operator="between">
      <formula>#REF!</formula>
      <formula>0</formula>
    </cfRule>
    <cfRule type="cellIs" dxfId="782" priority="143" stopIfTrue="1" operator="lessThan">
      <formula>0</formula>
    </cfRule>
  </conditionalFormatting>
  <conditionalFormatting sqref="F23 N28:N65539">
    <cfRule type="cellIs" dxfId="781" priority="23" stopIfTrue="1" operator="lessThan">
      <formula>0</formula>
    </cfRule>
  </conditionalFormatting>
  <conditionalFormatting sqref="F23:H23">
    <cfRule type="cellIs" dxfId="780" priority="21" stopIfTrue="1" operator="between">
      <formula>#REF!</formula>
      <formula>#REF!</formula>
    </cfRule>
    <cfRule type="cellIs" dxfId="779" priority="22" stopIfTrue="1" operator="between">
      <formula>#REF!</formula>
      <formula>0</formula>
    </cfRule>
  </conditionalFormatting>
  <conditionalFormatting sqref="G23:H23 O28:P65539">
    <cfRule type="cellIs" dxfId="778" priority="26" stopIfTrue="1" operator="lessThan">
      <formula>0</formula>
    </cfRule>
  </conditionalFormatting>
  <conditionalFormatting sqref="N2 N5">
    <cfRule type="cellIs" dxfId="777" priority="536" stopIfTrue="1" operator="lessThan">
      <formula>0</formula>
    </cfRule>
  </conditionalFormatting>
  <conditionalFormatting sqref="N2 N5:O5 N28:P65539">
    <cfRule type="cellIs" dxfId="776" priority="535" stopIfTrue="1" operator="between">
      <formula>#REF!</formula>
      <formula>0</formula>
    </cfRule>
  </conditionalFormatting>
  <conditionalFormatting sqref="N9:N10 N13 N16">
    <cfRule type="cellIs" dxfId="775" priority="560" stopIfTrue="1" operator="lessThan">
      <formula>0</formula>
    </cfRule>
  </conditionalFormatting>
  <conditionalFormatting sqref="N17">
    <cfRule type="cellIs" dxfId="774" priority="230" stopIfTrue="1" operator="lessThan">
      <formula>0</formula>
    </cfRule>
  </conditionalFormatting>
  <conditionalFormatting sqref="N17:N18">
    <cfRule type="cellIs" dxfId="773" priority="239" stopIfTrue="1" operator="lessThan">
      <formula>0</formula>
    </cfRule>
  </conditionalFormatting>
  <conditionalFormatting sqref="N19">
    <cfRule type="cellIs" dxfId="772" priority="585" stopIfTrue="1" operator="between">
      <formula>#REF!</formula>
      <formula>#REF!</formula>
    </cfRule>
    <cfRule type="cellIs" dxfId="771" priority="586" stopIfTrue="1" operator="between">
      <formula>#REF!</formula>
      <formula>0</formula>
    </cfRule>
    <cfRule type="cellIs" dxfId="770" priority="587" stopIfTrue="1" operator="lessThan">
      <formula>0</formula>
    </cfRule>
  </conditionalFormatting>
  <conditionalFormatting sqref="N21">
    <cfRule type="cellIs" dxfId="769" priority="443" stopIfTrue="1" operator="lessThan">
      <formula>0</formula>
    </cfRule>
  </conditionalFormatting>
  <conditionalFormatting sqref="N22">
    <cfRule type="cellIs" dxfId="768" priority="179" stopIfTrue="1" operator="lessThan">
      <formula>0</formula>
    </cfRule>
  </conditionalFormatting>
  <conditionalFormatting sqref="N26">
    <cfRule type="cellIs" dxfId="767" priority="545" stopIfTrue="1" operator="lessThan">
      <formula>0</formula>
    </cfRule>
  </conditionalFormatting>
  <conditionalFormatting sqref="N27">
    <cfRule type="cellIs" dxfId="766" priority="248" stopIfTrue="1" operator="lessThan">
      <formula>0</formula>
    </cfRule>
  </conditionalFormatting>
  <conditionalFormatting sqref="N29">
    <cfRule type="cellIs" dxfId="765" priority="389" stopIfTrue="1" operator="lessThan">
      <formula>0</formula>
    </cfRule>
  </conditionalFormatting>
  <conditionalFormatting sqref="N32">
    <cfRule type="cellIs" dxfId="764" priority="470" stopIfTrue="1" operator="lessThan">
      <formula>0</formula>
    </cfRule>
  </conditionalFormatting>
  <conditionalFormatting sqref="N35">
    <cfRule type="cellIs" dxfId="763" priority="197" stopIfTrue="1" operator="lessThan">
      <formula>0</formula>
    </cfRule>
  </conditionalFormatting>
  <conditionalFormatting sqref="N36:N50">
    <cfRule type="cellIs" dxfId="762" priority="131" stopIfTrue="1" operator="lessThan">
      <formula>0</formula>
    </cfRule>
  </conditionalFormatting>
  <conditionalFormatting sqref="N5:O5 N28:P65539 N2">
    <cfRule type="cellIs" dxfId="761" priority="534" stopIfTrue="1" operator="between">
      <formula>#REF!</formula>
      <formula>#REF!</formula>
    </cfRule>
  </conditionalFormatting>
  <conditionalFormatting sqref="N9:O10 N13:P13 N16:P16">
    <cfRule type="cellIs" dxfId="760" priority="559" stopIfTrue="1" operator="between">
      <formula>#REF!</formula>
      <formula>0</formula>
    </cfRule>
  </conditionalFormatting>
  <conditionalFormatting sqref="N13:P13 N16:P16 N9:O10">
    <cfRule type="cellIs" dxfId="759" priority="558" stopIfTrue="1" operator="between">
      <formula>#REF!</formula>
      <formula>#REF!</formula>
    </cfRule>
  </conditionalFormatting>
  <conditionalFormatting sqref="N15:P15">
    <cfRule type="cellIs" dxfId="758" priority="1" stopIfTrue="1" operator="between">
      <formula>#REF!</formula>
      <formula>#REF!</formula>
    </cfRule>
    <cfRule type="cellIs" dxfId="757" priority="2" stopIfTrue="1" operator="between">
      <formula>#REF!</formula>
      <formula>0</formula>
    </cfRule>
    <cfRule type="cellIs" dxfId="756" priority="3" stopIfTrue="1" operator="between">
      <formula>#REF!</formula>
      <formula>#REF!</formula>
    </cfRule>
    <cfRule type="cellIs" dxfId="755" priority="4" stopIfTrue="1" operator="between">
      <formula>#REF!</formula>
      <formula>0</formula>
    </cfRule>
  </conditionalFormatting>
  <conditionalFormatting sqref="N17:P24 N26:P27">
    <cfRule type="cellIs" dxfId="754" priority="237" stopIfTrue="1" operator="between">
      <formula>#REF!</formula>
      <formula>#REF!</formula>
    </cfRule>
    <cfRule type="cellIs" dxfId="753" priority="238" stopIfTrue="1" operator="between">
      <formula>#REF!</formula>
      <formula>0</formula>
    </cfRule>
  </conditionalFormatting>
  <conditionalFormatting sqref="N17:P24 N26:P35">
    <cfRule type="cellIs" dxfId="752" priority="195" stopIfTrue="1" operator="between">
      <formula>#REF!</formula>
      <formula>#REF!</formula>
    </cfRule>
    <cfRule type="cellIs" dxfId="751" priority="196" stopIfTrue="1" operator="between">
      <formula>#REF!</formula>
      <formula>0</formula>
    </cfRule>
  </conditionalFormatting>
  <conditionalFormatting sqref="N21:P24 N26:P29">
    <cfRule type="cellIs" dxfId="750" priority="388" stopIfTrue="1" operator="between">
      <formula>#REF!</formula>
      <formula>0</formula>
    </cfRule>
  </conditionalFormatting>
  <conditionalFormatting sqref="N22:P24 N26:P50">
    <cfRule type="cellIs" dxfId="749" priority="130" stopIfTrue="1" operator="between">
      <formula>#REF!</formula>
      <formula>0</formula>
    </cfRule>
  </conditionalFormatting>
  <conditionalFormatting sqref="N26:P26">
    <cfRule type="cellIs" dxfId="748" priority="543" stopIfTrue="1" operator="between">
      <formula>#REF!</formula>
      <formula>#REF!</formula>
    </cfRule>
    <cfRule type="cellIs" dxfId="747" priority="544" stopIfTrue="1" operator="between">
      <formula>#REF!</formula>
      <formula>0</formula>
    </cfRule>
  </conditionalFormatting>
  <conditionalFormatting sqref="N26:P29 N21:P24">
    <cfRule type="cellIs" dxfId="746" priority="387" stopIfTrue="1" operator="between">
      <formula>#REF!</formula>
      <formula>#REF!</formula>
    </cfRule>
  </conditionalFormatting>
  <conditionalFormatting sqref="N26:P51 N22:P24">
    <cfRule type="cellIs" dxfId="745" priority="129" stopIfTrue="1" operator="between">
      <formula>#REF!</formula>
      <formula>#REF!</formula>
    </cfRule>
  </conditionalFormatting>
  <conditionalFormatting sqref="N32:AL32">
    <cfRule type="cellIs" dxfId="744" priority="273" stopIfTrue="1" operator="between">
      <formula>#REF!</formula>
      <formula>#REF!</formula>
    </cfRule>
    <cfRule type="cellIs" dxfId="743" priority="280" stopIfTrue="1" operator="between">
      <formula>#REF!</formula>
      <formula>0</formula>
    </cfRule>
  </conditionalFormatting>
  <conditionalFormatting sqref="O5">
    <cfRule type="cellIs" dxfId="742" priority="539" stopIfTrue="1" operator="lessThan">
      <formula>0</formula>
    </cfRule>
  </conditionalFormatting>
  <conditionalFormatting sqref="O9:O10 O13:P13 O16:P16">
    <cfRule type="cellIs" dxfId="741" priority="563" stopIfTrue="1" operator="lessThan">
      <formula>0</formula>
    </cfRule>
  </conditionalFormatting>
  <conditionalFormatting sqref="O2:P24 O26:P32">
    <cfRule type="cellIs" dxfId="740" priority="471" stopIfTrue="1" operator="between">
      <formula>#REF!</formula>
      <formula>#REF!</formula>
    </cfRule>
    <cfRule type="cellIs" dxfId="739" priority="472" stopIfTrue="1" operator="between">
      <formula>#REF!</formula>
      <formula>0</formula>
    </cfRule>
    <cfRule type="cellIs" dxfId="738" priority="473" stopIfTrue="1" operator="lessThan">
      <formula>0</formula>
    </cfRule>
  </conditionalFormatting>
  <conditionalFormatting sqref="O15:P15">
    <cfRule type="cellIs" dxfId="737" priority="5" stopIfTrue="1" operator="lessThan">
      <formula>0</formula>
    </cfRule>
  </conditionalFormatting>
  <conditionalFormatting sqref="O17:P17">
    <cfRule type="cellIs" dxfId="736" priority="233" stopIfTrue="1" operator="lessThan">
      <formula>0</formula>
    </cfRule>
  </conditionalFormatting>
  <conditionalFormatting sqref="O17:P24 O26:P27">
    <cfRule type="cellIs" dxfId="735" priority="242" stopIfTrue="1" operator="lessThan">
      <formula>0</formula>
    </cfRule>
  </conditionalFormatting>
  <conditionalFormatting sqref="O21:P24 O26:P29">
    <cfRule type="cellIs" dxfId="734" priority="392" stopIfTrue="1" operator="lessThan">
      <formula>0</formula>
    </cfRule>
  </conditionalFormatting>
  <conditionalFormatting sqref="O22:P24 O26:P50">
    <cfRule type="cellIs" dxfId="733" priority="134" stopIfTrue="1" operator="lessThan">
      <formula>0</formula>
    </cfRule>
  </conditionalFormatting>
  <conditionalFormatting sqref="O26:P26">
    <cfRule type="cellIs" dxfId="732" priority="548" stopIfTrue="1" operator="lessThan">
      <formula>0</formula>
    </cfRule>
  </conditionalFormatting>
  <conditionalFormatting sqref="O35:P35">
    <cfRule type="cellIs" dxfId="731" priority="200" stopIfTrue="1" operator="lessThan">
      <formula>0</formula>
    </cfRule>
  </conditionalFormatting>
  <conditionalFormatting sqref="P4:P6">
    <cfRule type="cellIs" dxfId="730" priority="540" stopIfTrue="1" operator="between">
      <formula>#REF!</formula>
      <formula>#REF!</formula>
    </cfRule>
    <cfRule type="cellIs" dxfId="729" priority="541" stopIfTrue="1" operator="between">
      <formula>#REF!</formula>
      <formula>0</formula>
    </cfRule>
    <cfRule type="cellIs" dxfId="728" priority="542" stopIfTrue="1" operator="lessThan">
      <formula>0</formula>
    </cfRule>
  </conditionalFormatting>
  <conditionalFormatting sqref="P10:P24">
    <cfRule type="cellIs" dxfId="727" priority="549" stopIfTrue="1" operator="between">
      <formula>#REF!</formula>
      <formula>#REF!</formula>
    </cfRule>
    <cfRule type="cellIs" dxfId="726" priority="550" stopIfTrue="1" operator="between">
      <formula>#REF!</formula>
      <formula>0</formula>
    </cfRule>
    <cfRule type="cellIs" dxfId="725" priority="551" stopIfTrue="1" operator="lessThan">
      <formula>0</formula>
    </cfRule>
  </conditionalFormatting>
  <conditionalFormatting sqref="Q27:R27">
    <cfRule type="cellIs" dxfId="724" priority="162" stopIfTrue="1" operator="between">
      <formula>#REF!</formula>
      <formula>#REF!</formula>
    </cfRule>
    <cfRule type="cellIs" dxfId="723" priority="163" stopIfTrue="1" operator="between">
      <formula>#REF!</formula>
      <formula>0</formula>
    </cfRule>
    <cfRule type="cellIs" dxfId="722" priority="164" stopIfTrue="1" operator="lessThan">
      <formula>0</formula>
    </cfRule>
  </conditionalFormatting>
  <conditionalFormatting sqref="R23">
    <cfRule type="cellIs" dxfId="721" priority="18" stopIfTrue="1" operator="between">
      <formula>#REF!</formula>
      <formula>#REF!</formula>
    </cfRule>
    <cfRule type="cellIs" dxfId="720" priority="19" stopIfTrue="1" operator="between">
      <formula>#REF!</formula>
      <formula>0</formula>
    </cfRule>
    <cfRule type="cellIs" dxfId="719" priority="20" stopIfTrue="1" operator="lessThan">
      <formula>0</formula>
    </cfRule>
  </conditionalFormatting>
  <conditionalFormatting sqref="X23">
    <cfRule type="cellIs" dxfId="718" priority="57" stopIfTrue="1" operator="between">
      <formula>#REF!</formula>
      <formula>#REF!</formula>
    </cfRule>
    <cfRule type="cellIs" dxfId="717" priority="58" stopIfTrue="1" operator="between">
      <formula>#REF!</formula>
      <formula>0</formula>
    </cfRule>
    <cfRule type="cellIs" dxfId="716" priority="59" stopIfTrue="1" operator="lessThan">
      <formula>0</formula>
    </cfRule>
  </conditionalFormatting>
  <conditionalFormatting sqref="Z31">
    <cfRule type="cellIs" dxfId="715" priority="506" stopIfTrue="1" operator="lessThan">
      <formula>0</formula>
    </cfRule>
  </conditionalFormatting>
  <conditionalFormatting sqref="Z31:AB31">
    <cfRule type="cellIs" dxfId="714" priority="504" stopIfTrue="1" operator="between">
      <formula>#REF!</formula>
      <formula>#REF!</formula>
    </cfRule>
    <cfRule type="cellIs" dxfId="713" priority="505" stopIfTrue="1" operator="between">
      <formula>#REF!</formula>
      <formula>0</formula>
    </cfRule>
  </conditionalFormatting>
  <conditionalFormatting sqref="AA31:AB31">
    <cfRule type="cellIs" dxfId="712" priority="509" stopIfTrue="1" operator="lessThan">
      <formula>0</formula>
    </cfRule>
  </conditionalFormatting>
  <conditionalFormatting sqref="AJ23">
    <cfRule type="cellIs" dxfId="711" priority="50" stopIfTrue="1" operator="lessThan">
      <formula>0</formula>
    </cfRule>
  </conditionalFormatting>
  <conditionalFormatting sqref="AJ32">
    <cfRule type="cellIs" dxfId="710" priority="275" stopIfTrue="1" operator="lessThan">
      <formula>0</formula>
    </cfRule>
  </conditionalFormatting>
  <conditionalFormatting sqref="AJ35">
    <cfRule type="cellIs" dxfId="709" priority="186" stopIfTrue="1" operator="between">
      <formula>#REF!</formula>
      <formula>#REF!</formula>
    </cfRule>
    <cfRule type="cellIs" dxfId="708" priority="187" stopIfTrue="1" operator="between">
      <formula>#REF!</formula>
      <formula>0</formula>
    </cfRule>
    <cfRule type="cellIs" dxfId="707" priority="188" stopIfTrue="1" operator="lessThan">
      <formula>0</formula>
    </cfRule>
  </conditionalFormatting>
  <conditionalFormatting sqref="AJ23:AK23">
    <cfRule type="cellIs" dxfId="706" priority="48" stopIfTrue="1" operator="between">
      <formula>#REF!</formula>
      <formula>#REF!</formula>
    </cfRule>
    <cfRule type="cellIs" dxfId="705" priority="49" stopIfTrue="1" operator="between">
      <formula>#REF!</formula>
      <formula>0</formula>
    </cfRule>
  </conditionalFormatting>
  <conditionalFormatting sqref="AJ27:AK27">
    <cfRule type="cellIs" dxfId="704" priority="156" stopIfTrue="1" operator="between">
      <formula>#REF!</formula>
      <formula>#REF!</formula>
    </cfRule>
    <cfRule type="cellIs" dxfId="703" priority="157" stopIfTrue="1" operator="between">
      <formula>#REF!</formula>
      <formula>0</formula>
    </cfRule>
    <cfRule type="cellIs" dxfId="702" priority="158" stopIfTrue="1" operator="lessThan">
      <formula>0</formula>
    </cfRule>
  </conditionalFormatting>
  <conditionalFormatting sqref="AJ32:AK32">
    <cfRule type="cellIs" dxfId="701" priority="274" stopIfTrue="1" operator="between">
      <formula>#REF!</formula>
      <formula>0</formula>
    </cfRule>
  </conditionalFormatting>
  <conditionalFormatting sqref="AJ29:AL29">
    <cfRule type="cellIs" dxfId="700" priority="264" stopIfTrue="1" operator="between">
      <formula>#REF!</formula>
      <formula>#REF!</formula>
    </cfRule>
    <cfRule type="cellIs" dxfId="699" priority="265" stopIfTrue="1" operator="between">
      <formula>#REF!</formula>
      <formula>0</formula>
    </cfRule>
    <cfRule type="cellIs" dxfId="698" priority="266" stopIfTrue="1" operator="lessThan">
      <formula>0</formula>
    </cfRule>
  </conditionalFormatting>
  <conditionalFormatting sqref="AK23">
    <cfRule type="cellIs" dxfId="697" priority="53" stopIfTrue="1" operator="lessThan">
      <formula>0</formula>
    </cfRule>
  </conditionalFormatting>
  <conditionalFormatting sqref="AK32">
    <cfRule type="cellIs" dxfId="696" priority="278" stopIfTrue="1" operator="lessThan">
      <formula>0</formula>
    </cfRule>
  </conditionalFormatting>
  <conditionalFormatting sqref="AK30:AL35">
    <cfRule type="cellIs" dxfId="695" priority="189" stopIfTrue="1" operator="between">
      <formula>#REF!</formula>
      <formula>#REF!</formula>
    </cfRule>
    <cfRule type="cellIs" dxfId="694" priority="190" stopIfTrue="1" operator="between">
      <formula>#REF!</formula>
      <formula>0</formula>
    </cfRule>
    <cfRule type="cellIs" dxfId="693" priority="191" stopIfTrue="1" operator="lessThan">
      <formula>0</formula>
    </cfRule>
  </conditionalFormatting>
  <conditionalFormatting sqref="AL32">
    <cfRule type="cellIs" dxfId="692" priority="281"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3"/>
  <sheetViews>
    <sheetView tabSelected="1" view="pageBreakPreview" topLeftCell="A12" zoomScale="60" zoomScaleNormal="50" zoomScalePageLayoutView="60" workbookViewId="0">
      <selection activeCell="K20" sqref="K20"/>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4"/>
      <c r="J1" s="104"/>
      <c r="K1" s="15"/>
      <c r="L1" s="15"/>
      <c r="M1" s="16"/>
      <c r="N1" s="105"/>
      <c r="O1" s="106"/>
      <c r="R1" s="223" t="s">
        <v>80</v>
      </c>
    </row>
    <row r="2" spans="1:26" ht="17.25" customHeight="1">
      <c r="A2" s="13"/>
      <c r="B2" s="17" t="s">
        <v>81</v>
      </c>
      <c r="C2" s="961" t="s">
        <v>82</v>
      </c>
      <c r="D2" s="18" t="s">
        <v>83</v>
      </c>
      <c r="E2" s="969">
        <v>45156</v>
      </c>
      <c r="G2" s="19"/>
      <c r="H2" s="16"/>
      <c r="I2" s="104"/>
      <c r="J2" s="104"/>
      <c r="K2" s="15"/>
      <c r="L2" s="15"/>
      <c r="M2" s="16"/>
      <c r="N2" s="105"/>
      <c r="O2" s="106"/>
      <c r="P2" s="105"/>
      <c r="Q2" s="224"/>
      <c r="R2" s="15"/>
    </row>
    <row r="3" spans="1:26">
      <c r="A3" s="13"/>
      <c r="B3" s="20" t="s">
        <v>84</v>
      </c>
      <c r="C3" s="962"/>
      <c r="D3" s="21" t="s">
        <v>85</v>
      </c>
      <c r="E3" s="970"/>
      <c r="G3" s="15"/>
      <c r="H3" s="16"/>
      <c r="I3" s="104"/>
      <c r="J3" s="104"/>
      <c r="K3" s="15"/>
      <c r="L3" s="15"/>
      <c r="M3" s="16"/>
      <c r="N3" s="105"/>
      <c r="O3" s="106"/>
      <c r="P3" s="105"/>
      <c r="Q3" s="224"/>
      <c r="R3" s="15"/>
    </row>
    <row r="4" spans="1:26" ht="6" customHeight="1">
      <c r="A4" s="13"/>
      <c r="B4" s="14"/>
      <c r="C4" s="14"/>
      <c r="D4" s="13"/>
      <c r="E4" s="15" t="s">
        <v>23</v>
      </c>
      <c r="F4" s="15"/>
      <c r="G4" s="15"/>
      <c r="H4" s="16"/>
      <c r="I4" s="104"/>
      <c r="J4" s="104"/>
      <c r="K4" s="15"/>
      <c r="L4" s="15"/>
      <c r="M4" s="16"/>
      <c r="N4" s="105"/>
      <c r="O4" s="106"/>
      <c r="P4" s="105"/>
      <c r="Q4" s="224"/>
      <c r="R4" s="15"/>
    </row>
    <row r="5" spans="1:26" ht="18" customHeight="1">
      <c r="A5" s="22"/>
      <c r="B5" s="23" t="s">
        <v>86</v>
      </c>
      <c r="C5" s="23"/>
      <c r="D5" s="24"/>
      <c r="E5" s="25"/>
      <c r="F5" s="25"/>
      <c r="G5" s="25"/>
      <c r="H5" s="26"/>
      <c r="I5" s="107"/>
      <c r="J5" s="107"/>
      <c r="K5" s="25"/>
      <c r="L5" s="25"/>
      <c r="M5" s="26"/>
      <c r="N5" s="108"/>
      <c r="O5" s="109"/>
      <c r="P5" s="108"/>
      <c r="Q5" s="225"/>
      <c r="R5" s="226" t="s">
        <v>87</v>
      </c>
      <c r="S5" s="25"/>
    </row>
    <row r="6" spans="1:26" ht="18" customHeight="1">
      <c r="A6" s="22"/>
      <c r="B6" s="23" t="s">
        <v>88</v>
      </c>
      <c r="C6" s="23"/>
      <c r="D6" s="24"/>
      <c r="E6" s="25"/>
      <c r="F6" s="25"/>
      <c r="G6" s="25"/>
      <c r="H6" s="26"/>
      <c r="I6" s="107"/>
      <c r="J6" s="107"/>
      <c r="K6" s="25"/>
      <c r="L6" s="25"/>
      <c r="M6" s="26"/>
      <c r="N6" s="108"/>
      <c r="O6" s="109"/>
      <c r="P6" s="108"/>
      <c r="Q6" s="225"/>
      <c r="R6" s="227" t="s">
        <v>89</v>
      </c>
      <c r="S6" s="25"/>
    </row>
    <row r="7" spans="1:26" ht="15" customHeight="1">
      <c r="A7" s="22"/>
      <c r="B7" s="27"/>
      <c r="C7" s="23" t="s">
        <v>90</v>
      </c>
      <c r="D7" s="27"/>
      <c r="E7" s="25"/>
      <c r="F7" s="25"/>
      <c r="G7" s="25"/>
      <c r="H7" s="26"/>
      <c r="I7" s="107"/>
      <c r="J7" s="107"/>
      <c r="K7" s="25"/>
      <c r="L7" s="25"/>
      <c r="M7" s="26"/>
      <c r="N7" s="108"/>
      <c r="O7" s="109"/>
      <c r="P7" s="108"/>
      <c r="Q7" s="225"/>
      <c r="R7" s="25"/>
      <c r="S7" s="25"/>
    </row>
    <row r="8" spans="1:26" ht="18.75" customHeight="1">
      <c r="A8" s="22"/>
      <c r="B8" s="28"/>
      <c r="C8" s="23" t="s">
        <v>91</v>
      </c>
      <c r="D8" s="24"/>
      <c r="E8" s="25"/>
      <c r="F8" s="25"/>
      <c r="G8" s="25"/>
      <c r="H8" s="26"/>
      <c r="I8" s="107"/>
      <c r="J8" s="107"/>
      <c r="K8" s="25"/>
      <c r="L8" s="25"/>
      <c r="M8" s="26"/>
      <c r="N8" s="108"/>
      <c r="O8" s="109"/>
      <c r="P8" s="108"/>
      <c r="Q8" s="225"/>
      <c r="R8" s="25"/>
      <c r="S8" s="25"/>
    </row>
    <row r="9" spans="1:26" ht="30" customHeight="1">
      <c r="A9" s="22"/>
      <c r="B9" s="27"/>
      <c r="C9" s="27"/>
      <c r="D9" s="28"/>
      <c r="E9" s="987" t="s">
        <v>92</v>
      </c>
      <c r="F9" s="988"/>
      <c r="G9" s="988"/>
      <c r="H9" s="988"/>
      <c r="I9" s="989" t="s">
        <v>93</v>
      </c>
      <c r="J9" s="990"/>
      <c r="K9" s="990"/>
      <c r="L9" s="990"/>
      <c r="M9" s="991" t="s">
        <v>94</v>
      </c>
      <c r="N9" s="992"/>
      <c r="O9" s="992"/>
      <c r="P9" s="992"/>
      <c r="Q9" s="993"/>
      <c r="R9" s="228"/>
      <c r="S9" s="25"/>
    </row>
    <row r="10" spans="1:26" ht="54.75" customHeight="1">
      <c r="A10" s="22"/>
      <c r="B10" s="29" t="s">
        <v>95</v>
      </c>
      <c r="C10" s="30" t="s">
        <v>96</v>
      </c>
      <c r="D10" s="30" t="s">
        <v>97</v>
      </c>
      <c r="E10" s="31" t="s">
        <v>98</v>
      </c>
      <c r="F10" s="32" t="s">
        <v>99</v>
      </c>
      <c r="G10" s="31" t="s">
        <v>100</v>
      </c>
      <c r="H10" s="33" t="s">
        <v>101</v>
      </c>
      <c r="I10" s="110" t="s">
        <v>102</v>
      </c>
      <c r="J10" s="32" t="s">
        <v>99</v>
      </c>
      <c r="K10" s="111" t="s">
        <v>101</v>
      </c>
      <c r="L10" s="33" t="s">
        <v>103</v>
      </c>
      <c r="M10" s="112" t="s">
        <v>102</v>
      </c>
      <c r="N10" s="994" t="s">
        <v>104</v>
      </c>
      <c r="O10" s="995"/>
      <c r="P10" s="996" t="s">
        <v>105</v>
      </c>
      <c r="Q10" s="997"/>
      <c r="R10" s="229" t="s">
        <v>106</v>
      </c>
      <c r="S10" s="25"/>
    </row>
    <row r="11" spans="1:26" ht="38.25">
      <c r="A11" s="22"/>
      <c r="B11" s="34" t="s">
        <v>107</v>
      </c>
      <c r="C11" s="35" t="s">
        <v>108</v>
      </c>
      <c r="D11" s="36" t="s">
        <v>109</v>
      </c>
      <c r="E11" s="37" t="s">
        <v>110</v>
      </c>
      <c r="F11" s="37" t="s">
        <v>111</v>
      </c>
      <c r="G11" s="37" t="s">
        <v>112</v>
      </c>
      <c r="H11" s="38" t="s">
        <v>113</v>
      </c>
      <c r="I11" s="113" t="s">
        <v>114</v>
      </c>
      <c r="J11" s="37" t="s">
        <v>115</v>
      </c>
      <c r="K11" s="114" t="s">
        <v>113</v>
      </c>
      <c r="L11" s="38" t="s">
        <v>116</v>
      </c>
      <c r="M11" s="115" t="s">
        <v>114</v>
      </c>
      <c r="N11" s="116" t="s">
        <v>117</v>
      </c>
      <c r="O11" s="117" t="s">
        <v>118</v>
      </c>
      <c r="P11" s="116" t="s">
        <v>117</v>
      </c>
      <c r="Q11" s="230" t="s">
        <v>119</v>
      </c>
      <c r="R11" s="231" t="s">
        <v>120</v>
      </c>
      <c r="S11" s="25"/>
    </row>
    <row r="12" spans="1:26" ht="23.25" customHeight="1">
      <c r="A12" s="22"/>
      <c r="B12" s="39"/>
      <c r="C12" s="39"/>
      <c r="D12" s="963">
        <f>4683.1+7</f>
        <v>4690.1000000000004</v>
      </c>
      <c r="E12" s="971" t="s">
        <v>188</v>
      </c>
      <c r="F12" s="40"/>
      <c r="G12" s="41"/>
      <c r="H12" s="42"/>
      <c r="I12" s="118"/>
      <c r="J12" s="119"/>
      <c r="K12" s="119"/>
      <c r="L12" s="120" t="s">
        <v>121</v>
      </c>
      <c r="M12" s="956" t="s">
        <v>122</v>
      </c>
      <c r="N12" s="957"/>
      <c r="O12" s="957"/>
      <c r="P12" s="957"/>
      <c r="Q12" s="958"/>
      <c r="R12" s="232"/>
      <c r="S12" s="25"/>
      <c r="T12" s="233" t="str">
        <f ca="1">IF(O12="","",(O12-TODAY()))</f>
        <v/>
      </c>
      <c r="U12" s="234"/>
    </row>
    <row r="13" spans="1:26" ht="18" customHeight="1">
      <c r="A13" s="22"/>
      <c r="B13" s="43"/>
      <c r="C13" s="43"/>
      <c r="D13" s="964"/>
      <c r="E13" s="972"/>
      <c r="F13" s="45"/>
      <c r="G13" s="46"/>
      <c r="H13" s="47"/>
      <c r="I13" s="121"/>
      <c r="J13" s="122"/>
      <c r="K13" s="122"/>
      <c r="L13" s="123"/>
      <c r="M13" s="124" t="s">
        <v>123</v>
      </c>
      <c r="N13" s="125">
        <f>4690.1+25</f>
        <v>4715.1000000000004</v>
      </c>
      <c r="O13" s="126"/>
      <c r="P13" s="127">
        <f>N13-D12</f>
        <v>25</v>
      </c>
      <c r="Q13" s="235"/>
      <c r="R13" s="60" t="s">
        <v>124</v>
      </c>
      <c r="S13" s="25"/>
      <c r="T13" s="233"/>
      <c r="U13" s="234"/>
      <c r="Z13" s="287"/>
    </row>
    <row r="14" spans="1:26" ht="18" customHeight="1">
      <c r="A14" s="22"/>
      <c r="B14" s="43"/>
      <c r="C14" s="43"/>
      <c r="D14" s="964"/>
      <c r="E14" s="972"/>
      <c r="F14" s="45"/>
      <c r="G14" s="46"/>
      <c r="H14" s="47"/>
      <c r="I14" s="121"/>
      <c r="J14" s="122"/>
      <c r="K14" s="122"/>
      <c r="L14" s="123"/>
      <c r="M14" s="128" t="s">
        <v>125</v>
      </c>
      <c r="N14" s="129">
        <f>4661.8+50</f>
        <v>4711.8</v>
      </c>
      <c r="O14" s="130"/>
      <c r="P14" s="131">
        <f>N14-D12</f>
        <v>21.699999999999818</v>
      </c>
      <c r="Q14" s="236"/>
      <c r="R14" s="237" t="s">
        <v>126</v>
      </c>
      <c r="S14" s="25"/>
      <c r="T14" s="233"/>
      <c r="U14" s="234"/>
    </row>
    <row r="15" spans="1:26" ht="18" customHeight="1">
      <c r="A15" s="22"/>
      <c r="B15" s="43"/>
      <c r="C15" s="43"/>
      <c r="D15" s="964"/>
      <c r="E15" s="972"/>
      <c r="F15" s="45"/>
      <c r="G15" s="48"/>
      <c r="H15" s="47"/>
      <c r="I15" s="121"/>
      <c r="J15" s="122"/>
      <c r="K15" s="122"/>
      <c r="L15" s="123"/>
      <c r="M15" s="128" t="s">
        <v>127</v>
      </c>
      <c r="N15" s="129">
        <f>4622.7+100</f>
        <v>4722.7</v>
      </c>
      <c r="O15" s="130"/>
      <c r="P15" s="129">
        <f>N15-D12</f>
        <v>32.599999999999454</v>
      </c>
      <c r="Q15" s="238"/>
      <c r="R15" s="239" t="s">
        <v>128</v>
      </c>
      <c r="S15" s="25"/>
      <c r="T15" s="233"/>
      <c r="U15" s="234"/>
    </row>
    <row r="16" spans="1:26" ht="18" customHeight="1">
      <c r="A16" s="22"/>
      <c r="B16" s="43"/>
      <c r="C16" s="43"/>
      <c r="D16" s="964"/>
      <c r="E16" s="972"/>
      <c r="F16" s="45"/>
      <c r="G16" s="48"/>
      <c r="H16" s="47"/>
      <c r="I16" s="121"/>
      <c r="J16" s="122"/>
      <c r="K16" s="122"/>
      <c r="L16" s="123"/>
      <c r="M16" s="128" t="s">
        <v>129</v>
      </c>
      <c r="N16" s="129">
        <v>4785.8999999999996</v>
      </c>
      <c r="O16" s="130"/>
      <c r="P16" s="132">
        <f>N16-D12</f>
        <v>95.799999999999272</v>
      </c>
      <c r="Q16" s="238"/>
      <c r="R16" s="240"/>
      <c r="S16" s="25"/>
      <c r="T16" s="233"/>
      <c r="U16" s="234"/>
    </row>
    <row r="17" spans="1:26" ht="18" customHeight="1">
      <c r="A17" s="22"/>
      <c r="B17" s="43"/>
      <c r="C17" s="43"/>
      <c r="D17" s="964"/>
      <c r="E17" s="972"/>
      <c r="F17" s="45"/>
      <c r="G17" s="49" t="s">
        <v>23</v>
      </c>
      <c r="H17" s="47"/>
      <c r="I17" s="121"/>
      <c r="J17" s="122"/>
      <c r="K17" s="122"/>
      <c r="L17" s="123"/>
      <c r="M17" s="133" t="s">
        <v>130</v>
      </c>
      <c r="N17" s="134"/>
      <c r="O17" s="135">
        <v>45180</v>
      </c>
      <c r="P17" s="136"/>
      <c r="Q17" s="241">
        <f>O17-E2</f>
        <v>24</v>
      </c>
      <c r="R17" s="242" t="s">
        <v>131</v>
      </c>
      <c r="S17" s="25"/>
      <c r="T17" s="233"/>
      <c r="U17" s="234"/>
    </row>
    <row r="18" spans="1:26" ht="18" customHeight="1">
      <c r="A18" s="22"/>
      <c r="B18" s="43"/>
      <c r="C18" s="43"/>
      <c r="D18" s="964"/>
      <c r="E18" s="972"/>
      <c r="F18" s="50"/>
      <c r="G18" s="49"/>
      <c r="H18" s="51"/>
      <c r="I18" s="121"/>
      <c r="J18" s="122"/>
      <c r="K18" s="122"/>
      <c r="L18" s="123"/>
      <c r="M18" s="137" t="s">
        <v>132</v>
      </c>
      <c r="N18" s="138"/>
      <c r="O18" s="139">
        <v>45225</v>
      </c>
      <c r="P18" s="140"/>
      <c r="Q18" s="243">
        <f>O18-E2</f>
        <v>69</v>
      </c>
      <c r="R18" s="244" t="s">
        <v>128</v>
      </c>
      <c r="S18" s="25"/>
      <c r="T18" s="233" t="str">
        <f ca="1">IF(O14="","",(O14-TODAY()))</f>
        <v/>
      </c>
      <c r="U18" s="234"/>
      <c r="Z18" s="5"/>
    </row>
    <row r="19" spans="1:26" ht="18" customHeight="1">
      <c r="A19" s="22"/>
      <c r="B19" s="43"/>
      <c r="C19" s="43"/>
      <c r="D19" s="964"/>
      <c r="E19" s="972"/>
      <c r="F19" s="45"/>
      <c r="G19" s="49" t="s">
        <v>23</v>
      </c>
      <c r="H19" s="52"/>
      <c r="I19" s="121"/>
      <c r="J19" s="122"/>
      <c r="K19" s="122"/>
      <c r="L19" s="123"/>
      <c r="M19" s="137" t="s">
        <v>133</v>
      </c>
      <c r="N19" s="138"/>
      <c r="O19" s="139">
        <v>45275</v>
      </c>
      <c r="P19" s="140"/>
      <c r="Q19" s="245">
        <f>O19-E2</f>
        <v>119</v>
      </c>
      <c r="R19" s="246" t="s">
        <v>134</v>
      </c>
      <c r="S19" s="25"/>
      <c r="T19" s="233"/>
      <c r="U19" s="234"/>
      <c r="Z19" s="5"/>
    </row>
    <row r="20" spans="1:26" ht="18" customHeight="1">
      <c r="A20" s="22"/>
      <c r="B20" s="43"/>
      <c r="C20" s="43"/>
      <c r="D20" s="964"/>
      <c r="E20" s="972"/>
      <c r="F20" s="45"/>
      <c r="G20" s="49"/>
      <c r="H20" s="47"/>
      <c r="I20" s="121"/>
      <c r="J20" s="122"/>
      <c r="K20" s="122"/>
      <c r="L20" s="123"/>
      <c r="M20" s="124" t="s">
        <v>135</v>
      </c>
      <c r="N20" s="141"/>
      <c r="O20" s="142">
        <v>45180</v>
      </c>
      <c r="P20" s="141"/>
      <c r="Q20" s="247">
        <f>O20-E2</f>
        <v>24</v>
      </c>
      <c r="R20" s="246" t="s">
        <v>136</v>
      </c>
      <c r="S20" s="25"/>
      <c r="T20" s="233"/>
      <c r="U20" s="234"/>
      <c r="Z20" s="5"/>
    </row>
    <row r="21" spans="1:26" ht="18" customHeight="1">
      <c r="A21" s="22"/>
      <c r="B21" s="43"/>
      <c r="C21" s="43"/>
      <c r="D21" s="964"/>
      <c r="E21" s="972"/>
      <c r="F21" s="45"/>
      <c r="G21" s="49" t="s">
        <v>23</v>
      </c>
      <c r="H21" s="47"/>
      <c r="I21" s="121"/>
      <c r="J21" s="122"/>
      <c r="K21" s="122"/>
      <c r="L21" s="123"/>
      <c r="M21" s="143" t="s">
        <v>137</v>
      </c>
      <c r="N21" s="144"/>
      <c r="O21" s="145">
        <v>45176</v>
      </c>
      <c r="P21" s="144"/>
      <c r="Q21" s="248">
        <f>O21-E2</f>
        <v>20</v>
      </c>
      <c r="R21" s="249" t="s">
        <v>138</v>
      </c>
      <c r="S21" s="25"/>
      <c r="T21" s="233"/>
      <c r="U21" s="234"/>
      <c r="Z21" s="5"/>
    </row>
    <row r="22" spans="1:26" ht="18" customHeight="1">
      <c r="A22" s="22"/>
      <c r="B22" s="43"/>
      <c r="C22" s="43"/>
      <c r="D22" s="964"/>
      <c r="E22" s="972"/>
      <c r="F22" s="45"/>
      <c r="G22" s="49"/>
      <c r="H22" s="47"/>
      <c r="I22" s="121"/>
      <c r="J22" s="122"/>
      <c r="K22" s="122"/>
      <c r="L22" s="123"/>
      <c r="M22" s="146"/>
      <c r="N22" s="147"/>
      <c r="O22" s="148" t="s">
        <v>139</v>
      </c>
      <c r="P22" s="147"/>
      <c r="Q22" s="250"/>
      <c r="R22" s="251"/>
      <c r="S22" s="25"/>
      <c r="T22" s="233"/>
      <c r="U22" s="234"/>
      <c r="Z22" s="5"/>
    </row>
    <row r="23" spans="1:26" ht="21.75" customHeight="1">
      <c r="A23" s="22"/>
      <c r="B23" s="43"/>
      <c r="C23" s="43"/>
      <c r="D23" s="964"/>
      <c r="E23" s="972"/>
      <c r="F23" s="45"/>
      <c r="G23" s="46"/>
      <c r="H23" s="47"/>
      <c r="I23" s="121"/>
      <c r="J23" s="122"/>
      <c r="K23" s="122"/>
      <c r="L23" s="123"/>
      <c r="M23" s="137" t="s">
        <v>140</v>
      </c>
      <c r="N23" s="129">
        <f>4661.8+50</f>
        <v>4711.8</v>
      </c>
      <c r="O23" s="149">
        <v>45164</v>
      </c>
      <c r="P23" s="150">
        <f>N23-D12</f>
        <v>21.699999999999818</v>
      </c>
      <c r="Q23" s="245">
        <f>O23-E2</f>
        <v>8</v>
      </c>
      <c r="R23" s="252" t="s">
        <v>141</v>
      </c>
      <c r="S23" s="25"/>
      <c r="T23" s="233"/>
      <c r="U23" s="234"/>
      <c r="Z23" s="5"/>
    </row>
    <row r="24" spans="1:26" ht="18" customHeight="1">
      <c r="A24" s="22"/>
      <c r="B24" s="53" t="s">
        <v>142</v>
      </c>
      <c r="C24" s="43"/>
      <c r="D24" s="964"/>
      <c r="E24" s="972"/>
      <c r="F24" s="45"/>
      <c r="G24" s="46"/>
      <c r="H24" s="47"/>
      <c r="I24" s="121"/>
      <c r="J24" s="122"/>
      <c r="K24" s="122"/>
      <c r="L24" s="123"/>
      <c r="M24" s="137" t="s">
        <v>143</v>
      </c>
      <c r="N24" s="151"/>
      <c r="O24" s="149">
        <v>45184</v>
      </c>
      <c r="P24" s="151"/>
      <c r="Q24" s="253">
        <f>O24-E2</f>
        <v>28</v>
      </c>
      <c r="R24" s="254" t="s">
        <v>128</v>
      </c>
      <c r="S24" s="25"/>
      <c r="T24" s="233"/>
      <c r="U24" s="234"/>
      <c r="Z24" s="5"/>
    </row>
    <row r="25" spans="1:26" ht="18" customHeight="1">
      <c r="A25" s="22"/>
      <c r="B25" s="54">
        <v>31307</v>
      </c>
      <c r="C25" s="43"/>
      <c r="D25" s="964"/>
      <c r="E25" s="972"/>
      <c r="F25" s="45"/>
      <c r="G25" s="46"/>
      <c r="H25" s="47"/>
      <c r="I25" s="121"/>
      <c r="J25" s="122"/>
      <c r="K25" s="122"/>
      <c r="L25" s="123"/>
      <c r="M25" s="137" t="s">
        <v>144</v>
      </c>
      <c r="N25" s="138"/>
      <c r="O25" s="149">
        <v>45207</v>
      </c>
      <c r="P25" s="138"/>
      <c r="Q25" s="245">
        <f>O25-E2</f>
        <v>51</v>
      </c>
      <c r="R25" s="255"/>
      <c r="S25" s="25"/>
      <c r="T25" s="233"/>
      <c r="U25" s="234"/>
      <c r="Z25" s="5"/>
    </row>
    <row r="26" spans="1:26" ht="18" customHeight="1">
      <c r="A26" s="22"/>
      <c r="B26" s="55"/>
      <c r="C26" s="43"/>
      <c r="D26" s="964"/>
      <c r="E26" s="972"/>
      <c r="F26" s="56"/>
      <c r="G26" s="57"/>
      <c r="H26" s="58"/>
      <c r="I26" s="121"/>
      <c r="J26" s="122"/>
      <c r="K26" s="122"/>
      <c r="L26" s="123"/>
      <c r="M26" s="152" t="s">
        <v>145</v>
      </c>
      <c r="N26" s="138"/>
      <c r="O26" s="149">
        <v>45189</v>
      </c>
      <c r="P26" s="153"/>
      <c r="Q26" s="245">
        <f>O26-E2</f>
        <v>33</v>
      </c>
      <c r="R26" s="255"/>
      <c r="S26" s="25"/>
      <c r="T26" s="233"/>
      <c r="U26" s="234"/>
      <c r="Z26" s="5"/>
    </row>
    <row r="27" spans="1:26" ht="18" customHeight="1">
      <c r="A27" s="22"/>
      <c r="B27" s="55"/>
      <c r="C27" s="43"/>
      <c r="D27" s="964"/>
      <c r="E27" s="972"/>
      <c r="F27" s="45"/>
      <c r="G27" s="59"/>
      <c r="H27" s="47"/>
      <c r="I27" s="121"/>
      <c r="J27" s="122"/>
      <c r="K27" s="122"/>
      <c r="L27" s="123"/>
      <c r="M27" s="152" t="s">
        <v>146</v>
      </c>
      <c r="N27" s="154"/>
      <c r="O27" s="149">
        <v>45189</v>
      </c>
      <c r="P27" s="155"/>
      <c r="Q27" s="256">
        <f>O27-E2</f>
        <v>33</v>
      </c>
      <c r="R27" s="257" t="s">
        <v>147</v>
      </c>
      <c r="S27" s="25"/>
      <c r="T27" s="233"/>
      <c r="U27" s="234"/>
      <c r="Z27" s="5"/>
    </row>
    <row r="28" spans="1:26" ht="18" customHeight="1">
      <c r="A28" s="22"/>
      <c r="B28" s="55"/>
      <c r="C28" s="43"/>
      <c r="D28" s="964"/>
      <c r="E28" s="972"/>
      <c r="F28" s="45"/>
      <c r="G28" s="46"/>
      <c r="H28" s="58"/>
      <c r="I28" s="121"/>
      <c r="J28" s="122"/>
      <c r="K28" s="122"/>
      <c r="L28" s="123"/>
      <c r="M28" s="784" t="s">
        <v>267</v>
      </c>
      <c r="N28" s="772">
        <f>4665.7+50</f>
        <v>4715.7</v>
      </c>
      <c r="O28" s="156"/>
      <c r="P28" s="132">
        <f>N28-D12</f>
        <v>25.599999999999454</v>
      </c>
      <c r="Q28" s="258"/>
      <c r="R28" s="63" t="s">
        <v>128</v>
      </c>
      <c r="S28" s="25"/>
      <c r="T28" s="233"/>
      <c r="U28" s="234"/>
      <c r="Z28" s="5"/>
    </row>
    <row r="29" spans="1:26" ht="18" customHeight="1">
      <c r="A29" s="22"/>
      <c r="B29" s="55"/>
      <c r="C29" s="43"/>
      <c r="D29" s="964"/>
      <c r="E29" s="972"/>
      <c r="F29" s="56"/>
      <c r="G29" s="60"/>
      <c r="H29" s="61"/>
      <c r="I29" s="157"/>
      <c r="J29" s="158"/>
      <c r="K29" s="64"/>
      <c r="L29" s="123"/>
      <c r="M29" s="137" t="s">
        <v>148</v>
      </c>
      <c r="N29" s="150">
        <v>4785.8999999999996</v>
      </c>
      <c r="O29" s="149">
        <v>45477</v>
      </c>
      <c r="P29" s="132">
        <f>N29-D12</f>
        <v>95.799999999999272</v>
      </c>
      <c r="Q29" s="245">
        <f>O29-E2</f>
        <v>321</v>
      </c>
      <c r="R29" s="259" t="s">
        <v>149</v>
      </c>
      <c r="S29" s="25"/>
      <c r="T29" s="233"/>
      <c r="U29" s="234"/>
    </row>
    <row r="30" spans="1:26" ht="18" customHeight="1">
      <c r="A30" s="22"/>
      <c r="B30" s="62" t="s">
        <v>150</v>
      </c>
      <c r="C30" s="55"/>
      <c r="D30" s="964"/>
      <c r="E30" s="972"/>
      <c r="F30" s="45"/>
      <c r="G30" s="63"/>
      <c r="H30" s="47"/>
      <c r="I30" s="157"/>
      <c r="J30" s="122"/>
      <c r="K30" s="122"/>
      <c r="L30" s="123"/>
      <c r="M30" s="137" t="s">
        <v>154</v>
      </c>
      <c r="N30" s="150">
        <f>4493.1+300</f>
        <v>4793.1000000000004</v>
      </c>
      <c r="O30" s="149">
        <v>45190</v>
      </c>
      <c r="P30" s="150">
        <f>N30-D12</f>
        <v>103</v>
      </c>
      <c r="Q30" s="261">
        <f>O30-E2</f>
        <v>34</v>
      </c>
      <c r="R30" s="260" t="s">
        <v>152</v>
      </c>
      <c r="S30" s="25"/>
      <c r="T30" s="233"/>
      <c r="U30" s="234"/>
    </row>
    <row r="31" spans="1:26" ht="18" customHeight="1">
      <c r="A31" s="22"/>
      <c r="B31" s="62" t="s">
        <v>153</v>
      </c>
      <c r="C31" s="55"/>
      <c r="D31" s="964"/>
      <c r="E31" s="972"/>
      <c r="F31" s="45"/>
      <c r="G31" s="46"/>
      <c r="H31" s="64"/>
      <c r="I31" s="157"/>
      <c r="J31" s="122"/>
      <c r="K31" s="122"/>
      <c r="L31" s="123"/>
      <c r="M31" s="128" t="s">
        <v>158</v>
      </c>
      <c r="N31" s="129">
        <f>4571.5+200</f>
        <v>4771.5</v>
      </c>
      <c r="O31" s="130"/>
      <c r="P31" s="132">
        <f>N31-D12</f>
        <v>81.399999999999636</v>
      </c>
      <c r="Q31" s="1000"/>
      <c r="R31" s="260" t="s">
        <v>155</v>
      </c>
      <c r="S31" s="25"/>
      <c r="T31" s="233"/>
      <c r="U31" s="234"/>
    </row>
    <row r="32" spans="1:26" ht="18" customHeight="1">
      <c r="A32" s="22"/>
      <c r="B32" s="62" t="s">
        <v>156</v>
      </c>
      <c r="C32" s="55"/>
      <c r="D32" s="964"/>
      <c r="E32" s="972"/>
      <c r="F32" s="50"/>
      <c r="G32" s="57"/>
      <c r="H32" s="65"/>
      <c r="I32" s="159"/>
      <c r="J32" s="81"/>
      <c r="K32" s="81"/>
      <c r="L32" s="160"/>
      <c r="M32" s="404" t="s">
        <v>206</v>
      </c>
      <c r="N32" s="781">
        <v>4735.8999999999996</v>
      </c>
      <c r="O32" s="782"/>
      <c r="P32" s="783">
        <f>N32-D12</f>
        <v>45.799999999999272</v>
      </c>
      <c r="Q32" s="1000"/>
      <c r="R32" s="262" t="s">
        <v>157</v>
      </c>
      <c r="S32" s="25"/>
      <c r="T32" s="233"/>
      <c r="U32" s="234"/>
    </row>
    <row r="33" spans="1:26" ht="18" customHeight="1">
      <c r="A33" s="22"/>
      <c r="B33" s="55"/>
      <c r="C33" s="62" t="s">
        <v>150</v>
      </c>
      <c r="D33" s="964"/>
      <c r="E33" s="972"/>
      <c r="F33" s="66"/>
      <c r="G33" s="59"/>
      <c r="H33" s="67"/>
      <c r="I33" s="121"/>
      <c r="J33" s="161"/>
      <c r="K33" s="161"/>
      <c r="L33" s="123"/>
      <c r="M33" s="999" t="s">
        <v>266</v>
      </c>
      <c r="N33" s="781">
        <v>4691.8</v>
      </c>
      <c r="O33" s="782"/>
      <c r="P33" s="783">
        <f>N33-D12</f>
        <v>1.6999999999998181</v>
      </c>
      <c r="Q33" s="1001"/>
      <c r="S33" s="25"/>
      <c r="T33" s="233"/>
      <c r="U33" s="234"/>
    </row>
    <row r="34" spans="1:26" ht="18" customHeight="1">
      <c r="A34" s="22"/>
      <c r="B34" s="55"/>
      <c r="C34" s="68">
        <f>D12-1613.9</f>
        <v>3076.2000000000003</v>
      </c>
      <c r="D34" s="964"/>
      <c r="E34" s="972"/>
      <c r="F34" s="69"/>
      <c r="G34" s="57"/>
      <c r="H34" s="70"/>
      <c r="I34" s="162"/>
      <c r="J34" s="163"/>
      <c r="K34" s="164"/>
      <c r="L34" s="165"/>
      <c r="M34" s="128"/>
      <c r="N34" s="1002"/>
      <c r="O34" s="1003"/>
      <c r="P34" s="1002"/>
      <c r="Q34" s="1001"/>
      <c r="R34" s="263"/>
      <c r="S34" s="25"/>
      <c r="T34" s="233" t="str">
        <f ca="1">IF(O15="","",(O15-TODAY()))</f>
        <v/>
      </c>
      <c r="U34" s="234"/>
    </row>
    <row r="35" spans="1:26" ht="18" customHeight="1">
      <c r="A35" s="22"/>
      <c r="B35" s="55"/>
      <c r="C35" s="68"/>
      <c r="D35" s="964"/>
      <c r="E35" s="972"/>
      <c r="F35" s="71"/>
      <c r="G35" s="57"/>
      <c r="H35" s="70"/>
      <c r="I35" s="162"/>
      <c r="J35" s="163"/>
      <c r="K35" s="164"/>
      <c r="L35" s="165"/>
      <c r="M35" s="137"/>
      <c r="N35" s="1004"/>
      <c r="O35" s="1005"/>
      <c r="P35" s="1002"/>
      <c r="Q35" s="1000"/>
      <c r="R35" s="251"/>
      <c r="S35" s="25"/>
      <c r="T35" s="233"/>
      <c r="U35" s="234"/>
    </row>
    <row r="36" spans="1:26" ht="18" customHeight="1">
      <c r="A36" s="22"/>
      <c r="B36" s="55"/>
      <c r="C36" s="68"/>
      <c r="D36" s="964"/>
      <c r="E36" s="972"/>
      <c r="F36" s="71"/>
      <c r="G36" s="59"/>
      <c r="H36" s="70"/>
      <c r="I36" s="162"/>
      <c r="J36" s="163"/>
      <c r="K36" s="164"/>
      <c r="L36" s="165"/>
      <c r="M36" s="128"/>
      <c r="N36" s="1002"/>
      <c r="O36" s="1003"/>
      <c r="P36" s="1002"/>
      <c r="Q36" s="1001"/>
      <c r="R36" s="251"/>
      <c r="S36" s="25"/>
      <c r="T36" s="233"/>
      <c r="U36" s="234"/>
    </row>
    <row r="37" spans="1:26" ht="18" customHeight="1">
      <c r="A37" s="22"/>
      <c r="B37" s="55"/>
      <c r="C37" s="68"/>
      <c r="D37" s="964"/>
      <c r="E37" s="972"/>
      <c r="F37" s="791"/>
      <c r="G37" s="789"/>
      <c r="H37" s="70"/>
      <c r="I37" s="162"/>
      <c r="J37" s="163"/>
      <c r="K37" s="164"/>
      <c r="L37" s="165"/>
      <c r="M37" s="128"/>
      <c r="N37" s="1002"/>
      <c r="O37" s="1003"/>
      <c r="P37" s="1002"/>
      <c r="Q37" s="238"/>
      <c r="R37" s="251"/>
      <c r="S37" s="25"/>
      <c r="T37" s="233"/>
      <c r="U37" s="234"/>
    </row>
    <row r="38" spans="1:26">
      <c r="A38" s="22"/>
      <c r="B38" s="55"/>
      <c r="C38" s="68"/>
      <c r="D38" s="964"/>
      <c r="E38" s="972"/>
      <c r="F38" s="71"/>
      <c r="G38" s="789"/>
      <c r="H38" s="70"/>
      <c r="I38" s="162"/>
      <c r="J38" s="163"/>
      <c r="K38" s="164"/>
      <c r="L38" s="165"/>
      <c r="M38" s="404"/>
      <c r="N38" s="1006"/>
      <c r="O38" s="1007"/>
      <c r="P38" s="1006"/>
      <c r="Q38" s="238"/>
      <c r="R38" s="251"/>
      <c r="S38" s="25"/>
      <c r="T38" s="233"/>
      <c r="U38" s="234"/>
    </row>
    <row r="39" spans="1:26" ht="20.25" customHeight="1">
      <c r="A39" s="22"/>
      <c r="B39" s="62"/>
      <c r="C39" s="68"/>
      <c r="D39" s="964"/>
      <c r="E39" s="972"/>
      <c r="F39" s="69"/>
      <c r="G39" s="790"/>
      <c r="H39" s="72"/>
      <c r="I39" s="166"/>
      <c r="J39" s="167"/>
      <c r="K39" s="168"/>
      <c r="L39" s="169"/>
      <c r="M39" s="999"/>
      <c r="N39" s="1006"/>
      <c r="O39" s="1007"/>
      <c r="P39" s="1006"/>
      <c r="Q39" s="238"/>
      <c r="R39" s="60" t="s">
        <v>160</v>
      </c>
      <c r="S39" s="25"/>
      <c r="T39" s="233"/>
      <c r="U39" s="234"/>
    </row>
    <row r="40" spans="1:26" ht="20.25" customHeight="1" thickBot="1">
      <c r="A40" s="22"/>
      <c r="B40" s="62"/>
      <c r="C40" s="68"/>
      <c r="D40" s="964"/>
      <c r="E40" s="972"/>
      <c r="F40" s="69"/>
      <c r="G40" s="73"/>
      <c r="H40" s="74"/>
      <c r="I40" s="166"/>
      <c r="J40" s="170"/>
      <c r="K40" s="171"/>
      <c r="L40" s="169"/>
      <c r="M40" s="983" t="s">
        <v>161</v>
      </c>
      <c r="N40" s="984"/>
      <c r="O40" s="984"/>
      <c r="P40" s="984"/>
      <c r="Q40" s="985"/>
      <c r="R40" s="264" t="s">
        <v>162</v>
      </c>
      <c r="S40" s="25"/>
      <c r="T40" s="233"/>
      <c r="U40" s="234"/>
    </row>
    <row r="41" spans="1:26" ht="18" customHeight="1" thickTop="1">
      <c r="A41" s="22"/>
      <c r="B41" s="62"/>
      <c r="C41" s="68"/>
      <c r="D41" s="964"/>
      <c r="E41" s="972"/>
      <c r="F41" s="69"/>
      <c r="G41" s="75"/>
      <c r="H41" s="76"/>
      <c r="I41" s="159"/>
      <c r="J41" s="170"/>
      <c r="K41" s="171"/>
      <c r="L41" s="169"/>
      <c r="M41" s="124" t="s">
        <v>163</v>
      </c>
      <c r="N41" s="136"/>
      <c r="O41" s="142">
        <v>45159</v>
      </c>
      <c r="P41" s="172"/>
      <c r="Q41" s="265">
        <f>O41-E2</f>
        <v>3</v>
      </c>
      <c r="R41" s="264"/>
      <c r="S41" s="25"/>
      <c r="T41" s="233"/>
      <c r="U41" s="234"/>
    </row>
    <row r="42" spans="1:26" ht="18" customHeight="1">
      <c r="A42" s="22"/>
      <c r="B42" s="62"/>
      <c r="C42" s="68"/>
      <c r="D42" s="964"/>
      <c r="E42" s="972"/>
      <c r="F42" s="69"/>
      <c r="G42" s="75"/>
      <c r="H42" s="77"/>
      <c r="I42" s="159"/>
      <c r="J42" s="170"/>
      <c r="K42" s="171"/>
      <c r="L42" s="169"/>
      <c r="M42" s="137" t="s">
        <v>164</v>
      </c>
      <c r="N42" s="138"/>
      <c r="O42" s="139">
        <v>45180</v>
      </c>
      <c r="P42" s="138"/>
      <c r="Q42" s="241">
        <f>O42-E2</f>
        <v>24</v>
      </c>
      <c r="R42" s="257" t="s">
        <v>165</v>
      </c>
      <c r="S42" s="25"/>
      <c r="T42" s="233"/>
      <c r="U42" s="234"/>
    </row>
    <row r="43" spans="1:26" ht="18" customHeight="1">
      <c r="A43" s="22"/>
      <c r="B43" s="62"/>
      <c r="C43" s="68"/>
      <c r="D43" s="964"/>
      <c r="E43" s="972"/>
      <c r="F43" s="69"/>
      <c r="G43" s="57"/>
      <c r="H43" s="78"/>
      <c r="I43" s="159"/>
      <c r="J43" s="170"/>
      <c r="K43" s="171"/>
      <c r="L43" s="169"/>
      <c r="M43" s="137" t="s">
        <v>166</v>
      </c>
      <c r="N43" s="138"/>
      <c r="O43" s="139">
        <v>45184</v>
      </c>
      <c r="P43" s="138"/>
      <c r="Q43" s="245">
        <f>O43-E2</f>
        <v>28</v>
      </c>
      <c r="R43" s="244" t="s">
        <v>128</v>
      </c>
      <c r="S43" s="25"/>
      <c r="T43" s="233"/>
      <c r="U43" s="234"/>
    </row>
    <row r="44" spans="1:26" ht="18" customHeight="1">
      <c r="A44" s="22"/>
      <c r="B44" s="55"/>
      <c r="C44" s="62"/>
      <c r="D44" s="964"/>
      <c r="E44" s="972"/>
      <c r="F44" s="978"/>
      <c r="G44" s="73"/>
      <c r="H44" s="79"/>
      <c r="I44" s="173"/>
      <c r="J44" s="174"/>
      <c r="K44" s="175"/>
      <c r="L44" s="176"/>
      <c r="M44" s="143" t="s">
        <v>167</v>
      </c>
      <c r="N44" s="177"/>
      <c r="O44" s="145">
        <v>45190</v>
      </c>
      <c r="P44" s="178"/>
      <c r="Q44" s="266">
        <f>O44-E2</f>
        <v>34</v>
      </c>
      <c r="R44" s="267" t="s">
        <v>168</v>
      </c>
      <c r="S44" s="25"/>
      <c r="T44" s="233"/>
      <c r="U44" s="234"/>
      <c r="Z44" s="288"/>
    </row>
    <row r="45" spans="1:26" ht="18" customHeight="1">
      <c r="A45" s="22"/>
      <c r="B45" s="55"/>
      <c r="C45" s="62"/>
      <c r="D45" s="964"/>
      <c r="E45" s="972"/>
      <c r="F45" s="979"/>
      <c r="G45" s="80"/>
      <c r="H45" s="81"/>
      <c r="I45" s="179"/>
      <c r="J45" s="163"/>
      <c r="K45" s="164"/>
      <c r="L45" s="165"/>
      <c r="M45" s="143"/>
      <c r="N45" s="177"/>
      <c r="O45" s="1008"/>
      <c r="P45" s="1009"/>
      <c r="Q45" s="1010"/>
      <c r="R45" s="268" t="s">
        <v>270</v>
      </c>
      <c r="S45" s="25"/>
      <c r="T45" s="233"/>
      <c r="U45" s="234"/>
      <c r="Z45" s="288"/>
    </row>
    <row r="46" spans="1:26" ht="18" customHeight="1" thickBot="1">
      <c r="A46" s="22"/>
      <c r="B46" s="62" t="s">
        <v>169</v>
      </c>
      <c r="C46" s="62" t="s">
        <v>169</v>
      </c>
      <c r="D46" s="964"/>
      <c r="E46" s="972"/>
      <c r="F46" s="979"/>
      <c r="G46" s="80"/>
      <c r="H46" s="81"/>
      <c r="I46" s="179"/>
      <c r="J46" s="174"/>
      <c r="K46" s="175" t="s">
        <v>23</v>
      </c>
      <c r="L46" s="176"/>
      <c r="M46" s="143"/>
      <c r="N46" s="177"/>
      <c r="O46" s="1008"/>
      <c r="P46" s="1009"/>
      <c r="Q46" s="1010"/>
      <c r="S46" s="25"/>
      <c r="T46" s="233"/>
      <c r="U46" s="234"/>
      <c r="Z46" s="288"/>
    </row>
    <row r="47" spans="1:26" ht="23.25" customHeight="1" thickTop="1" thickBot="1">
      <c r="A47" s="22"/>
      <c r="B47" s="82" t="s">
        <v>153</v>
      </c>
      <c r="C47" s="44">
        <f>D12-1654</f>
        <v>3036.1000000000004</v>
      </c>
      <c r="D47" s="964"/>
      <c r="E47" s="972"/>
      <c r="F47" s="979"/>
      <c r="G47" s="83"/>
      <c r="H47" s="81"/>
      <c r="I47" s="180"/>
      <c r="J47" s="181"/>
      <c r="K47" s="182"/>
      <c r="L47" s="183"/>
      <c r="M47" s="986" t="s">
        <v>170</v>
      </c>
      <c r="N47" s="986"/>
      <c r="O47" s="986"/>
      <c r="P47" s="986"/>
      <c r="Q47" s="986"/>
      <c r="R47" s="257" t="s">
        <v>173</v>
      </c>
      <c r="S47" s="25"/>
      <c r="T47" s="233"/>
      <c r="U47" s="234"/>
      <c r="Z47" s="288"/>
    </row>
    <row r="48" spans="1:26" ht="39" customHeight="1" thickTop="1">
      <c r="A48" s="22"/>
      <c r="B48" s="82" t="s">
        <v>171</v>
      </c>
      <c r="C48" s="55"/>
      <c r="D48" s="964"/>
      <c r="E48" s="972"/>
      <c r="F48" s="979"/>
      <c r="G48" s="83"/>
      <c r="H48" s="84"/>
      <c r="I48" s="185"/>
      <c r="J48" s="181"/>
      <c r="K48" s="182"/>
      <c r="L48" s="183"/>
      <c r="M48" s="186" t="s">
        <v>172</v>
      </c>
      <c r="N48" s="125">
        <f>4661.8+50</f>
        <v>4711.8</v>
      </c>
      <c r="O48" s="187"/>
      <c r="P48" s="188">
        <f>N48-D12</f>
        <v>21.699999999999818</v>
      </c>
      <c r="Q48" s="269"/>
      <c r="R48" s="63" t="s">
        <v>128</v>
      </c>
      <c r="S48" s="25"/>
      <c r="T48" s="233"/>
      <c r="U48" s="234"/>
      <c r="Z48" s="288"/>
    </row>
    <row r="49" spans="1:26" ht="39" customHeight="1">
      <c r="A49" s="22"/>
      <c r="B49" s="55"/>
      <c r="C49" s="55"/>
      <c r="D49" s="964"/>
      <c r="E49" s="972"/>
      <c r="F49" s="69"/>
      <c r="G49" s="83"/>
      <c r="H49" s="81"/>
      <c r="I49" s="180"/>
      <c r="J49" s="181"/>
      <c r="K49" s="182"/>
      <c r="L49" s="183"/>
      <c r="M49" s="143" t="s">
        <v>174</v>
      </c>
      <c r="N49" s="129">
        <f>4667.8+50</f>
        <v>4717.8</v>
      </c>
      <c r="O49" s="189">
        <v>45321</v>
      </c>
      <c r="P49" s="190">
        <f>N49-D12</f>
        <v>27.699999999999818</v>
      </c>
      <c r="Q49" s="270">
        <f>O49-E2</f>
        <v>165</v>
      </c>
      <c r="R49" s="82" t="s">
        <v>176</v>
      </c>
      <c r="S49" s="25"/>
      <c r="T49" s="233"/>
      <c r="U49" s="234"/>
    </row>
    <row r="50" spans="1:26" ht="39" customHeight="1">
      <c r="A50" s="22"/>
      <c r="B50" s="55"/>
      <c r="C50" s="55"/>
      <c r="D50" s="964"/>
      <c r="E50" s="972"/>
      <c r="F50" s="69"/>
      <c r="G50" s="85"/>
      <c r="H50" s="81"/>
      <c r="I50" s="180"/>
      <c r="J50" s="181"/>
      <c r="K50" s="182"/>
      <c r="L50" s="183"/>
      <c r="M50" s="128" t="s">
        <v>175</v>
      </c>
      <c r="N50" s="191">
        <f>4661.8+50</f>
        <v>4711.8</v>
      </c>
      <c r="O50" s="192"/>
      <c r="P50" s="193">
        <f>N50-D12</f>
        <v>21.699999999999818</v>
      </c>
      <c r="Q50" s="192"/>
      <c r="R50" s="271" t="s">
        <v>177</v>
      </c>
      <c r="S50" s="25"/>
      <c r="T50" s="233"/>
      <c r="U50" s="234"/>
    </row>
    <row r="51" spans="1:26" ht="39" customHeight="1" thickBot="1">
      <c r="A51" s="22"/>
      <c r="B51" s="55"/>
      <c r="C51" s="55"/>
      <c r="D51" s="964"/>
      <c r="E51" s="972"/>
      <c r="F51" s="69"/>
      <c r="G51" s="85"/>
      <c r="H51" s="81"/>
      <c r="I51" s="180"/>
      <c r="J51" s="181"/>
      <c r="K51" s="182"/>
      <c r="L51" s="183"/>
      <c r="M51" s="194" t="s">
        <v>178</v>
      </c>
      <c r="N51" s="156"/>
      <c r="O51" s="195">
        <v>45181</v>
      </c>
      <c r="P51" s="1005"/>
      <c r="Q51" s="272">
        <f>O51-E2</f>
        <v>25</v>
      </c>
      <c r="R51" s="12"/>
      <c r="S51" s="25"/>
      <c r="T51" s="233"/>
      <c r="U51" s="234"/>
    </row>
    <row r="52" spans="1:26" ht="21.75" thickTop="1" thickBot="1">
      <c r="A52" s="22"/>
      <c r="B52" s="55"/>
      <c r="C52" s="55"/>
      <c r="D52" s="964"/>
      <c r="E52" s="972"/>
      <c r="F52" s="69"/>
      <c r="G52" s="86"/>
      <c r="H52" s="81"/>
      <c r="I52" s="180"/>
      <c r="J52" s="181"/>
      <c r="K52" s="182"/>
      <c r="L52" s="183"/>
      <c r="M52" s="184" t="s">
        <v>179</v>
      </c>
      <c r="N52" s="959" t="s">
        <v>180</v>
      </c>
      <c r="O52" s="960"/>
      <c r="P52" s="956" t="s">
        <v>181</v>
      </c>
      <c r="Q52" s="958"/>
      <c r="R52" s="257" t="s">
        <v>183</v>
      </c>
      <c r="S52" s="25"/>
      <c r="T52" s="233"/>
      <c r="U52" s="234"/>
    </row>
    <row r="53" spans="1:26" ht="30.75" customHeight="1" thickTop="1">
      <c r="A53" s="22"/>
      <c r="B53" s="62"/>
      <c r="C53" s="55"/>
      <c r="D53" s="964"/>
      <c r="E53" s="972"/>
      <c r="F53" s="45"/>
      <c r="G53" s="87"/>
      <c r="H53" s="81"/>
      <c r="I53" s="185"/>
      <c r="J53" s="181"/>
      <c r="K53" s="182"/>
      <c r="L53" s="183"/>
      <c r="M53" s="198" t="s">
        <v>182</v>
      </c>
      <c r="N53" s="191">
        <v>4734.5</v>
      </c>
      <c r="O53" s="192"/>
      <c r="P53" s="193">
        <f>N53-D12</f>
        <v>44.399999999999636</v>
      </c>
      <c r="Q53" s="273"/>
      <c r="R53" s="274">
        <v>5256</v>
      </c>
      <c r="S53" s="25"/>
      <c r="T53" s="233"/>
      <c r="U53" s="234"/>
    </row>
    <row r="54" spans="1:26" ht="33" customHeight="1">
      <c r="A54" s="22"/>
      <c r="B54" s="62"/>
      <c r="C54" s="44"/>
      <c r="D54" s="964"/>
      <c r="E54" s="972"/>
      <c r="F54" s="50"/>
      <c r="G54" s="83"/>
      <c r="H54" s="88"/>
      <c r="I54" s="185"/>
      <c r="J54" s="181"/>
      <c r="K54" s="182"/>
      <c r="L54" s="183"/>
      <c r="M54" s="199" t="s">
        <v>184</v>
      </c>
      <c r="N54" s="191">
        <v>4736.3</v>
      </c>
      <c r="O54" s="192"/>
      <c r="P54" s="200">
        <f>N54-D12</f>
        <v>46.199999999999818</v>
      </c>
      <c r="Q54" s="273"/>
      <c r="R54" s="276" t="s">
        <v>185</v>
      </c>
      <c r="S54" s="25"/>
      <c r="T54" s="233"/>
      <c r="U54" s="234"/>
    </row>
    <row r="55" spans="1:26" ht="21" customHeight="1">
      <c r="A55" s="22"/>
      <c r="B55" s="55"/>
      <c r="D55" s="964"/>
      <c r="E55" s="972"/>
      <c r="F55" s="45"/>
      <c r="G55" s="83"/>
      <c r="H55" s="47"/>
      <c r="I55" s="180"/>
      <c r="J55" s="181"/>
      <c r="K55" s="182"/>
      <c r="L55" s="183"/>
      <c r="M55" s="199" t="s">
        <v>186</v>
      </c>
      <c r="N55" s="129">
        <v>4711.3</v>
      </c>
      <c r="O55" s="156"/>
      <c r="P55" s="202">
        <f>N55-D12</f>
        <v>21.199999999999818</v>
      </c>
      <c r="Q55" s="273"/>
      <c r="R55" s="277">
        <v>1044</v>
      </c>
      <c r="S55" s="25"/>
      <c r="T55" s="233"/>
      <c r="U55" s="234"/>
      <c r="Z55" s="289"/>
    </row>
    <row r="56" spans="1:26" ht="9.9499999999999993" customHeight="1">
      <c r="A56" s="22"/>
      <c r="B56" s="89"/>
      <c r="C56" s="89"/>
      <c r="D56" s="90" t="s">
        <v>187</v>
      </c>
      <c r="E56" s="91"/>
      <c r="F56" s="92"/>
      <c r="G56" s="93"/>
      <c r="H56" s="92"/>
      <c r="I56" s="203"/>
      <c r="J56" s="204"/>
      <c r="K56" s="204"/>
      <c r="L56" s="204"/>
      <c r="M56" s="205"/>
      <c r="N56" s="206"/>
      <c r="O56" s="207"/>
      <c r="P56" s="206"/>
      <c r="Q56" s="278"/>
      <c r="R56" s="279"/>
      <c r="S56" s="25"/>
    </row>
    <row r="57" spans="1:26" ht="18" customHeight="1">
      <c r="A57" s="94"/>
      <c r="B57" s="95"/>
      <c r="C57" s="95"/>
      <c r="D57" s="965">
        <f>4496.1+1.5+2</f>
        <v>4499.6000000000004</v>
      </c>
      <c r="E57" s="973" t="s">
        <v>188</v>
      </c>
      <c r="F57" s="96"/>
      <c r="G57" s="97"/>
      <c r="H57" s="98"/>
      <c r="I57" s="208"/>
      <c r="J57" s="209"/>
      <c r="K57" s="210"/>
      <c r="L57" s="211"/>
      <c r="M57" s="980" t="s">
        <v>122</v>
      </c>
      <c r="N57" s="981"/>
      <c r="O57" s="981"/>
      <c r="P57" s="981"/>
      <c r="Q57" s="982"/>
      <c r="R57" s="263"/>
      <c r="S57" s="25"/>
      <c r="T57" s="280" t="e">
        <f ca="1">IF(#REF!="","",(#REF!-TODAY()))</f>
        <v>#REF!</v>
      </c>
      <c r="V57" s="281"/>
    </row>
    <row r="58" spans="1:26" ht="18" customHeight="1">
      <c r="A58" s="22"/>
      <c r="B58" s="55"/>
      <c r="C58" s="55"/>
      <c r="D58" s="964"/>
      <c r="E58" s="974"/>
      <c r="F58" s="99"/>
      <c r="G58" s="100"/>
      <c r="H58" s="101"/>
      <c r="I58" s="212"/>
      <c r="J58" s="213"/>
      <c r="K58" s="182"/>
      <c r="L58" s="214"/>
      <c r="M58" s="215"/>
      <c r="N58" s="216"/>
      <c r="O58" s="217"/>
      <c r="P58" s="216"/>
      <c r="Q58" s="282"/>
      <c r="R58" s="60" t="s">
        <v>124</v>
      </c>
      <c r="S58" s="25"/>
      <c r="T58" s="280"/>
      <c r="V58" s="281"/>
    </row>
    <row r="59" spans="1:26" ht="18" customHeight="1">
      <c r="A59" s="22"/>
      <c r="B59" s="55"/>
      <c r="C59" s="55"/>
      <c r="D59" s="964"/>
      <c r="E59" s="974"/>
      <c r="F59" s="99"/>
      <c r="G59" s="100"/>
      <c r="H59" s="101"/>
      <c r="I59" s="212"/>
      <c r="J59" s="213"/>
      <c r="K59" s="182"/>
      <c r="L59" s="214"/>
      <c r="M59" s="218" t="s">
        <v>189</v>
      </c>
      <c r="N59" s="219">
        <f>4490.1+25</f>
        <v>4515.1000000000004</v>
      </c>
      <c r="O59" s="220"/>
      <c r="P59" s="221">
        <f>N59-D57</f>
        <v>15.5</v>
      </c>
      <c r="Q59" s="283"/>
      <c r="R59" s="237" t="s">
        <v>126</v>
      </c>
      <c r="S59" s="25"/>
      <c r="T59" s="280"/>
      <c r="V59" s="281"/>
    </row>
    <row r="60" spans="1:26" ht="18" customHeight="1">
      <c r="A60" s="22"/>
      <c r="B60" s="62"/>
      <c r="C60" s="62"/>
      <c r="D60" s="964"/>
      <c r="E60" s="974"/>
      <c r="F60" s="99"/>
      <c r="G60" s="100"/>
      <c r="H60" s="101"/>
      <c r="I60" s="212"/>
      <c r="J60" s="213"/>
      <c r="K60" s="182"/>
      <c r="L60" s="214"/>
      <c r="M60" s="128" t="s">
        <v>125</v>
      </c>
      <c r="N60" s="129">
        <f>4472.8+46.8</f>
        <v>4519.6000000000004</v>
      </c>
      <c r="O60" s="130"/>
      <c r="P60" s="219">
        <f>N60-D57</f>
        <v>20</v>
      </c>
      <c r="Q60" s="236"/>
      <c r="R60" s="284" t="s">
        <v>128</v>
      </c>
      <c r="S60" s="25"/>
      <c r="T60" s="280"/>
      <c r="V60" s="281"/>
    </row>
    <row r="61" spans="1:26" ht="18" customHeight="1">
      <c r="A61" s="22"/>
      <c r="B61" s="62"/>
      <c r="C61" s="62"/>
      <c r="D61" s="964"/>
      <c r="E61" s="974"/>
      <c r="F61" s="99"/>
      <c r="G61" s="102"/>
      <c r="H61" s="101"/>
      <c r="I61" s="212"/>
      <c r="J61" s="213"/>
      <c r="K61" s="182"/>
      <c r="L61" s="214"/>
      <c r="M61" s="128" t="s">
        <v>127</v>
      </c>
      <c r="N61" s="129">
        <f>4426.8+100</f>
        <v>4526.8</v>
      </c>
      <c r="O61" s="130"/>
      <c r="P61" s="132">
        <f>N61-D57</f>
        <v>27.199999999999818</v>
      </c>
      <c r="Q61" s="238"/>
      <c r="R61" s="242" t="s">
        <v>131</v>
      </c>
      <c r="S61" s="25"/>
      <c r="T61" s="280"/>
      <c r="V61" s="281"/>
    </row>
    <row r="62" spans="1:26" ht="18" customHeight="1">
      <c r="A62" s="22"/>
      <c r="B62" s="62"/>
      <c r="C62" s="62"/>
      <c r="D62" s="964"/>
      <c r="E62" s="974"/>
      <c r="F62" s="99"/>
      <c r="G62" s="103"/>
      <c r="H62" s="101"/>
      <c r="I62" s="212"/>
      <c r="J62" s="213"/>
      <c r="K62" s="182"/>
      <c r="L62" s="214"/>
      <c r="M62" s="128" t="s">
        <v>129</v>
      </c>
      <c r="N62" s="129">
        <f>4478.2+150</f>
        <v>4628.2</v>
      </c>
      <c r="O62" s="130"/>
      <c r="P62" s="132">
        <f>N62-D57</f>
        <v>128.59999999999945</v>
      </c>
      <c r="Q62" s="238"/>
      <c r="R62" s="239" t="s">
        <v>128</v>
      </c>
      <c r="S62" s="25"/>
      <c r="T62" s="280"/>
      <c r="V62" s="281"/>
    </row>
    <row r="63" spans="1:26" ht="18" customHeight="1">
      <c r="A63" s="22"/>
      <c r="B63" s="62"/>
      <c r="C63" s="62"/>
      <c r="D63" s="964"/>
      <c r="E63" s="974"/>
      <c r="F63" s="99"/>
      <c r="G63" s="103"/>
      <c r="H63" s="101"/>
      <c r="I63" s="212"/>
      <c r="J63" s="213"/>
      <c r="K63" s="182"/>
      <c r="L63" s="214"/>
      <c r="M63" s="143" t="s">
        <v>190</v>
      </c>
      <c r="N63" s="177"/>
      <c r="O63" s="222">
        <v>45180</v>
      </c>
      <c r="P63" s="177"/>
      <c r="Q63" s="285">
        <f>O63-E2</f>
        <v>24</v>
      </c>
      <c r="R63" s="286" t="s">
        <v>191</v>
      </c>
      <c r="S63" s="25"/>
      <c r="T63" s="280"/>
      <c r="V63" s="281"/>
    </row>
    <row r="64" spans="1:26" ht="18" customHeight="1">
      <c r="A64" s="22"/>
      <c r="B64" s="62"/>
      <c r="C64" s="62"/>
      <c r="D64" s="964"/>
      <c r="E64" s="974"/>
      <c r="F64" s="99"/>
      <c r="G64" s="103"/>
      <c r="H64" s="101"/>
      <c r="I64" s="212"/>
      <c r="J64" s="213"/>
      <c r="K64" s="182"/>
      <c r="L64" s="214"/>
      <c r="M64" s="143" t="s">
        <v>192</v>
      </c>
      <c r="N64" s="177"/>
      <c r="O64" s="326">
        <v>45183</v>
      </c>
      <c r="P64" s="177"/>
      <c r="Q64" s="275">
        <f>O64-E2</f>
        <v>27</v>
      </c>
      <c r="R64" s="286" t="s">
        <v>193</v>
      </c>
      <c r="S64" s="25"/>
      <c r="T64" s="280"/>
      <c r="V64" s="281"/>
    </row>
    <row r="65" spans="1:56" ht="19.5" customHeight="1">
      <c r="A65" s="22"/>
      <c r="B65" s="62"/>
      <c r="C65" s="62"/>
      <c r="D65" s="964"/>
      <c r="E65" s="974"/>
      <c r="F65" s="99"/>
      <c r="G65" s="103"/>
      <c r="H65" s="101"/>
      <c r="I65" s="212"/>
      <c r="J65" s="213"/>
      <c r="K65" s="182"/>
      <c r="L65" s="214"/>
      <c r="M65" s="152" t="s">
        <v>194</v>
      </c>
      <c r="N65" s="154"/>
      <c r="O65" s="145">
        <v>45323</v>
      </c>
      <c r="P65" s="327"/>
      <c r="Q65" s="256">
        <f>O65-E2</f>
        <v>167</v>
      </c>
      <c r="R65" s="407" t="s">
        <v>195</v>
      </c>
      <c r="S65" s="25"/>
      <c r="T65" s="280"/>
      <c r="V65" s="281"/>
    </row>
    <row r="66" spans="1:56" ht="21" customHeight="1">
      <c r="A66" s="22"/>
      <c r="B66" s="62"/>
      <c r="C66" s="62"/>
      <c r="D66" s="964"/>
      <c r="E66" s="974"/>
      <c r="F66" s="99"/>
      <c r="G66" s="103"/>
      <c r="H66" s="101"/>
      <c r="I66" s="212"/>
      <c r="J66" s="213"/>
      <c r="K66" s="182"/>
      <c r="L66" s="214"/>
      <c r="M66" s="143" t="s">
        <v>196</v>
      </c>
      <c r="N66" s="144"/>
      <c r="O66" s="145">
        <v>45176</v>
      </c>
      <c r="P66" s="144"/>
      <c r="Q66" s="266">
        <f>O66-E2</f>
        <v>20</v>
      </c>
      <c r="R66" s="246"/>
      <c r="S66" s="25"/>
      <c r="T66" s="280"/>
      <c r="V66" s="281"/>
    </row>
    <row r="67" spans="1:56" ht="18" customHeight="1">
      <c r="A67" s="22"/>
      <c r="B67" s="62"/>
      <c r="C67" s="62"/>
      <c r="D67" s="964"/>
      <c r="E67" s="974"/>
      <c r="F67" s="99"/>
      <c r="G67" s="290"/>
      <c r="H67" s="101"/>
      <c r="I67" s="212"/>
      <c r="J67" s="182"/>
      <c r="K67" s="182"/>
      <c r="L67" s="214"/>
      <c r="M67" s="128" t="s">
        <v>135</v>
      </c>
      <c r="N67" s="328"/>
      <c r="O67" s="222">
        <v>45180</v>
      </c>
      <c r="P67" s="328"/>
      <c r="Q67" s="408">
        <f>O67-E2</f>
        <v>24</v>
      </c>
      <c r="R67" s="255"/>
      <c r="S67" s="25"/>
      <c r="T67" s="233">
        <f ca="1">IF(O65="","",(O65-TODAY()))</f>
        <v>168</v>
      </c>
      <c r="U67" s="409"/>
      <c r="V67" s="281"/>
      <c r="Z67" s="444"/>
    </row>
    <row r="68" spans="1:56" s="2" customFormat="1" ht="18" customHeight="1">
      <c r="A68" s="22"/>
      <c r="B68" s="62"/>
      <c r="C68" s="62"/>
      <c r="D68" s="964"/>
      <c r="E68" s="974"/>
      <c r="F68" s="99"/>
      <c r="G68" s="291"/>
      <c r="H68" s="101"/>
      <c r="I68" s="212"/>
      <c r="J68" s="182"/>
      <c r="K68" s="182"/>
      <c r="L68" s="214"/>
      <c r="M68" s="329"/>
      <c r="N68" s="144"/>
      <c r="O68" s="144"/>
      <c r="P68" s="144"/>
      <c r="Q68" s="410"/>
      <c r="R68" s="322"/>
      <c r="S68" s="25"/>
      <c r="T68" s="411"/>
      <c r="U68" s="12"/>
      <c r="V68" s="281"/>
      <c r="Z68" s="445"/>
      <c r="AW68" s="12"/>
      <c r="AX68" s="12"/>
      <c r="AY68" s="12"/>
      <c r="AZ68" s="12"/>
      <c r="BA68" s="12"/>
      <c r="BB68" s="12"/>
      <c r="BC68" s="12"/>
      <c r="BD68" s="12"/>
    </row>
    <row r="69" spans="1:56" ht="18" customHeight="1">
      <c r="A69" s="22"/>
      <c r="B69" s="55"/>
      <c r="C69" s="62"/>
      <c r="D69" s="964"/>
      <c r="E69" s="974"/>
      <c r="F69" s="99"/>
      <c r="G69" s="291"/>
      <c r="H69" s="101"/>
      <c r="I69" s="330"/>
      <c r="J69" s="182"/>
      <c r="K69" s="182"/>
      <c r="L69" s="214" t="s">
        <v>197</v>
      </c>
      <c r="M69" s="331" t="s">
        <v>198</v>
      </c>
      <c r="N69" s="332">
        <f>4472.8+46.8</f>
        <v>4519.6000000000004</v>
      </c>
      <c r="O69" s="333">
        <v>45199</v>
      </c>
      <c r="P69" s="334">
        <f>N69-D57</f>
        <v>20</v>
      </c>
      <c r="Q69" s="412">
        <f>O69-E2</f>
        <v>43</v>
      </c>
      <c r="R69" s="255"/>
      <c r="S69" s="25"/>
      <c r="T69" s="233"/>
      <c r="U69" s="409"/>
      <c r="V69" s="281"/>
      <c r="Z69" s="287"/>
    </row>
    <row r="70" spans="1:56" ht="18" customHeight="1">
      <c r="A70" s="22"/>
      <c r="B70" s="55"/>
      <c r="C70" s="62"/>
      <c r="D70" s="964"/>
      <c r="E70" s="974"/>
      <c r="F70" s="67"/>
      <c r="G70" s="291"/>
      <c r="H70" s="67"/>
      <c r="I70" s="212"/>
      <c r="J70" s="182"/>
      <c r="K70" s="182"/>
      <c r="L70" s="214"/>
      <c r="M70" s="137" t="s">
        <v>144</v>
      </c>
      <c r="N70" s="153"/>
      <c r="O70" s="149">
        <v>45239</v>
      </c>
      <c r="P70" s="153"/>
      <c r="Q70" s="245">
        <f>O70-E2</f>
        <v>83</v>
      </c>
      <c r="R70" s="257" t="s">
        <v>147</v>
      </c>
      <c r="S70" s="25"/>
      <c r="T70" s="233"/>
      <c r="U70" s="409"/>
      <c r="V70" s="281"/>
    </row>
    <row r="71" spans="1:56" ht="18" customHeight="1">
      <c r="A71" s="22"/>
      <c r="B71" s="292" t="s">
        <v>199</v>
      </c>
      <c r="C71" s="62"/>
      <c r="D71" s="964"/>
      <c r="E71" s="974"/>
      <c r="F71" s="67"/>
      <c r="G71" s="291"/>
      <c r="H71" s="67"/>
      <c r="I71" s="212"/>
      <c r="J71" s="800"/>
      <c r="K71" s="182"/>
      <c r="L71" s="214"/>
      <c r="M71" s="137" t="s">
        <v>143</v>
      </c>
      <c r="N71" s="153"/>
      <c r="O71" s="149">
        <v>45241</v>
      </c>
      <c r="P71" s="153"/>
      <c r="Q71" s="245">
        <f>O71-E2</f>
        <v>85</v>
      </c>
      <c r="R71" s="63" t="s">
        <v>128</v>
      </c>
      <c r="S71" s="25"/>
      <c r="T71" s="233"/>
      <c r="V71" s="281"/>
      <c r="Z71" s="287"/>
    </row>
    <row r="72" spans="1:56" ht="18" customHeight="1">
      <c r="A72" s="22"/>
      <c r="B72" s="292">
        <v>31315</v>
      </c>
      <c r="C72" s="62"/>
      <c r="D72" s="964"/>
      <c r="E72" s="974"/>
      <c r="F72" s="99"/>
      <c r="G72" s="291"/>
      <c r="H72" s="65"/>
      <c r="I72" s="212"/>
      <c r="J72" s="182"/>
      <c r="K72" s="182"/>
      <c r="L72" s="214"/>
      <c r="M72" s="152" t="s">
        <v>269</v>
      </c>
      <c r="N72" s="138"/>
      <c r="O72" s="149">
        <v>45323</v>
      </c>
      <c r="P72" s="153"/>
      <c r="Q72" s="245">
        <f>O72-E2</f>
        <v>167</v>
      </c>
      <c r="R72" s="274" t="s">
        <v>200</v>
      </c>
      <c r="S72" s="25"/>
      <c r="T72" s="233"/>
      <c r="V72" s="281"/>
      <c r="Z72" s="287"/>
    </row>
    <row r="73" spans="1:56" ht="18" customHeight="1">
      <c r="A73" s="22"/>
      <c r="B73" s="55"/>
      <c r="C73" s="55"/>
      <c r="D73" s="964"/>
      <c r="E73" s="974"/>
      <c r="F73" s="99"/>
      <c r="G73" s="291"/>
      <c r="H73" s="101"/>
      <c r="I73" s="335"/>
      <c r="J73" s="336"/>
      <c r="K73" s="336"/>
      <c r="L73" s="214"/>
      <c r="M73" s="152" t="s">
        <v>268</v>
      </c>
      <c r="N73" s="154"/>
      <c r="O73" s="149">
        <v>45323</v>
      </c>
      <c r="P73" s="153"/>
      <c r="Q73" s="245">
        <f>O73-E2</f>
        <v>167</v>
      </c>
      <c r="R73" s="251" t="s">
        <v>201</v>
      </c>
      <c r="S73" s="25"/>
      <c r="T73" s="233"/>
      <c r="V73" s="281"/>
      <c r="X73" s="413"/>
    </row>
    <row r="74" spans="1:56" ht="21" customHeight="1">
      <c r="A74" s="22"/>
      <c r="B74" s="55"/>
      <c r="C74" s="55"/>
      <c r="D74" s="964"/>
      <c r="E74" s="974"/>
      <c r="F74" s="99"/>
      <c r="H74" s="101"/>
      <c r="I74" s="121"/>
      <c r="J74" s="182"/>
      <c r="K74" s="182"/>
      <c r="L74" s="214"/>
      <c r="M74" s="137" t="s">
        <v>202</v>
      </c>
      <c r="N74" s="129">
        <f>4480.5+50</f>
        <v>4530.5</v>
      </c>
      <c r="O74" s="337"/>
      <c r="P74" s="338">
        <f>N74-D57</f>
        <v>30.899999999999636</v>
      </c>
      <c r="Q74" s="365"/>
      <c r="R74" s="251" t="s">
        <v>203</v>
      </c>
      <c r="S74" s="25"/>
      <c r="T74" s="233"/>
      <c r="V74" s="281"/>
      <c r="X74" s="413"/>
    </row>
    <row r="75" spans="1:56" ht="21" customHeight="1">
      <c r="A75" s="22"/>
      <c r="B75" s="62" t="s">
        <v>150</v>
      </c>
      <c r="C75" s="82" t="s">
        <v>150</v>
      </c>
      <c r="D75" s="964"/>
      <c r="E75" s="974"/>
      <c r="F75" s="61"/>
      <c r="G75" s="293"/>
      <c r="H75" s="101"/>
      <c r="I75" s="121"/>
      <c r="J75" s="182"/>
      <c r="K75" s="182"/>
      <c r="L75" s="214"/>
      <c r="M75" s="339" t="s">
        <v>148</v>
      </c>
      <c r="N75" s="150">
        <f>4478.2+150</f>
        <v>4628.2</v>
      </c>
      <c r="O75" s="149">
        <v>45395</v>
      </c>
      <c r="P75" s="785">
        <f>N75-D57</f>
        <v>128.59999999999945</v>
      </c>
      <c r="Q75" s="245">
        <f>O75-E2</f>
        <v>239</v>
      </c>
      <c r="R75" s="246" t="s">
        <v>204</v>
      </c>
      <c r="S75" s="25"/>
      <c r="T75" s="233"/>
      <c r="V75" s="281"/>
      <c r="X75" s="413"/>
    </row>
    <row r="76" spans="1:56" ht="21" customHeight="1">
      <c r="A76" s="22"/>
      <c r="B76" s="62"/>
      <c r="C76" s="68">
        <f>D57</f>
        <v>4499.6000000000004</v>
      </c>
      <c r="D76" s="964"/>
      <c r="E76" s="974"/>
      <c r="F76" s="61"/>
      <c r="G76" s="293"/>
      <c r="H76" s="101"/>
      <c r="I76" s="121"/>
      <c r="J76" s="182"/>
      <c r="K76" s="182"/>
      <c r="L76" s="214"/>
      <c r="M76" s="339" t="s">
        <v>158</v>
      </c>
      <c r="N76" s="150">
        <f>4335.8+197</f>
        <v>4532.8</v>
      </c>
      <c r="O76" s="340"/>
      <c r="P76" s="150">
        <f>N76-D57</f>
        <v>33.199999999999818</v>
      </c>
      <c r="Q76" s="245"/>
      <c r="R76" s="12"/>
      <c r="S76" s="25"/>
      <c r="T76" s="233"/>
      <c r="V76" s="281"/>
      <c r="X76" s="413"/>
    </row>
    <row r="77" spans="1:56" ht="21" customHeight="1">
      <c r="A77" s="22"/>
      <c r="B77" s="82" t="s">
        <v>153</v>
      </c>
      <c r="C77" s="82"/>
      <c r="D77" s="964"/>
      <c r="E77" s="974"/>
      <c r="F77" s="61"/>
      <c r="G77" s="293"/>
      <c r="H77" s="101"/>
      <c r="I77" s="121"/>
      <c r="J77" s="182"/>
      <c r="K77" s="182"/>
      <c r="L77" s="214"/>
      <c r="M77" s="339" t="s">
        <v>151</v>
      </c>
      <c r="N77" s="150">
        <v>4538.7</v>
      </c>
      <c r="O77" s="340"/>
      <c r="P77" s="150">
        <f>N77-D57</f>
        <v>39.099999999999454</v>
      </c>
      <c r="Q77" s="258"/>
      <c r="R77" s="251"/>
      <c r="S77" s="25"/>
      <c r="T77" s="233"/>
      <c r="V77" s="281"/>
      <c r="X77" s="413"/>
    </row>
    <row r="78" spans="1:56" ht="21" customHeight="1">
      <c r="A78" s="22"/>
      <c r="B78" s="82"/>
      <c r="C78" s="82"/>
      <c r="D78" s="964"/>
      <c r="E78" s="974"/>
      <c r="F78" s="61"/>
      <c r="G78" s="293"/>
      <c r="H78" s="101"/>
      <c r="I78" s="121"/>
      <c r="J78" s="182"/>
      <c r="K78" s="182"/>
      <c r="L78" s="214"/>
      <c r="M78" s="344" t="s">
        <v>206</v>
      </c>
      <c r="N78" s="345">
        <f>4430.4+100</f>
        <v>4530.3999999999996</v>
      </c>
      <c r="O78" s="346"/>
      <c r="P78" s="345">
        <f>N78-D57</f>
        <v>30.799999999999272</v>
      </c>
      <c r="Q78" s="258"/>
      <c r="R78" s="287"/>
      <c r="S78" s="25"/>
      <c r="T78" s="233"/>
      <c r="V78" s="281"/>
      <c r="X78" s="413"/>
    </row>
    <row r="79" spans="1:56">
      <c r="A79" s="22"/>
      <c r="B79" s="62" t="s">
        <v>205</v>
      </c>
      <c r="C79" s="82"/>
      <c r="D79" s="964"/>
      <c r="E79" s="974"/>
      <c r="F79" s="47"/>
      <c r="G79" s="293"/>
      <c r="H79" s="65"/>
      <c r="I79" s="121"/>
      <c r="J79" s="341"/>
      <c r="K79" s="182"/>
      <c r="L79" s="214"/>
      <c r="M79" s="1011" t="s">
        <v>213</v>
      </c>
      <c r="N79" s="348"/>
      <c r="O79" s="349">
        <v>45160</v>
      </c>
      <c r="P79" s="348"/>
      <c r="Q79" s="417">
        <f>O79-E2</f>
        <v>4</v>
      </c>
      <c r="R79" s="12"/>
      <c r="S79" s="25"/>
      <c r="T79" s="233"/>
      <c r="V79" s="281"/>
      <c r="X79" s="413"/>
    </row>
    <row r="80" spans="1:56">
      <c r="A80" s="22"/>
      <c r="B80" s="62"/>
      <c r="C80" s="294"/>
      <c r="D80" s="964"/>
      <c r="E80" s="974"/>
      <c r="F80" s="47"/>
      <c r="G80" s="293"/>
      <c r="H80" s="65"/>
      <c r="I80" s="121"/>
      <c r="J80" s="342"/>
      <c r="K80" s="182"/>
      <c r="L80" s="214"/>
      <c r="M80" s="339" t="s">
        <v>210</v>
      </c>
      <c r="N80" s="150">
        <v>4904.2</v>
      </c>
      <c r="O80" s="149">
        <v>45160</v>
      </c>
      <c r="P80" s="150">
        <f>N80-D57</f>
        <v>404.59999999999945</v>
      </c>
      <c r="Q80" s="998">
        <f>O80-E2</f>
        <v>4</v>
      </c>
      <c r="R80" s="12"/>
      <c r="S80" s="25"/>
      <c r="T80" s="233"/>
      <c r="V80" s="281"/>
      <c r="X80" s="413"/>
    </row>
    <row r="81" spans="1:24" ht="18" customHeight="1">
      <c r="A81" s="22"/>
      <c r="B81" s="55"/>
      <c r="D81" s="964"/>
      <c r="E81" s="974"/>
      <c r="F81" s="295"/>
      <c r="G81" s="291"/>
      <c r="H81" s="296"/>
      <c r="I81" s="157"/>
      <c r="J81" s="158"/>
      <c r="K81" s="64"/>
      <c r="L81" s="343"/>
      <c r="M81" s="347" t="s">
        <v>211</v>
      </c>
      <c r="N81" s="348"/>
      <c r="O81" s="349">
        <v>45192</v>
      </c>
      <c r="P81" s="348"/>
      <c r="Q81" s="414">
        <f>O81-E2</f>
        <v>36</v>
      </c>
      <c r="R81" s="274"/>
      <c r="S81" s="25"/>
      <c r="T81" s="233"/>
      <c r="V81" s="281"/>
      <c r="X81" s="413"/>
    </row>
    <row r="82" spans="1:24" ht="17.25" customHeight="1">
      <c r="A82" s="22"/>
      <c r="B82" s="55"/>
      <c r="C82" s="82"/>
      <c r="D82" s="964"/>
      <c r="E82" s="974"/>
      <c r="F82" s="67"/>
      <c r="G82" s="291"/>
      <c r="H82" s="81"/>
      <c r="I82" s="166"/>
      <c r="J82" s="64"/>
      <c r="K82" s="64"/>
      <c r="L82" s="214"/>
      <c r="M82" s="347" t="s">
        <v>207</v>
      </c>
      <c r="N82" s="348"/>
      <c r="O82" s="349">
        <v>45171</v>
      </c>
      <c r="P82" s="348"/>
      <c r="Q82" s="414">
        <f>O82-E2</f>
        <v>15</v>
      </c>
      <c r="R82" s="257" t="s">
        <v>160</v>
      </c>
      <c r="S82" s="25"/>
      <c r="T82" s="233"/>
      <c r="V82" s="281"/>
      <c r="X82" s="413"/>
    </row>
    <row r="83" spans="1:24" ht="17.45" customHeight="1">
      <c r="A83" s="22"/>
      <c r="B83" s="55"/>
      <c r="C83" s="55"/>
      <c r="D83" s="964"/>
      <c r="E83" s="974"/>
      <c r="F83" s="59"/>
      <c r="G83" s="291"/>
      <c r="H83" s="297"/>
      <c r="I83" s="350"/>
      <c r="J83" s="88"/>
      <c r="K83" s="351"/>
      <c r="L83" s="352"/>
      <c r="M83" s="356" t="s">
        <v>208</v>
      </c>
      <c r="N83" s="357">
        <v>4502.2</v>
      </c>
      <c r="O83" s="358"/>
      <c r="P83" s="357">
        <f>N83-D57</f>
        <v>2.5999999999994543</v>
      </c>
      <c r="Q83" s="415"/>
      <c r="R83" s="264" t="s">
        <v>162</v>
      </c>
      <c r="S83" s="25"/>
      <c r="T83" s="233"/>
      <c r="V83" s="281"/>
      <c r="X83" s="413"/>
    </row>
    <row r="84" spans="1:24" ht="17.45" customHeight="1">
      <c r="A84" s="22"/>
      <c r="B84" s="55"/>
      <c r="C84" s="55"/>
      <c r="D84" s="964"/>
      <c r="E84" s="974"/>
      <c r="F84" s="788"/>
      <c r="G84" s="298"/>
      <c r="H84" s="786"/>
      <c r="I84" s="350"/>
      <c r="J84" s="354"/>
      <c r="K84" s="351"/>
      <c r="L84" s="355"/>
      <c r="M84" s="359" t="s">
        <v>209</v>
      </c>
      <c r="N84" s="357">
        <v>4524.8999999999996</v>
      </c>
      <c r="O84" s="358"/>
      <c r="P84" s="357">
        <f>N84-D57</f>
        <v>25.299999999999272</v>
      </c>
      <c r="Q84" s="416"/>
      <c r="R84" s="264"/>
      <c r="S84" s="25"/>
      <c r="T84" s="233"/>
      <c r="V84" s="281"/>
      <c r="X84" s="413"/>
    </row>
    <row r="85" spans="1:24" ht="17.45" customHeight="1">
      <c r="A85" s="22"/>
      <c r="B85" s="55"/>
      <c r="C85" s="55"/>
      <c r="D85" s="964"/>
      <c r="E85" s="974"/>
      <c r="F85" s="59"/>
      <c r="G85" s="291"/>
      <c r="H85" s="299"/>
      <c r="I85" s="350"/>
      <c r="J85" s="354"/>
      <c r="K85" s="351"/>
      <c r="L85" s="355"/>
      <c r="M85" s="339"/>
      <c r="N85" s="1004"/>
      <c r="O85" s="1005"/>
      <c r="P85" s="1004"/>
      <c r="Q85" s="1012"/>
      <c r="S85" s="25"/>
      <c r="T85" s="233"/>
      <c r="V85" s="281"/>
      <c r="X85" s="413"/>
    </row>
    <row r="86" spans="1:24" ht="17.45" customHeight="1">
      <c r="A86" s="22"/>
      <c r="B86" s="55"/>
      <c r="C86" s="55"/>
      <c r="D86" s="964"/>
      <c r="E86" s="974"/>
      <c r="F86" s="59"/>
      <c r="G86" s="787"/>
      <c r="H86" s="299"/>
      <c r="I86" s="350"/>
      <c r="J86" s="354"/>
      <c r="K86" s="351"/>
      <c r="L86" s="355"/>
      <c r="M86" s="347"/>
      <c r="N86" s="1013"/>
      <c r="O86" s="1014"/>
      <c r="P86" s="1013"/>
      <c r="Q86" s="1015"/>
      <c r="R86" s="257" t="s">
        <v>165</v>
      </c>
      <c r="S86" s="25"/>
      <c r="T86" s="233"/>
      <c r="V86" s="281"/>
      <c r="X86" s="413"/>
    </row>
    <row r="87" spans="1:24" ht="17.45" customHeight="1">
      <c r="A87" s="22"/>
      <c r="B87" s="55"/>
      <c r="C87" s="55"/>
      <c r="D87" s="964"/>
      <c r="E87" s="974"/>
      <c r="F87" s="59"/>
      <c r="G87" s="291"/>
      <c r="H87" s="299"/>
      <c r="I87" s="350"/>
      <c r="J87" s="354"/>
      <c r="K87" s="351"/>
      <c r="L87" s="355"/>
      <c r="M87" s="353"/>
      <c r="N87" s="1016"/>
      <c r="O87" s="1017"/>
      <c r="P87" s="1016"/>
      <c r="Q87" s="1018"/>
      <c r="R87" s="63" t="s">
        <v>128</v>
      </c>
      <c r="S87" s="25"/>
      <c r="T87" s="233"/>
      <c r="V87" s="281"/>
      <c r="X87" s="413"/>
    </row>
    <row r="88" spans="1:24" ht="17.45" customHeight="1">
      <c r="A88" s="22"/>
      <c r="B88" s="55"/>
      <c r="C88" s="55"/>
      <c r="D88" s="964"/>
      <c r="E88" s="974"/>
      <c r="F88" s="59"/>
      <c r="G88" s="291"/>
      <c r="H88" s="297"/>
      <c r="I88" s="350"/>
      <c r="J88" s="354"/>
      <c r="K88" s="351"/>
      <c r="L88" s="355"/>
      <c r="M88" s="1011"/>
      <c r="N88" s="1013"/>
      <c r="O88" s="1014"/>
      <c r="P88" s="1013"/>
      <c r="Q88" s="1019"/>
      <c r="R88" s="267" t="s">
        <v>212</v>
      </c>
      <c r="S88" s="25"/>
      <c r="T88" s="233"/>
      <c r="V88" s="281"/>
      <c r="X88" s="413"/>
    </row>
    <row r="89" spans="1:24" ht="21.75" customHeight="1" thickBot="1">
      <c r="A89" s="22"/>
      <c r="B89" s="62" t="s">
        <v>169</v>
      </c>
      <c r="C89" s="62" t="s">
        <v>169</v>
      </c>
      <c r="D89" s="964"/>
      <c r="E89" s="974"/>
      <c r="F89" s="99"/>
      <c r="G89" s="300"/>
      <c r="H89" s="61"/>
      <c r="I89" s="121"/>
      <c r="J89" s="182"/>
      <c r="K89" s="182"/>
      <c r="L89" s="214"/>
      <c r="M89" s="983" t="s">
        <v>161</v>
      </c>
      <c r="N89" s="984"/>
      <c r="O89" s="984"/>
      <c r="P89" s="984"/>
      <c r="Q89" s="985"/>
      <c r="R89" s="274" t="s">
        <v>214</v>
      </c>
      <c r="S89" s="25"/>
      <c r="T89" s="233"/>
      <c r="V89" s="281"/>
      <c r="W89" s="413"/>
      <c r="X89" s="289"/>
    </row>
    <row r="90" spans="1:24" ht="18" customHeight="1" thickTop="1">
      <c r="A90" s="22"/>
      <c r="B90" s="82" t="s">
        <v>215</v>
      </c>
      <c r="C90" s="68">
        <f>D57</f>
        <v>4499.6000000000004</v>
      </c>
      <c r="D90" s="964"/>
      <c r="E90" s="974"/>
      <c r="F90" s="99"/>
      <c r="G90" s="301"/>
      <c r="H90" s="67"/>
      <c r="I90" s="212"/>
      <c r="J90" s="182"/>
      <c r="K90" s="182"/>
      <c r="L90" s="214"/>
      <c r="M90" s="124" t="s">
        <v>163</v>
      </c>
      <c r="N90" s="136"/>
      <c r="O90" s="142">
        <v>45156</v>
      </c>
      <c r="P90" s="172"/>
      <c r="Q90" s="418">
        <f>O90-E2</f>
        <v>0</v>
      </c>
      <c r="R90" s="12"/>
      <c r="S90" s="25"/>
      <c r="T90" s="233"/>
      <c r="V90" s="281"/>
      <c r="W90" s="419"/>
      <c r="X90" s="420"/>
    </row>
    <row r="91" spans="1:24" ht="24" customHeight="1">
      <c r="A91" s="22"/>
      <c r="B91" s="62" t="s">
        <v>216</v>
      </c>
      <c r="C91" s="55"/>
      <c r="D91" s="964"/>
      <c r="E91" s="974"/>
      <c r="F91" s="99"/>
      <c r="G91" s="302"/>
      <c r="H91" s="67"/>
      <c r="I91" s="212"/>
      <c r="J91" s="182"/>
      <c r="K91" s="182"/>
      <c r="L91" s="214"/>
      <c r="M91" s="137" t="s">
        <v>164</v>
      </c>
      <c r="N91" s="138"/>
      <c r="O91" s="142">
        <v>45180</v>
      </c>
      <c r="P91" s="138"/>
      <c r="Q91" s="245">
        <f>O91-E2</f>
        <v>24</v>
      </c>
      <c r="R91" s="12"/>
      <c r="S91" s="25"/>
      <c r="T91" s="233"/>
      <c r="V91" s="281"/>
      <c r="W91" s="419"/>
      <c r="X91" s="420"/>
    </row>
    <row r="92" spans="1:24" ht="18" customHeight="1">
      <c r="A92" s="22"/>
      <c r="B92" s="62"/>
      <c r="C92" s="62"/>
      <c r="D92" s="964"/>
      <c r="E92" s="974"/>
      <c r="F92" s="99"/>
      <c r="G92" s="300"/>
      <c r="H92" s="303"/>
      <c r="I92" s="212"/>
      <c r="J92" s="182"/>
      <c r="K92" s="182"/>
      <c r="L92" s="214"/>
      <c r="M92" s="137" t="s">
        <v>166</v>
      </c>
      <c r="N92" s="138"/>
      <c r="O92" s="139">
        <v>45210</v>
      </c>
      <c r="P92" s="138"/>
      <c r="Q92" s="245">
        <f>O92-E2</f>
        <v>54</v>
      </c>
      <c r="R92" s="12"/>
      <c r="S92" s="25"/>
      <c r="T92" s="233"/>
      <c r="V92" s="281"/>
      <c r="X92" s="413"/>
    </row>
    <row r="93" spans="1:24" ht="18" customHeight="1">
      <c r="A93" s="22"/>
      <c r="B93" s="12"/>
      <c r="C93" s="12"/>
      <c r="D93" s="964"/>
      <c r="E93" s="974"/>
      <c r="F93" s="99"/>
      <c r="G93" s="304"/>
      <c r="H93" s="295"/>
      <c r="I93" s="212"/>
      <c r="J93" s="182"/>
      <c r="K93" s="182"/>
      <c r="L93" s="214"/>
      <c r="M93" s="143" t="s">
        <v>167</v>
      </c>
      <c r="N93" s="177"/>
      <c r="O93" s="145">
        <v>45323</v>
      </c>
      <c r="P93" s="178"/>
      <c r="Q93" s="275">
        <f>O93-E2</f>
        <v>167</v>
      </c>
      <c r="R93" s="257" t="s">
        <v>173</v>
      </c>
      <c r="S93" s="25"/>
      <c r="T93" s="233"/>
      <c r="V93" s="281"/>
      <c r="X93" s="413"/>
    </row>
    <row r="94" spans="1:24" ht="33.75" customHeight="1">
      <c r="A94" s="22"/>
      <c r="B94" s="55"/>
      <c r="C94" s="55"/>
      <c r="D94" s="964"/>
      <c r="E94" s="974"/>
      <c r="F94" s="99"/>
      <c r="G94" s="305"/>
      <c r="H94" s="67"/>
      <c r="I94" s="212"/>
      <c r="J94" s="182"/>
      <c r="K94" s="182"/>
      <c r="L94" s="214"/>
      <c r="M94" s="956" t="s">
        <v>170</v>
      </c>
      <c r="N94" s="957"/>
      <c r="O94" s="957"/>
      <c r="P94" s="957"/>
      <c r="Q94" s="958"/>
      <c r="R94" s="63" t="s">
        <v>128</v>
      </c>
      <c r="S94" s="25"/>
      <c r="T94" s="233"/>
      <c r="V94" s="281"/>
      <c r="W94" s="420"/>
    </row>
    <row r="95" spans="1:24" ht="33.75" customHeight="1">
      <c r="A95" s="22"/>
      <c r="B95" s="55"/>
      <c r="C95" s="55"/>
      <c r="D95" s="964"/>
      <c r="E95" s="974"/>
      <c r="F95" s="99"/>
      <c r="G95" s="305"/>
      <c r="H95" s="67"/>
      <c r="I95" s="212"/>
      <c r="J95" s="182"/>
      <c r="K95" s="182"/>
      <c r="L95" s="214"/>
      <c r="M95" s="194" t="s">
        <v>172</v>
      </c>
      <c r="N95" s="150">
        <f>4472.8+46.8</f>
        <v>4519.6000000000004</v>
      </c>
      <c r="O95" s="156"/>
      <c r="P95" s="360">
        <f>N95-D57</f>
        <v>20</v>
      </c>
      <c r="Q95" s="258"/>
      <c r="R95" s="267" t="s">
        <v>217</v>
      </c>
      <c r="S95" s="25"/>
      <c r="T95" s="233"/>
      <c r="V95" s="281"/>
      <c r="W95" s="420"/>
    </row>
    <row r="96" spans="1:24" ht="36.75" customHeight="1">
      <c r="A96" s="22"/>
      <c r="B96" s="55"/>
      <c r="C96" s="62"/>
      <c r="D96" s="964"/>
      <c r="E96" s="974"/>
      <c r="F96" s="99"/>
      <c r="G96" s="305"/>
      <c r="H96" s="295"/>
      <c r="I96" s="212"/>
      <c r="J96" s="182"/>
      <c r="K96" s="182"/>
      <c r="L96" s="214"/>
      <c r="M96" s="143" t="s">
        <v>174</v>
      </c>
      <c r="N96" s="190">
        <f>4472.8+46.8</f>
        <v>4519.6000000000004</v>
      </c>
      <c r="O96" s="195">
        <v>45321</v>
      </c>
      <c r="P96" s="361">
        <f>N96-D57</f>
        <v>20</v>
      </c>
      <c r="Q96" s="272">
        <f>O96-E2</f>
        <v>165</v>
      </c>
      <c r="R96" s="421" t="s">
        <v>218</v>
      </c>
      <c r="S96" s="25"/>
      <c r="T96" s="233"/>
      <c r="U96" s="409"/>
      <c r="V96" s="281"/>
      <c r="W96" s="413"/>
    </row>
    <row r="97" spans="1:23" ht="36" customHeight="1">
      <c r="A97" s="22"/>
      <c r="B97" s="55"/>
      <c r="C97" s="62"/>
      <c r="D97" s="964"/>
      <c r="E97" s="974"/>
      <c r="F97" s="99"/>
      <c r="G97" s="305"/>
      <c r="H97" s="295"/>
      <c r="I97" s="212"/>
      <c r="J97" s="182"/>
      <c r="K97" s="182"/>
      <c r="L97" s="214"/>
      <c r="M97" s="143" t="s">
        <v>175</v>
      </c>
      <c r="N97" s="193">
        <f>4472.8+46.8</f>
        <v>4519.6000000000004</v>
      </c>
      <c r="O97" s="192"/>
      <c r="P97" s="193">
        <f>N97-D57</f>
        <v>20</v>
      </c>
      <c r="Q97" s="422"/>
      <c r="R97" s="252" t="s">
        <v>141</v>
      </c>
      <c r="S97" s="25"/>
      <c r="T97" s="233"/>
      <c r="U97" s="409"/>
      <c r="V97" s="281"/>
      <c r="W97" s="413"/>
    </row>
    <row r="98" spans="1:23" ht="33.75" customHeight="1">
      <c r="A98" s="22"/>
      <c r="B98" s="55"/>
      <c r="C98" s="62"/>
      <c r="D98" s="964"/>
      <c r="E98" s="974"/>
      <c r="F98" s="99"/>
      <c r="G98" s="305"/>
      <c r="H98" s="295"/>
      <c r="I98" s="212"/>
      <c r="J98" s="182"/>
      <c r="K98" s="182"/>
      <c r="L98" s="214"/>
      <c r="M98" s="143" t="s">
        <v>219</v>
      </c>
      <c r="N98" s="193">
        <f>4432.9+100</f>
        <v>4532.8999999999996</v>
      </c>
      <c r="O98" s="192"/>
      <c r="P98" s="193">
        <f>N98-D57</f>
        <v>33.299999999999272</v>
      </c>
      <c r="Q98" s="422"/>
      <c r="R98" s="252"/>
      <c r="S98" s="25"/>
      <c r="T98" s="233"/>
      <c r="U98" s="409"/>
      <c r="V98" s="281"/>
      <c r="W98" s="413"/>
    </row>
    <row r="99" spans="1:23" ht="33.75" customHeight="1" thickBot="1">
      <c r="A99" s="22"/>
      <c r="B99" s="55"/>
      <c r="C99" s="62"/>
      <c r="D99" s="964"/>
      <c r="E99" s="974"/>
      <c r="F99" s="99"/>
      <c r="G99" s="305"/>
      <c r="H99" s="295"/>
      <c r="I99" s="212"/>
      <c r="J99" s="182"/>
      <c r="K99" s="182"/>
      <c r="L99" s="214"/>
      <c r="M99" s="143"/>
      <c r="N99" s="193"/>
      <c r="O99" s="195"/>
      <c r="P99" s="193"/>
      <c r="Q99" s="272"/>
      <c r="R99" s="63" t="s">
        <v>220</v>
      </c>
      <c r="S99" s="25"/>
      <c r="T99" s="233"/>
      <c r="U99" s="409"/>
      <c r="V99" s="281"/>
      <c r="W99" s="413"/>
    </row>
    <row r="100" spans="1:23" ht="22.5" customHeight="1" thickTop="1" thickBot="1">
      <c r="A100" s="22"/>
      <c r="B100" s="55"/>
      <c r="C100" s="62"/>
      <c r="D100" s="964"/>
      <c r="E100" s="974"/>
      <c r="F100" s="99"/>
      <c r="G100" s="306"/>
      <c r="H100" s="101"/>
      <c r="I100" s="212"/>
      <c r="J100" s="182"/>
      <c r="K100" s="182"/>
      <c r="L100" s="214"/>
      <c r="M100" s="184" t="s">
        <v>179</v>
      </c>
      <c r="N100" s="959" t="s">
        <v>180</v>
      </c>
      <c r="O100" s="960"/>
      <c r="P100" s="956" t="s">
        <v>181</v>
      </c>
      <c r="Q100" s="958"/>
      <c r="R100" s="257" t="s">
        <v>183</v>
      </c>
      <c r="S100" s="25"/>
      <c r="T100" s="233"/>
      <c r="U100" s="409"/>
      <c r="V100" s="281"/>
      <c r="W100" s="413"/>
    </row>
    <row r="101" spans="1:23" ht="21.75" customHeight="1">
      <c r="A101" s="22"/>
      <c r="B101" s="55"/>
      <c r="C101" s="62"/>
      <c r="D101" s="964"/>
      <c r="E101" s="974"/>
      <c r="F101" s="99"/>
      <c r="G101" s="304"/>
      <c r="H101" s="67"/>
      <c r="I101" s="212"/>
      <c r="J101" s="182"/>
      <c r="K101" s="182"/>
      <c r="L101" s="214"/>
      <c r="M101" s="362" t="s">
        <v>221</v>
      </c>
      <c r="N101" s="134"/>
      <c r="O101" s="363">
        <v>45193</v>
      </c>
      <c r="P101" s="364"/>
      <c r="Q101" s="423">
        <f>O101-E2</f>
        <v>37</v>
      </c>
      <c r="R101" s="424">
        <v>5061</v>
      </c>
      <c r="S101" s="25"/>
      <c r="T101" s="233"/>
      <c r="U101" s="409"/>
      <c r="V101" s="281"/>
    </row>
    <row r="102" spans="1:23" ht="18" customHeight="1">
      <c r="A102" s="22"/>
      <c r="B102" s="55"/>
      <c r="C102" s="62"/>
      <c r="D102" s="964"/>
      <c r="E102" s="974"/>
      <c r="F102" s="99"/>
      <c r="G102" s="304"/>
      <c r="H102" s="67"/>
      <c r="I102" s="212"/>
      <c r="J102" s="182"/>
      <c r="K102" s="182"/>
      <c r="L102" s="214"/>
      <c r="M102" s="362"/>
      <c r="N102" s="153"/>
      <c r="O102" s="1020"/>
      <c r="P102" s="1021"/>
      <c r="Q102" s="1022"/>
      <c r="R102" s="277" t="s">
        <v>23</v>
      </c>
      <c r="S102" s="25"/>
      <c r="T102" s="233"/>
      <c r="U102" s="409"/>
      <c r="V102" s="281"/>
    </row>
    <row r="103" spans="1:23" ht="18" customHeight="1">
      <c r="A103" s="22"/>
      <c r="B103" s="55"/>
      <c r="C103" s="62"/>
      <c r="D103" s="964"/>
      <c r="E103" s="974"/>
      <c r="F103" s="99"/>
      <c r="G103" s="304"/>
      <c r="H103" s="67"/>
      <c r="I103" s="212"/>
      <c r="J103" s="182"/>
      <c r="K103" s="182"/>
      <c r="L103" s="214"/>
      <c r="M103" s="137" t="s">
        <v>222</v>
      </c>
      <c r="N103" s="193">
        <v>4500</v>
      </c>
      <c r="O103" s="365"/>
      <c r="P103" s="366">
        <f>N103-D57</f>
        <v>0.3999999999996362</v>
      </c>
      <c r="Q103" s="364"/>
      <c r="R103" s="425" t="s">
        <v>185</v>
      </c>
      <c r="S103" s="25"/>
      <c r="T103" s="233"/>
      <c r="U103" s="409"/>
      <c r="V103" s="281"/>
    </row>
    <row r="104" spans="1:23" ht="18" customHeight="1">
      <c r="A104" s="22"/>
      <c r="B104" s="55"/>
      <c r="C104" s="62"/>
      <c r="D104" s="964"/>
      <c r="E104" s="974"/>
      <c r="F104" s="99"/>
      <c r="G104" s="304"/>
      <c r="H104" s="67"/>
      <c r="I104" s="212"/>
      <c r="J104" s="182"/>
      <c r="K104" s="182"/>
      <c r="L104" s="214"/>
      <c r="M104" s="362" t="s">
        <v>223</v>
      </c>
      <c r="N104" s="201"/>
      <c r="O104" s="367">
        <v>45175</v>
      </c>
      <c r="P104" s="201"/>
      <c r="Q104" s="245">
        <f>O104-E2</f>
        <v>19</v>
      </c>
      <c r="R104" s="294">
        <v>1036</v>
      </c>
      <c r="S104" s="25"/>
      <c r="T104" s="233"/>
      <c r="U104" s="409"/>
      <c r="V104" s="281"/>
    </row>
    <row r="105" spans="1:23" ht="18" customHeight="1">
      <c r="A105" s="22"/>
      <c r="B105" s="55"/>
      <c r="C105" s="62"/>
      <c r="D105" s="964"/>
      <c r="E105" s="974"/>
      <c r="F105" s="99"/>
      <c r="G105" s="304"/>
      <c r="H105" s="67"/>
      <c r="I105" s="212"/>
      <c r="J105" s="182"/>
      <c r="K105" s="182"/>
      <c r="L105" s="214"/>
      <c r="M105" s="362"/>
      <c r="N105" s="201"/>
      <c r="O105" s="1023"/>
      <c r="P105" s="1024"/>
      <c r="Q105" s="1000"/>
      <c r="R105" s="294"/>
      <c r="S105" s="25"/>
      <c r="T105" s="233"/>
      <c r="U105" s="409"/>
      <c r="V105" s="281"/>
    </row>
    <row r="106" spans="1:23" ht="9.9499999999999993" customHeight="1">
      <c r="A106" s="307"/>
      <c r="B106" s="308"/>
      <c r="C106" s="308"/>
      <c r="D106" s="309" t="s">
        <v>224</v>
      </c>
      <c r="E106" s="310"/>
      <c r="F106" s="311"/>
      <c r="G106" s="312"/>
      <c r="H106" s="313"/>
      <c r="I106" s="369"/>
      <c r="J106" s="370"/>
      <c r="K106" s="370"/>
      <c r="L106" s="370"/>
      <c r="M106" s="370"/>
      <c r="N106" s="370"/>
      <c r="O106" s="370"/>
      <c r="P106" s="370"/>
      <c r="Q106" s="370"/>
      <c r="R106" s="426" t="s">
        <v>23</v>
      </c>
      <c r="S106" s="25"/>
    </row>
    <row r="107" spans="1:23" ht="18" customHeight="1">
      <c r="A107" s="314"/>
      <c r="B107" s="95"/>
      <c r="C107" s="95"/>
      <c r="D107" s="966">
        <f>2802.5+1.3</f>
        <v>2803.8</v>
      </c>
      <c r="E107" s="975" t="s">
        <v>225</v>
      </c>
      <c r="F107" s="315"/>
      <c r="G107" s="316"/>
      <c r="H107" s="317" t="s">
        <v>226</v>
      </c>
      <c r="I107" s="371"/>
      <c r="J107" s="372"/>
      <c r="K107" s="372"/>
      <c r="L107" s="373"/>
      <c r="M107" s="950" t="s">
        <v>122</v>
      </c>
      <c r="N107" s="951"/>
      <c r="O107" s="951"/>
      <c r="P107" s="951"/>
      <c r="Q107" s="952"/>
      <c r="R107" s="427"/>
      <c r="S107" s="428"/>
      <c r="T107" s="233" t="e">
        <f ca="1">IF(#REF!="","",(#REF!-TODAY()))</f>
        <v>#REF!</v>
      </c>
      <c r="U107" s="429"/>
    </row>
    <row r="108" spans="1:23" ht="18" customHeight="1">
      <c r="A108" s="22"/>
      <c r="B108" s="55"/>
      <c r="C108" s="55"/>
      <c r="D108" s="967"/>
      <c r="E108" s="976"/>
      <c r="F108" s="318"/>
      <c r="G108" s="100"/>
      <c r="H108" s="319"/>
      <c r="I108" s="374"/>
      <c r="J108" s="375"/>
      <c r="K108" s="375"/>
      <c r="L108" s="376"/>
      <c r="M108" s="377"/>
      <c r="N108" s="378"/>
      <c r="O108" s="379"/>
      <c r="P108" s="380"/>
      <c r="Q108" s="430"/>
      <c r="R108" s="431" t="s">
        <v>124</v>
      </c>
      <c r="S108" s="432"/>
      <c r="T108" s="233"/>
      <c r="U108" s="429"/>
    </row>
    <row r="109" spans="1:23" ht="18" customHeight="1">
      <c r="A109" s="22"/>
      <c r="B109" s="55"/>
      <c r="C109" s="55"/>
      <c r="D109" s="967"/>
      <c r="E109" s="976"/>
      <c r="F109" s="318"/>
      <c r="G109" s="100"/>
      <c r="H109" s="319"/>
      <c r="I109" s="374"/>
      <c r="J109" s="375"/>
      <c r="K109" s="375"/>
      <c r="L109" s="376"/>
      <c r="M109" s="137" t="s">
        <v>123</v>
      </c>
      <c r="N109" s="150">
        <f>2800.5+25</f>
        <v>2825.5</v>
      </c>
      <c r="O109" s="273"/>
      <c r="P109" s="381">
        <f>N109-D107</f>
        <v>21.699999999999818</v>
      </c>
      <c r="Q109" s="433"/>
      <c r="R109" s="237" t="s">
        <v>126</v>
      </c>
      <c r="S109" s="432"/>
      <c r="T109" s="233"/>
      <c r="U109" s="429"/>
    </row>
    <row r="110" spans="1:23" ht="18" customHeight="1">
      <c r="A110" s="22"/>
      <c r="B110" s="82"/>
      <c r="C110" s="82"/>
      <c r="D110" s="967"/>
      <c r="E110" s="976"/>
      <c r="F110" s="64"/>
      <c r="G110" s="100"/>
      <c r="H110" s="319"/>
      <c r="I110" s="374"/>
      <c r="J110" s="213"/>
      <c r="K110" s="213"/>
      <c r="L110" s="376"/>
      <c r="M110" s="137" t="s">
        <v>125</v>
      </c>
      <c r="N110" s="150">
        <f>2765.9+50</f>
        <v>2815.9</v>
      </c>
      <c r="O110" s="156"/>
      <c r="P110" s="382">
        <f>N110-D107</f>
        <v>12.099999999999909</v>
      </c>
      <c r="Q110" s="258"/>
      <c r="R110" s="434" t="s">
        <v>128</v>
      </c>
      <c r="S110" s="432"/>
      <c r="T110" s="233" t="e">
        <f ca="1">IF(#REF!="","",(#REF!-TODAY()))</f>
        <v>#REF!</v>
      </c>
      <c r="U110" s="429"/>
    </row>
    <row r="111" spans="1:23" s="2" customFormat="1" ht="18" customHeight="1">
      <c r="A111" s="22"/>
      <c r="B111" s="82"/>
      <c r="C111" s="82"/>
      <c r="D111" s="967"/>
      <c r="E111" s="976"/>
      <c r="F111" s="64"/>
      <c r="G111" s="103"/>
      <c r="H111" s="320"/>
      <c r="I111" s="383"/>
      <c r="J111" s="384"/>
      <c r="K111" s="375"/>
      <c r="L111" s="385"/>
      <c r="M111" s="137" t="s">
        <v>127</v>
      </c>
      <c r="N111" s="150">
        <f>2736.2+100</f>
        <v>2836.2</v>
      </c>
      <c r="O111" s="156"/>
      <c r="P111" s="381">
        <f>N111-D107</f>
        <v>32.399999999999636</v>
      </c>
      <c r="Q111" s="258"/>
      <c r="R111" s="435"/>
      <c r="S111" s="432"/>
      <c r="T111" s="411"/>
      <c r="U111" s="429"/>
    </row>
    <row r="112" spans="1:23" s="2" customFormat="1" ht="18" customHeight="1">
      <c r="A112" s="22"/>
      <c r="B112" s="82"/>
      <c r="C112" s="82"/>
      <c r="D112" s="967"/>
      <c r="E112" s="976"/>
      <c r="F112" s="64"/>
      <c r="G112" s="103"/>
      <c r="H112" s="320"/>
      <c r="I112" s="383"/>
      <c r="J112" s="384"/>
      <c r="K112" s="375"/>
      <c r="L112" s="385"/>
      <c r="M112" s="137" t="s">
        <v>227</v>
      </c>
      <c r="N112" s="150">
        <f>2699.1+150</f>
        <v>2849.1</v>
      </c>
      <c r="O112" s="156"/>
      <c r="P112" s="381">
        <f>N112-D107</f>
        <v>45.299999999999727</v>
      </c>
      <c r="Q112" s="422"/>
      <c r="R112" s="242" t="s">
        <v>131</v>
      </c>
      <c r="S112" s="432"/>
      <c r="T112" s="411"/>
      <c r="U112" s="429"/>
    </row>
    <row r="113" spans="1:26" s="2" customFormat="1" ht="18" customHeight="1">
      <c r="A113" s="22"/>
      <c r="B113" s="82"/>
      <c r="C113" s="82"/>
      <c r="D113" s="967"/>
      <c r="E113" s="976"/>
      <c r="F113" s="64"/>
      <c r="G113" s="103"/>
      <c r="H113" s="320"/>
      <c r="I113" s="383"/>
      <c r="J113" s="384"/>
      <c r="K113" s="375"/>
      <c r="L113" s="385"/>
      <c r="M113" s="133" t="s">
        <v>228</v>
      </c>
      <c r="N113" s="364"/>
      <c r="O113" s="142">
        <v>44849</v>
      </c>
      <c r="P113" s="386"/>
      <c r="Q113" s="436">
        <f>O113-E2</f>
        <v>-307</v>
      </c>
      <c r="R113" s="264" t="s">
        <v>162</v>
      </c>
      <c r="S113" s="432"/>
      <c r="T113" s="411"/>
      <c r="U113" s="429"/>
    </row>
    <row r="114" spans="1:26" s="2" customFormat="1" ht="18" customHeight="1">
      <c r="A114" s="22"/>
      <c r="B114" s="82"/>
      <c r="C114" s="82"/>
      <c r="D114" s="967"/>
      <c r="E114" s="976"/>
      <c r="F114" s="64"/>
      <c r="G114" s="103"/>
      <c r="H114" s="320"/>
      <c r="I114" s="383"/>
      <c r="J114" s="384"/>
      <c r="K114" s="375"/>
      <c r="L114" s="385"/>
      <c r="M114" s="137" t="s">
        <v>132</v>
      </c>
      <c r="N114" s="138"/>
      <c r="O114" s="139">
        <v>44849</v>
      </c>
      <c r="P114" s="140"/>
      <c r="Q114" s="437">
        <f>O114-E2</f>
        <v>-307</v>
      </c>
      <c r="R114" s="438" t="s">
        <v>229</v>
      </c>
      <c r="S114" s="432"/>
      <c r="T114" s="411"/>
      <c r="U114" s="429"/>
    </row>
    <row r="115" spans="1:26" s="2" customFormat="1" ht="18" customHeight="1">
      <c r="A115" s="22"/>
      <c r="B115" s="82"/>
      <c r="C115" s="82"/>
      <c r="D115" s="967"/>
      <c r="E115" s="976"/>
      <c r="F115" s="64"/>
      <c r="G115" s="103"/>
      <c r="H115" s="320"/>
      <c r="I115" s="383"/>
      <c r="J115" s="384"/>
      <c r="K115" s="375"/>
      <c r="L115" s="385"/>
      <c r="M115" s="137" t="s">
        <v>230</v>
      </c>
      <c r="N115" s="138"/>
      <c r="O115" s="139">
        <v>44862</v>
      </c>
      <c r="P115" s="138"/>
      <c r="Q115" s="245">
        <f>O115-E2</f>
        <v>-294</v>
      </c>
      <c r="R115" s="438" t="s">
        <v>231</v>
      </c>
      <c r="S115" s="432"/>
      <c r="T115" s="411"/>
      <c r="U115" s="429"/>
    </row>
    <row r="116" spans="1:26" s="2" customFormat="1" ht="18" customHeight="1">
      <c r="A116" s="22"/>
      <c r="B116" s="54" t="s">
        <v>232</v>
      </c>
      <c r="C116" s="82"/>
      <c r="D116" s="967"/>
      <c r="E116" s="976"/>
      <c r="F116" s="64"/>
      <c r="G116" s="290" t="s">
        <v>23</v>
      </c>
      <c r="H116" s="320"/>
      <c r="I116" s="383"/>
      <c r="J116" s="384"/>
      <c r="K116" s="375"/>
      <c r="L116" s="385"/>
      <c r="M116" s="137" t="s">
        <v>196</v>
      </c>
      <c r="N116" s="328"/>
      <c r="O116" s="145">
        <v>44867</v>
      </c>
      <c r="P116" s="328"/>
      <c r="Q116" s="261">
        <f>O116-E2</f>
        <v>-289</v>
      </c>
      <c r="R116" s="249"/>
      <c r="S116" s="432"/>
      <c r="T116" s="411"/>
      <c r="U116" s="429"/>
    </row>
    <row r="117" spans="1:26" s="2" customFormat="1" ht="18" customHeight="1">
      <c r="A117" s="22"/>
      <c r="B117" s="54">
        <v>31316</v>
      </c>
      <c r="C117" s="82"/>
      <c r="D117" s="967"/>
      <c r="E117" s="976"/>
      <c r="F117" s="64"/>
      <c r="G117" s="103"/>
      <c r="H117" s="320"/>
      <c r="I117" s="383"/>
      <c r="J117" s="384"/>
      <c r="K117" s="375"/>
      <c r="L117" s="385"/>
      <c r="M117" s="128" t="s">
        <v>135</v>
      </c>
      <c r="N117" s="328"/>
      <c r="O117" s="139" t="s">
        <v>233</v>
      </c>
      <c r="P117" s="328"/>
      <c r="Q117" s="261" t="s">
        <v>233</v>
      </c>
      <c r="R117" s="257" t="s">
        <v>147</v>
      </c>
      <c r="S117" s="432"/>
      <c r="T117" s="411"/>
      <c r="U117" s="429"/>
    </row>
    <row r="118" spans="1:26" ht="18" customHeight="1">
      <c r="A118" s="22"/>
      <c r="B118" s="82"/>
      <c r="C118" s="82"/>
      <c r="D118" s="967"/>
      <c r="E118" s="976"/>
      <c r="F118" s="64"/>
      <c r="G118" s="321" t="s">
        <v>234</v>
      </c>
      <c r="H118" s="320"/>
      <c r="I118" s="383"/>
      <c r="J118" s="387"/>
      <c r="K118" s="388"/>
      <c r="L118" s="385"/>
      <c r="M118" s="389"/>
      <c r="N118" s="390"/>
      <c r="O118" s="391"/>
      <c r="P118" s="392"/>
      <c r="Q118" s="439"/>
      <c r="R118" s="264" t="s">
        <v>162</v>
      </c>
      <c r="S118" s="432"/>
      <c r="T118" s="233">
        <f ca="1">IF(O113="","",(O113-TODAY()))</f>
        <v>-306</v>
      </c>
      <c r="U118" s="429"/>
      <c r="Z118" s="445"/>
    </row>
    <row r="119" spans="1:26" ht="18" customHeight="1">
      <c r="A119" s="22"/>
      <c r="B119" s="322"/>
      <c r="C119" s="82"/>
      <c r="D119" s="967"/>
      <c r="E119" s="976"/>
      <c r="F119" s="64"/>
      <c r="G119" s="323"/>
      <c r="H119" s="320"/>
      <c r="I119" s="383"/>
      <c r="J119" s="387"/>
      <c r="K119" s="388"/>
      <c r="L119" s="385"/>
      <c r="M119" s="393"/>
      <c r="N119" s="153"/>
      <c r="O119" s="394"/>
      <c r="P119" s="153"/>
      <c r="Q119" s="440"/>
      <c r="R119" s="441" t="s">
        <v>235</v>
      </c>
      <c r="S119" s="432"/>
      <c r="T119" s="233"/>
      <c r="U119" s="429"/>
      <c r="Z119" s="271"/>
    </row>
    <row r="120" spans="1:26" ht="18" customHeight="1">
      <c r="A120" s="22"/>
      <c r="B120" s="322"/>
      <c r="C120" s="82"/>
      <c r="D120" s="967"/>
      <c r="E120" s="976"/>
      <c r="F120" s="64"/>
      <c r="G120" s="324"/>
      <c r="H120" s="101"/>
      <c r="I120" s="383"/>
      <c r="J120" s="387"/>
      <c r="K120" s="388"/>
      <c r="L120" s="385"/>
      <c r="M120" s="395" t="s">
        <v>198</v>
      </c>
      <c r="N120" s="396">
        <f>2835-0.3</f>
        <v>2834.7</v>
      </c>
      <c r="O120" s="333">
        <v>44873</v>
      </c>
      <c r="P120" s="397">
        <f>N120-D107</f>
        <v>30.899999999999636</v>
      </c>
      <c r="Q120" s="412">
        <f>O120-E2</f>
        <v>-283</v>
      </c>
      <c r="R120" s="441" t="s">
        <v>236</v>
      </c>
      <c r="S120" s="432"/>
      <c r="T120" s="233"/>
      <c r="U120" s="429"/>
      <c r="Z120" s="287"/>
    </row>
    <row r="121" spans="1:26" ht="18" customHeight="1">
      <c r="A121" s="22"/>
      <c r="B121" s="82"/>
      <c r="C121" s="82"/>
      <c r="D121" s="967"/>
      <c r="E121" s="976"/>
      <c r="F121" s="64"/>
      <c r="H121" s="101"/>
      <c r="I121" s="383"/>
      <c r="J121" s="182"/>
      <c r="K121" s="182"/>
      <c r="L121" s="398"/>
      <c r="M121" s="339" t="s">
        <v>144</v>
      </c>
      <c r="N121" s="151"/>
      <c r="O121" s="149">
        <v>44905</v>
      </c>
      <c r="P121" s="151"/>
      <c r="Q121" s="245">
        <f>O121-E2</f>
        <v>-251</v>
      </c>
      <c r="R121" s="441" t="s">
        <v>237</v>
      </c>
      <c r="S121" s="432"/>
      <c r="T121" s="233"/>
      <c r="U121" s="429"/>
      <c r="Z121" s="287"/>
    </row>
    <row r="122" spans="1:26" s="2" customFormat="1" ht="21" customHeight="1">
      <c r="A122" s="22"/>
      <c r="B122" s="82"/>
      <c r="C122" s="82"/>
      <c r="D122" s="967"/>
      <c r="E122" s="976"/>
      <c r="F122" s="64"/>
      <c r="G122" s="86"/>
      <c r="H122" s="320"/>
      <c r="I122" s="182"/>
      <c r="J122" s="182"/>
      <c r="K122" s="181"/>
      <c r="L122" s="398"/>
      <c r="M122" s="137" t="s">
        <v>143</v>
      </c>
      <c r="N122" s="399"/>
      <c r="O122" s="400">
        <v>44862</v>
      </c>
      <c r="P122" s="399"/>
      <c r="Q122" s="261">
        <f>O122-E2</f>
        <v>-294</v>
      </c>
      <c r="R122" s="441"/>
      <c r="S122" s="432"/>
      <c r="T122" s="411"/>
      <c r="U122" s="429"/>
      <c r="Z122" s="287"/>
    </row>
    <row r="123" spans="1:26" s="2" customFormat="1" ht="21" customHeight="1">
      <c r="A123" s="22"/>
      <c r="B123" s="82"/>
      <c r="C123" s="82"/>
      <c r="D123" s="967"/>
      <c r="E123" s="976"/>
      <c r="F123" s="158"/>
      <c r="G123" s="325"/>
      <c r="H123" s="320"/>
      <c r="I123" s="401"/>
      <c r="J123" s="402"/>
      <c r="K123" s="403"/>
      <c r="L123" s="398"/>
      <c r="M123" s="404" t="s">
        <v>206</v>
      </c>
      <c r="N123" s="193">
        <f>2736.2+100</f>
        <v>2836.2</v>
      </c>
      <c r="O123" s="192"/>
      <c r="P123" s="405">
        <f>N123-D107</f>
        <v>32.399999999999636</v>
      </c>
      <c r="Q123" s="442"/>
      <c r="R123" s="443" t="s">
        <v>238</v>
      </c>
      <c r="S123" s="432"/>
      <c r="T123" s="411"/>
      <c r="U123" s="429"/>
    </row>
    <row r="124" spans="1:26" s="2" customFormat="1" ht="21" customHeight="1">
      <c r="A124" s="22"/>
      <c r="B124" s="62" t="s">
        <v>150</v>
      </c>
      <c r="C124" s="252" t="s">
        <v>150</v>
      </c>
      <c r="D124" s="967"/>
      <c r="E124" s="976"/>
      <c r="F124" s="158"/>
      <c r="G124" s="57"/>
      <c r="H124" s="320"/>
      <c r="I124" s="401"/>
      <c r="J124" s="402"/>
      <c r="K124" s="406"/>
      <c r="L124" s="398"/>
      <c r="M124" s="137" t="s">
        <v>239</v>
      </c>
      <c r="N124" s="144"/>
      <c r="O124" s="145">
        <v>44856</v>
      </c>
      <c r="P124" s="144"/>
      <c r="Q124" s="256">
        <f>O124-E2</f>
        <v>-300</v>
      </c>
      <c r="S124" s="432"/>
      <c r="T124" s="411"/>
      <c r="U124" s="429"/>
    </row>
    <row r="125" spans="1:26" s="2" customFormat="1" ht="21" customHeight="1">
      <c r="A125" s="22"/>
      <c r="B125" s="62"/>
      <c r="C125" s="252"/>
      <c r="D125" s="967"/>
      <c r="E125" s="976"/>
      <c r="F125" s="163"/>
      <c r="G125" s="446"/>
      <c r="H125" s="447"/>
      <c r="I125" s="401"/>
      <c r="J125" s="402"/>
      <c r="K125" s="478"/>
      <c r="L125" s="398"/>
      <c r="M125" s="152" t="s">
        <v>240</v>
      </c>
      <c r="N125" s="144"/>
      <c r="O125" s="145">
        <v>44856</v>
      </c>
      <c r="P125" s="144"/>
      <c r="Q125" s="256">
        <f>O125-E2</f>
        <v>-300</v>
      </c>
      <c r="R125" s="536" t="s">
        <v>141</v>
      </c>
      <c r="S125" s="432"/>
      <c r="T125" s="411"/>
      <c r="U125" s="429"/>
    </row>
    <row r="126" spans="1:26" s="2" customFormat="1" ht="19.5" customHeight="1">
      <c r="A126" s="22"/>
      <c r="B126" s="62" t="s">
        <v>220</v>
      </c>
      <c r="C126" s="771" t="s">
        <v>220</v>
      </c>
      <c r="D126" s="967"/>
      <c r="E126" s="976"/>
      <c r="F126" s="158"/>
      <c r="G126" s="5"/>
      <c r="H126" s="320"/>
      <c r="I126" s="401"/>
      <c r="J126" s="402"/>
      <c r="K126" s="406"/>
      <c r="L126" s="343"/>
      <c r="M126" s="479" t="s">
        <v>159</v>
      </c>
      <c r="N126" s="381">
        <v>2869.6</v>
      </c>
      <c r="O126" s="156"/>
      <c r="P126" s="381">
        <f>N126-D107</f>
        <v>65.799999999999727</v>
      </c>
      <c r="Q126" s="258"/>
      <c r="R126" s="434" t="s">
        <v>128</v>
      </c>
      <c r="S126" s="432"/>
      <c r="T126" s="411"/>
      <c r="U126" s="429"/>
    </row>
    <row r="127" spans="1:26" s="2" customFormat="1" ht="21.75" customHeight="1">
      <c r="A127" s="22"/>
      <c r="B127" s="62"/>
      <c r="C127" s="82"/>
      <c r="D127" s="967"/>
      <c r="E127" s="976"/>
      <c r="F127" s="163"/>
      <c r="G127" s="57"/>
      <c r="H127" s="447"/>
      <c r="I127" s="480"/>
      <c r="J127" s="402"/>
      <c r="K127" s="478"/>
      <c r="L127" s="398"/>
      <c r="M127" s="137" t="s">
        <v>56</v>
      </c>
      <c r="N127" s="150">
        <f>2830.5</f>
        <v>2830.5</v>
      </c>
      <c r="O127" s="201"/>
      <c r="P127" s="381">
        <f>N127-D107</f>
        <v>26.699999999999818</v>
      </c>
      <c r="Q127" s="201"/>
      <c r="R127" s="254"/>
      <c r="S127" s="432"/>
      <c r="T127" s="411"/>
      <c r="U127" s="429"/>
    </row>
    <row r="128" spans="1:26" s="2" customFormat="1" ht="20.25" customHeight="1">
      <c r="A128" s="22"/>
      <c r="B128" s="62"/>
      <c r="C128" s="82"/>
      <c r="D128" s="967"/>
      <c r="E128" s="976"/>
      <c r="F128" s="58"/>
      <c r="G128" s="448"/>
      <c r="H128" s="58"/>
      <c r="I128" s="401"/>
      <c r="J128" s="402"/>
      <c r="K128" s="406"/>
      <c r="L128" s="343"/>
      <c r="M128" s="479" t="s">
        <v>158</v>
      </c>
      <c r="N128" s="381">
        <v>2848.6</v>
      </c>
      <c r="O128" s="481"/>
      <c r="P128" s="381">
        <f>N128-D107</f>
        <v>44.799999999999727</v>
      </c>
      <c r="Q128" s="481"/>
      <c r="R128" s="254"/>
      <c r="S128" s="432"/>
      <c r="T128" s="411"/>
      <c r="U128" s="429"/>
    </row>
    <row r="129" spans="1:21" s="2" customFormat="1" ht="21" customHeight="1">
      <c r="A129" s="22"/>
      <c r="B129" s="82"/>
      <c r="C129" s="82"/>
      <c r="D129" s="967"/>
      <c r="E129" s="976"/>
      <c r="F129" s="449"/>
      <c r="G129" s="57"/>
      <c r="H129" s="450"/>
      <c r="I129" s="157"/>
      <c r="J129" s="318"/>
      <c r="K129" s="158"/>
      <c r="L129" s="398"/>
      <c r="M129" s="482" t="s">
        <v>241</v>
      </c>
      <c r="N129" s="381">
        <v>2857.8</v>
      </c>
      <c r="O129" s="138"/>
      <c r="P129" s="381">
        <f>N129-D107</f>
        <v>54</v>
      </c>
      <c r="Q129" s="138"/>
      <c r="R129" s="257" t="s">
        <v>160</v>
      </c>
      <c r="S129" s="432"/>
      <c r="T129" s="411"/>
      <c r="U129" s="429"/>
    </row>
    <row r="130" spans="1:21" s="2" customFormat="1" ht="21" customHeight="1">
      <c r="A130" s="22"/>
      <c r="B130" s="82"/>
      <c r="C130" s="82"/>
      <c r="D130" s="967"/>
      <c r="E130" s="976"/>
      <c r="F130" s="449"/>
      <c r="G130" s="57"/>
      <c r="H130" s="450"/>
      <c r="I130" s="157"/>
      <c r="J130" s="318"/>
      <c r="K130" s="158"/>
      <c r="L130" s="398"/>
      <c r="M130" s="482" t="s">
        <v>242</v>
      </c>
      <c r="N130" s="381">
        <v>2857.8</v>
      </c>
      <c r="O130" s="138"/>
      <c r="P130" s="483" t="e">
        <f>N130-C126</f>
        <v>#VALUE!</v>
      </c>
      <c r="Q130" s="138"/>
      <c r="R130" s="60"/>
      <c r="S130" s="432"/>
      <c r="T130" s="411"/>
      <c r="U130" s="429"/>
    </row>
    <row r="131" spans="1:21" s="2" customFormat="1" ht="21" customHeight="1">
      <c r="A131" s="22"/>
      <c r="B131" s="82"/>
      <c r="C131" s="82"/>
      <c r="D131" s="967"/>
      <c r="E131" s="976"/>
      <c r="F131" s="58">
        <v>44846</v>
      </c>
      <c r="G131" s="451" t="s">
        <v>243</v>
      </c>
      <c r="H131" s="58"/>
      <c r="I131" s="121"/>
      <c r="J131" s="318"/>
      <c r="K131" s="64"/>
      <c r="L131" s="343"/>
      <c r="M131" s="482" t="s">
        <v>244</v>
      </c>
      <c r="N131" s="201"/>
      <c r="O131" s="149">
        <v>44854</v>
      </c>
      <c r="P131" s="201"/>
      <c r="Q131" s="515">
        <f>O131-E2</f>
        <v>-302</v>
      </c>
      <c r="R131" s="537" t="s">
        <v>162</v>
      </c>
      <c r="S131" s="432"/>
      <c r="T131" s="411"/>
      <c r="U131" s="429"/>
    </row>
    <row r="132" spans="1:21" s="2" customFormat="1" ht="18" customHeight="1">
      <c r="A132" s="22"/>
      <c r="B132" s="82"/>
      <c r="C132" s="452"/>
      <c r="D132" s="967"/>
      <c r="E132" s="976"/>
      <c r="F132" s="449"/>
      <c r="G132" s="80"/>
      <c r="H132" s="58"/>
      <c r="I132" s="402"/>
      <c r="J132" s="402"/>
      <c r="K132" s="484"/>
      <c r="L132" s="214"/>
      <c r="M132" s="339" t="s">
        <v>148</v>
      </c>
      <c r="N132" s="150">
        <v>2886.2</v>
      </c>
      <c r="O132" s="367">
        <v>45084</v>
      </c>
      <c r="P132" s="150">
        <f>N132-D107</f>
        <v>82.399999999999636</v>
      </c>
      <c r="Q132" s="245">
        <f>O132-E2</f>
        <v>-72</v>
      </c>
      <c r="R132" s="267"/>
      <c r="S132" s="432"/>
      <c r="T132" s="411"/>
      <c r="U132" s="429"/>
    </row>
    <row r="133" spans="1:21" s="2" customFormat="1" ht="18" customHeight="1">
      <c r="A133" s="22"/>
      <c r="B133" s="82"/>
      <c r="D133" s="967"/>
      <c r="E133" s="976"/>
      <c r="F133" s="99"/>
      <c r="G133" s="59" t="s">
        <v>60</v>
      </c>
      <c r="H133" s="447">
        <v>45104</v>
      </c>
      <c r="I133" s="485"/>
      <c r="J133" s="88"/>
      <c r="K133" s="351"/>
      <c r="L133" s="214"/>
      <c r="M133" s="486" t="s">
        <v>245</v>
      </c>
      <c r="N133" s="193">
        <v>3007</v>
      </c>
      <c r="O133" s="487">
        <v>44862</v>
      </c>
      <c r="P133" s="193">
        <f>N133-D107</f>
        <v>203.19999999999982</v>
      </c>
      <c r="Q133" s="538">
        <f>O133-E2</f>
        <v>-294</v>
      </c>
      <c r="R133" s="267" t="s">
        <v>246</v>
      </c>
      <c r="S133" s="432"/>
      <c r="T133" s="411"/>
      <c r="U133" s="429"/>
    </row>
    <row r="134" spans="1:21" s="2" customFormat="1" ht="18" customHeight="1">
      <c r="A134" s="22"/>
      <c r="B134" s="322"/>
      <c r="D134" s="967"/>
      <c r="E134" s="976"/>
      <c r="F134" s="64"/>
      <c r="G134" s="306" t="s">
        <v>247</v>
      </c>
      <c r="H134" s="320"/>
      <c r="I134" s="318"/>
      <c r="J134" s="318"/>
      <c r="K134" s="488"/>
      <c r="L134" s="214"/>
      <c r="M134" s="486" t="s">
        <v>248</v>
      </c>
      <c r="N134" s="368">
        <v>4450</v>
      </c>
      <c r="O134" s="489"/>
      <c r="P134" s="368">
        <f>N134-R150</f>
        <v>104</v>
      </c>
      <c r="Q134" s="508"/>
      <c r="R134" s="267" t="s">
        <v>249</v>
      </c>
      <c r="S134" s="432"/>
      <c r="T134" s="411"/>
      <c r="U134" s="429"/>
    </row>
    <row r="135" spans="1:21" s="2" customFormat="1" ht="18" customHeight="1">
      <c r="A135" s="22"/>
      <c r="B135" s="322"/>
      <c r="D135" s="967"/>
      <c r="E135" s="976"/>
      <c r="F135" s="64"/>
      <c r="G135" s="306" t="s">
        <v>250</v>
      </c>
      <c r="H135" s="447" t="s">
        <v>251</v>
      </c>
      <c r="I135" s="318"/>
      <c r="J135" s="182"/>
      <c r="K135" s="181"/>
      <c r="L135" s="214"/>
      <c r="M135" s="490"/>
      <c r="N135" s="490"/>
      <c r="O135" s="490"/>
      <c r="P135" s="490"/>
      <c r="Q135" s="490"/>
      <c r="R135" s="267"/>
      <c r="S135" s="432"/>
      <c r="T135" s="411"/>
      <c r="U135" s="429"/>
    </row>
    <row r="136" spans="1:21" s="2" customFormat="1" ht="18" customHeight="1">
      <c r="A136" s="22"/>
      <c r="B136" s="322"/>
      <c r="D136" s="967"/>
      <c r="E136" s="976"/>
      <c r="F136" s="64"/>
      <c r="G136" s="306"/>
      <c r="H136" s="447" t="s">
        <v>252</v>
      </c>
      <c r="I136" s="491"/>
      <c r="J136" s="492"/>
      <c r="K136" s="493"/>
      <c r="L136" s="214"/>
      <c r="M136" s="494"/>
      <c r="N136" s="494"/>
      <c r="O136" s="494"/>
      <c r="P136" s="494"/>
      <c r="Q136" s="494"/>
      <c r="R136" s="267"/>
      <c r="S136" s="432"/>
      <c r="T136" s="411"/>
      <c r="U136" s="429"/>
    </row>
    <row r="137" spans="1:21" s="2" customFormat="1" ht="18" customHeight="1">
      <c r="A137" s="22"/>
      <c r="B137" s="322"/>
      <c r="D137" s="967"/>
      <c r="E137" s="976"/>
      <c r="F137" s="64"/>
      <c r="G137" s="453" t="s">
        <v>253</v>
      </c>
      <c r="H137" s="447">
        <v>45494</v>
      </c>
      <c r="I137" s="318"/>
      <c r="J137" s="318"/>
      <c r="K137" s="181"/>
      <c r="L137" s="214"/>
      <c r="M137" s="953" t="s">
        <v>161</v>
      </c>
      <c r="N137" s="954"/>
      <c r="O137" s="954"/>
      <c r="P137" s="954"/>
      <c r="Q137" s="955"/>
      <c r="R137" s="267"/>
      <c r="S137" s="432"/>
      <c r="T137" s="411"/>
      <c r="U137" s="429"/>
    </row>
    <row r="138" spans="1:21" s="2" customFormat="1" ht="18" customHeight="1">
      <c r="A138" s="22"/>
      <c r="B138" s="322"/>
      <c r="D138" s="967"/>
      <c r="E138" s="976"/>
      <c r="F138" s="164"/>
      <c r="G138" s="454" t="s">
        <v>254</v>
      </c>
      <c r="H138" s="320"/>
      <c r="I138" s="318"/>
      <c r="J138" s="182"/>
      <c r="K138" s="181"/>
      <c r="L138" s="214"/>
      <c r="M138" s="395" t="s">
        <v>255</v>
      </c>
      <c r="N138" s="364"/>
      <c r="O138" s="142">
        <v>44847</v>
      </c>
      <c r="P138" s="172"/>
      <c r="Q138" s="539">
        <f>O138-E2</f>
        <v>-309</v>
      </c>
      <c r="R138" s="322"/>
      <c r="S138" s="432"/>
      <c r="T138" s="411"/>
      <c r="U138" s="429"/>
    </row>
    <row r="139" spans="1:21" s="2" customFormat="1" ht="18" customHeight="1">
      <c r="A139" s="22"/>
      <c r="B139" s="322"/>
      <c r="D139" s="967"/>
      <c r="E139" s="976"/>
      <c r="F139" s="164"/>
      <c r="G139" s="80"/>
      <c r="H139" s="447"/>
      <c r="I139" s="64"/>
      <c r="J139" s="64"/>
      <c r="K139" s="320"/>
      <c r="L139" s="214"/>
      <c r="M139" s="137" t="s">
        <v>164</v>
      </c>
      <c r="N139" s="138"/>
      <c r="O139" s="139">
        <v>44872</v>
      </c>
      <c r="P139" s="138"/>
      <c r="Q139" s="241">
        <f>O139-E2</f>
        <v>-284</v>
      </c>
      <c r="R139" s="540" t="s">
        <v>165</v>
      </c>
      <c r="S139" s="432"/>
      <c r="T139" s="411"/>
      <c r="U139" s="429"/>
    </row>
    <row r="140" spans="1:21" s="2" customFormat="1" ht="21" customHeight="1">
      <c r="A140" s="22"/>
      <c r="B140" s="62"/>
      <c r="C140" s="82"/>
      <c r="D140" s="967"/>
      <c r="E140" s="976"/>
      <c r="F140" s="64"/>
      <c r="G140" s="80"/>
      <c r="H140" s="320"/>
      <c r="I140" s="182"/>
      <c r="J140" s="182"/>
      <c r="K140" s="181"/>
      <c r="L140" s="214"/>
      <c r="M140" s="137" t="s">
        <v>166</v>
      </c>
      <c r="N140" s="138"/>
      <c r="O140" s="139">
        <v>44862</v>
      </c>
      <c r="P140" s="138"/>
      <c r="Q140" s="241">
        <f>O140-E2</f>
        <v>-294</v>
      </c>
      <c r="R140" s="434" t="s">
        <v>128</v>
      </c>
      <c r="S140" s="432"/>
      <c r="T140" s="411"/>
      <c r="U140" s="429"/>
    </row>
    <row r="141" spans="1:21" s="2" customFormat="1" ht="16.5" customHeight="1">
      <c r="A141" s="22"/>
      <c r="B141" s="322"/>
      <c r="C141" s="82"/>
      <c r="D141" s="967"/>
      <c r="E141" s="976"/>
      <c r="F141" s="164"/>
      <c r="G141" s="455" t="s">
        <v>256</v>
      </c>
      <c r="H141" s="320"/>
      <c r="I141" s="182"/>
      <c r="J141" s="182"/>
      <c r="K141" s="181"/>
      <c r="L141" s="214"/>
      <c r="M141" s="137" t="s">
        <v>167</v>
      </c>
      <c r="N141" s="138"/>
      <c r="O141" s="139">
        <v>44862</v>
      </c>
      <c r="P141" s="495"/>
      <c r="Q141" s="241">
        <f>O141-E2</f>
        <v>-294</v>
      </c>
      <c r="R141" s="267"/>
      <c r="S141" s="432"/>
      <c r="T141" s="411"/>
      <c r="U141" s="429"/>
    </row>
    <row r="142" spans="1:21" s="2" customFormat="1" ht="16.5" customHeight="1">
      <c r="A142" s="22"/>
      <c r="B142" s="82" t="s">
        <v>169</v>
      </c>
      <c r="C142" s="322"/>
      <c r="D142" s="967"/>
      <c r="E142" s="976"/>
      <c r="F142" s="456"/>
      <c r="G142" s="83" t="s">
        <v>257</v>
      </c>
      <c r="H142" s="447"/>
      <c r="I142" s="318"/>
      <c r="J142" s="318"/>
      <c r="K142" s="496"/>
      <c r="L142" s="497"/>
      <c r="M142" s="329"/>
      <c r="N142" s="138"/>
      <c r="O142" s="498"/>
      <c r="P142" s="495"/>
      <c r="Q142" s="365"/>
      <c r="R142" s="541"/>
      <c r="S142" s="432"/>
      <c r="T142" s="411"/>
      <c r="U142" s="429"/>
    </row>
    <row r="143" spans="1:21" s="2" customFormat="1" ht="22.5" customHeight="1">
      <c r="A143" s="22"/>
      <c r="B143" s="82" t="s">
        <v>220</v>
      </c>
      <c r="C143" s="252" t="s">
        <v>169</v>
      </c>
      <c r="D143" s="967"/>
      <c r="E143" s="976"/>
      <c r="F143" s="64"/>
      <c r="G143" s="455"/>
      <c r="H143" s="320"/>
      <c r="I143" s="318"/>
      <c r="J143" s="318"/>
      <c r="K143" s="496"/>
      <c r="L143" s="497"/>
      <c r="M143" s="499"/>
      <c r="N143" s="154"/>
      <c r="O143" s="500"/>
      <c r="P143" s="154"/>
      <c r="Q143" s="422"/>
      <c r="R143" s="542"/>
      <c r="S143" s="432"/>
      <c r="T143" s="411"/>
      <c r="U143" s="429"/>
    </row>
    <row r="144" spans="1:21" s="2" customFormat="1" ht="18" customHeight="1">
      <c r="A144" s="22"/>
      <c r="B144" s="82"/>
      <c r="C144" s="68" t="s">
        <v>220</v>
      </c>
      <c r="D144" s="967"/>
      <c r="E144" s="976"/>
      <c r="F144" s="64" t="s">
        <v>23</v>
      </c>
      <c r="G144" s="80"/>
      <c r="H144" s="457"/>
      <c r="J144" s="318"/>
      <c r="K144" s="501"/>
      <c r="L144" s="497"/>
      <c r="M144" s="956" t="s">
        <v>170</v>
      </c>
      <c r="N144" s="957"/>
      <c r="O144" s="957"/>
      <c r="P144" s="957"/>
      <c r="Q144" s="958"/>
      <c r="R144" s="543"/>
      <c r="S144" s="432"/>
      <c r="T144" s="411"/>
      <c r="U144" s="429"/>
    </row>
    <row r="145" spans="1:21" s="2" customFormat="1" ht="32.25" customHeight="1">
      <c r="A145" s="22"/>
      <c r="B145" s="458"/>
      <c r="C145" s="322"/>
      <c r="D145" s="967"/>
      <c r="E145" s="976"/>
      <c r="F145" s="64"/>
      <c r="G145" s="80"/>
      <c r="H145" s="447"/>
      <c r="I145" s="182"/>
      <c r="J145" s="182"/>
      <c r="K145" s="501"/>
      <c r="L145" s="497"/>
      <c r="M145" s="194" t="s">
        <v>172</v>
      </c>
      <c r="N145" s="502">
        <f>2774+50</f>
        <v>2824</v>
      </c>
      <c r="O145" s="503"/>
      <c r="P145" s="502">
        <f>N145-D107</f>
        <v>20.199999999999818</v>
      </c>
      <c r="Q145" s="422"/>
      <c r="R145" s="540" t="s">
        <v>173</v>
      </c>
      <c r="S145" s="432"/>
      <c r="T145" s="411"/>
      <c r="U145" s="429"/>
    </row>
    <row r="146" spans="1:21" s="2" customFormat="1" ht="19.5" customHeight="1">
      <c r="A146" s="22"/>
      <c r="B146" s="458"/>
      <c r="D146" s="967"/>
      <c r="E146" s="976"/>
      <c r="F146" s="164"/>
      <c r="G146" s="459"/>
      <c r="H146" s="320"/>
      <c r="I146" s="182"/>
      <c r="J146" s="182"/>
      <c r="K146" s="504"/>
      <c r="L146" s="497"/>
      <c r="M146" s="152" t="s">
        <v>258</v>
      </c>
      <c r="N146" s="154"/>
      <c r="O146" s="139">
        <v>44915</v>
      </c>
      <c r="P146" s="505"/>
      <c r="Q146" s="272">
        <f>O146-E2</f>
        <v>-241</v>
      </c>
      <c r="R146" s="264" t="s">
        <v>162</v>
      </c>
      <c r="S146" s="432"/>
      <c r="T146" s="411"/>
      <c r="U146" s="429"/>
    </row>
    <row r="147" spans="1:21" s="2" customFormat="1" ht="30" customHeight="1">
      <c r="A147" s="22"/>
      <c r="B147" s="322"/>
      <c r="D147" s="967"/>
      <c r="E147" s="976"/>
      <c r="F147" s="64"/>
      <c r="G147" s="460"/>
      <c r="H147" s="320"/>
      <c r="I147" s="182"/>
      <c r="J147" s="182"/>
      <c r="K147" s="181"/>
      <c r="L147" s="497"/>
      <c r="M147" s="143" t="s">
        <v>259</v>
      </c>
      <c r="N147" s="502">
        <f>2842.1</f>
        <v>2842.1</v>
      </c>
      <c r="O147" s="400">
        <v>44884</v>
      </c>
      <c r="P147" s="390">
        <f>N147-D107</f>
        <v>38.299999999999727</v>
      </c>
      <c r="Q147" s="261">
        <f>O147-E2</f>
        <v>-272</v>
      </c>
      <c r="R147" s="421" t="s">
        <v>260</v>
      </c>
      <c r="S147" s="432"/>
      <c r="T147" s="411"/>
      <c r="U147" s="429"/>
    </row>
    <row r="148" spans="1:21" s="2" customFormat="1" ht="21" customHeight="1">
      <c r="A148" s="22"/>
      <c r="B148" s="322"/>
      <c r="D148" s="967"/>
      <c r="E148" s="976"/>
      <c r="F148" s="164"/>
      <c r="G148" s="460"/>
      <c r="H148" s="320"/>
      <c r="I148" s="182"/>
      <c r="J148" s="182"/>
      <c r="K148" s="181"/>
      <c r="L148" s="497"/>
      <c r="M148" s="499"/>
      <c r="N148" s="506"/>
      <c r="O148" s="201"/>
      <c r="P148" s="506"/>
      <c r="Q148" s="201"/>
      <c r="R148" s="431" t="s">
        <v>183</v>
      </c>
      <c r="S148" s="432"/>
      <c r="T148" s="411"/>
      <c r="U148" s="429"/>
    </row>
    <row r="149" spans="1:21" s="2" customFormat="1" ht="21" customHeight="1">
      <c r="A149" s="22"/>
      <c r="B149" s="322"/>
      <c r="D149" s="967"/>
      <c r="E149" s="976"/>
      <c r="F149" s="164"/>
      <c r="G149" s="460"/>
      <c r="H149" s="320"/>
      <c r="I149" s="182"/>
      <c r="J149" s="182"/>
      <c r="K149" s="181"/>
      <c r="L149" s="497"/>
      <c r="M149" s="499"/>
      <c r="N149" s="507"/>
      <c r="O149" s="508"/>
      <c r="P149" s="507"/>
      <c r="Q149" s="508"/>
      <c r="R149" s="431"/>
      <c r="S149" s="432"/>
      <c r="T149" s="411"/>
      <c r="U149" s="429"/>
    </row>
    <row r="150" spans="1:21" s="2" customFormat="1" ht="22.5" customHeight="1">
      <c r="A150" s="22"/>
      <c r="B150" s="322"/>
      <c r="D150" s="967"/>
      <c r="E150" s="976"/>
      <c r="F150" s="456"/>
      <c r="G150" s="461"/>
      <c r="H150" s="447"/>
      <c r="I150" s="182"/>
      <c r="J150" s="182"/>
      <c r="K150" s="181"/>
      <c r="L150" s="497"/>
      <c r="M150" s="509" t="s">
        <v>261</v>
      </c>
      <c r="N150" s="510">
        <v>2853.8</v>
      </c>
      <c r="O150" s="511">
        <v>44906</v>
      </c>
      <c r="P150" s="510">
        <f>N150-D107</f>
        <v>50</v>
      </c>
      <c r="Q150" s="544">
        <f>O150-E2</f>
        <v>-250</v>
      </c>
      <c r="R150" s="274">
        <v>4346</v>
      </c>
      <c r="S150" s="432"/>
      <c r="T150" s="411"/>
      <c r="U150" s="429"/>
    </row>
    <row r="151" spans="1:21" s="2" customFormat="1" ht="22.5" customHeight="1">
      <c r="A151" s="22"/>
      <c r="B151" s="55"/>
      <c r="D151" s="967"/>
      <c r="E151" s="976"/>
      <c r="F151" s="64"/>
      <c r="G151" s="103"/>
      <c r="H151" s="320" t="s">
        <v>23</v>
      </c>
      <c r="I151" s="182"/>
      <c r="J151" s="182"/>
      <c r="K151" s="181"/>
      <c r="L151" s="512"/>
      <c r="M151" s="513" t="s">
        <v>179</v>
      </c>
      <c r="N151" s="959" t="s">
        <v>180</v>
      </c>
      <c r="O151" s="960"/>
      <c r="P151" s="196" t="s">
        <v>181</v>
      </c>
      <c r="Q151" s="197"/>
      <c r="R151" s="322"/>
      <c r="S151" s="432"/>
      <c r="T151" s="411"/>
      <c r="U151" s="429"/>
    </row>
    <row r="152" spans="1:21" s="2" customFormat="1" ht="22.5" customHeight="1">
      <c r="A152" s="22"/>
      <c r="B152" s="55"/>
      <c r="D152" s="967"/>
      <c r="E152" s="976"/>
      <c r="F152" s="64"/>
      <c r="G152" s="103"/>
      <c r="H152" s="320"/>
      <c r="I152" s="182"/>
      <c r="J152" s="182"/>
      <c r="K152" s="181"/>
      <c r="L152" s="497"/>
      <c r="M152" s="137" t="s">
        <v>262</v>
      </c>
      <c r="N152" s="149">
        <v>44895</v>
      </c>
      <c r="O152" s="245"/>
      <c r="P152" s="514"/>
      <c r="Q152" s="545"/>
      <c r="R152" s="322"/>
      <c r="S152" s="432"/>
      <c r="T152" s="411"/>
      <c r="U152" s="429"/>
    </row>
    <row r="153" spans="1:21" ht="21" customHeight="1">
      <c r="A153" s="22"/>
      <c r="B153" s="55"/>
      <c r="C153" s="462"/>
      <c r="D153" s="967"/>
      <c r="E153" s="976"/>
      <c r="F153" s="64"/>
      <c r="G153" s="321" t="s">
        <v>234</v>
      </c>
      <c r="H153" s="463"/>
      <c r="I153" s="182"/>
      <c r="J153" s="182"/>
      <c r="K153" s="182"/>
      <c r="L153" s="497" t="s">
        <v>23</v>
      </c>
      <c r="M153" s="137" t="s">
        <v>263</v>
      </c>
      <c r="N153" s="149">
        <v>44895</v>
      </c>
      <c r="O153" s="515">
        <f>N153-E2</f>
        <v>-261</v>
      </c>
      <c r="P153" s="153"/>
      <c r="Q153" s="440"/>
      <c r="R153" s="276" t="s">
        <v>185</v>
      </c>
      <c r="S153" s="432"/>
      <c r="T153" s="233"/>
      <c r="U153" s="429"/>
    </row>
    <row r="154" spans="1:21" ht="32.25" customHeight="1">
      <c r="A154" s="22"/>
      <c r="B154" s="464"/>
      <c r="C154" s="465"/>
      <c r="D154" s="968"/>
      <c r="E154" s="977"/>
      <c r="F154" s="466"/>
      <c r="G154" s="467"/>
      <c r="H154" s="466"/>
      <c r="I154" s="516"/>
      <c r="J154" s="516"/>
      <c r="K154" s="516"/>
      <c r="L154" s="517"/>
      <c r="M154" s="128" t="s">
        <v>264</v>
      </c>
      <c r="N154" s="153"/>
      <c r="O154" s="394"/>
      <c r="P154" s="149">
        <v>44894</v>
      </c>
      <c r="Q154" s="515">
        <f>P154-E2</f>
        <v>-262</v>
      </c>
      <c r="R154" s="421"/>
      <c r="S154" s="432"/>
      <c r="T154" s="233"/>
      <c r="U154" s="429"/>
    </row>
    <row r="155" spans="1:21" ht="7.5" customHeight="1">
      <c r="A155" s="24"/>
      <c r="B155" s="294"/>
      <c r="C155" s="294"/>
      <c r="D155" s="468"/>
      <c r="E155" s="469"/>
      <c r="F155" s="470"/>
      <c r="G155" s="471"/>
      <c r="H155" s="472"/>
      <c r="I155" s="518"/>
      <c r="J155" s="519"/>
      <c r="K155" s="519"/>
      <c r="L155" s="520"/>
      <c r="M155" s="12"/>
      <c r="N155" s="12"/>
      <c r="O155" s="12"/>
      <c r="P155" s="12"/>
      <c r="Q155" s="12"/>
      <c r="R155" s="12"/>
      <c r="S155" s="432"/>
      <c r="U155" s="409"/>
    </row>
    <row r="156" spans="1:21" ht="7.5" customHeight="1">
      <c r="A156" s="24"/>
      <c r="B156" s="294"/>
      <c r="C156" s="294"/>
      <c r="D156" s="468"/>
      <c r="E156" s="469"/>
      <c r="F156" s="470"/>
      <c r="G156" s="473"/>
      <c r="H156" s="472"/>
      <c r="I156" s="518"/>
      <c r="J156" s="519"/>
      <c r="K156" s="519"/>
      <c r="L156" s="520"/>
      <c r="M156" s="521"/>
      <c r="N156" s="522"/>
      <c r="P156" s="522"/>
      <c r="Q156" s="546"/>
      <c r="R156" s="12"/>
      <c r="S156" s="432"/>
      <c r="U156" s="409"/>
    </row>
    <row r="157" spans="1:21" ht="7.5" customHeight="1">
      <c r="A157" s="24"/>
      <c r="B157" s="294"/>
      <c r="C157" s="294"/>
      <c r="D157" s="468"/>
      <c r="E157" s="469"/>
      <c r="F157" s="470"/>
      <c r="G157" s="473"/>
      <c r="H157" s="472"/>
      <c r="I157" s="518"/>
      <c r="J157" s="519"/>
      <c r="K157" s="519"/>
      <c r="L157" s="520"/>
      <c r="R157" s="12"/>
      <c r="S157" s="432"/>
      <c r="U157" s="409"/>
    </row>
    <row r="158" spans="1:21" ht="7.5" customHeight="1">
      <c r="A158" s="24"/>
      <c r="B158" s="294"/>
      <c r="C158" s="294"/>
      <c r="D158" s="468"/>
      <c r="E158" s="469"/>
      <c r="F158" s="470"/>
      <c r="G158" s="474"/>
      <c r="H158" s="472"/>
      <c r="I158" s="518"/>
      <c r="J158" s="519"/>
      <c r="K158" s="519"/>
      <c r="L158" s="520"/>
      <c r="R158" s="12"/>
      <c r="S158" s="432"/>
      <c r="U158" s="409"/>
    </row>
    <row r="159" spans="1:21" ht="7.5" customHeight="1">
      <c r="A159" s="24"/>
      <c r="B159" s="294"/>
      <c r="C159" s="294"/>
      <c r="D159" s="468"/>
      <c r="E159" s="469"/>
      <c r="F159" s="470"/>
      <c r="G159" s="474"/>
      <c r="H159" s="472"/>
      <c r="I159" s="518"/>
      <c r="J159" s="519"/>
      <c r="K159" s="519"/>
      <c r="L159" s="520"/>
      <c r="M159" s="523"/>
      <c r="P159" s="524"/>
      <c r="R159" s="12"/>
      <c r="S159" s="432"/>
      <c r="U159" s="409"/>
    </row>
    <row r="160" spans="1:21" ht="7.5" customHeight="1">
      <c r="A160" s="475"/>
      <c r="B160" s="476"/>
      <c r="C160" s="476"/>
      <c r="D160" s="475"/>
      <c r="E160" s="475"/>
      <c r="F160" s="475"/>
      <c r="G160" s="475"/>
      <c r="H160" s="475"/>
      <c r="I160" s="475"/>
      <c r="J160" s="475"/>
      <c r="K160" s="475"/>
      <c r="L160" s="475"/>
      <c r="M160" s="525"/>
      <c r="O160" s="207"/>
      <c r="P160" s="526"/>
      <c r="R160" s="475"/>
    </row>
    <row r="161" spans="4:18" ht="7.5" customHeight="1">
      <c r="D161" s="3" t="s">
        <v>265</v>
      </c>
      <c r="M161" s="527"/>
      <c r="N161" s="206"/>
      <c r="P161" s="528"/>
      <c r="Q161" s="278"/>
    </row>
    <row r="162" spans="4:18" ht="11.25" customHeight="1">
      <c r="M162" s="420"/>
      <c r="P162" s="529"/>
      <c r="R162" s="12"/>
    </row>
    <row r="163" spans="4:18" ht="11.25" customHeight="1">
      <c r="M163" s="413"/>
      <c r="P163" s="530"/>
      <c r="R163" s="287"/>
    </row>
    <row r="164" spans="4:18" ht="11.25" customHeight="1">
      <c r="G164" s="477"/>
      <c r="M164" s="413"/>
      <c r="P164" s="530"/>
      <c r="R164" s="547"/>
    </row>
    <row r="165" spans="4:18" ht="11.25" customHeight="1">
      <c r="M165" s="413"/>
      <c r="P165" s="530"/>
      <c r="R165" s="420"/>
    </row>
    <row r="166" spans="4:18" ht="11.25" customHeight="1">
      <c r="M166" s="420"/>
      <c r="P166" s="531"/>
      <c r="R166" s="420"/>
    </row>
    <row r="167" spans="4:18" ht="11.25" customHeight="1">
      <c r="M167" s="532"/>
      <c r="P167" s="533"/>
      <c r="R167" s="413"/>
    </row>
    <row r="168" spans="4:18" ht="11.25" customHeight="1">
      <c r="R168" s="413"/>
    </row>
    <row r="169" spans="4:18" ht="11.25" customHeight="1">
      <c r="R169" s="413"/>
    </row>
    <row r="170" spans="4:18" ht="11.25" customHeight="1">
      <c r="R170" s="419"/>
    </row>
    <row r="171" spans="4:18" ht="11.25" customHeight="1"/>
    <row r="172" spans="4:18" ht="11.25" customHeight="1"/>
    <row r="173" spans="4:18" ht="11.25" customHeight="1"/>
    <row r="174" spans="4:18" ht="11.25" customHeight="1"/>
    <row r="175" spans="4:18" ht="11.25" customHeight="1"/>
    <row r="176" spans="4:18" ht="11.25" customHeight="1"/>
    <row r="177" spans="4:10" ht="11.25" customHeight="1"/>
    <row r="178" spans="4:10" ht="11.25" customHeight="1"/>
    <row r="179" spans="4:10" ht="11.25" customHeight="1"/>
    <row r="180" spans="4:10" ht="11.25" customHeight="1">
      <c r="D180" s="3" t="s">
        <v>23</v>
      </c>
    </row>
    <row r="181" spans="4:10" ht="11.25" customHeight="1"/>
    <row r="185" spans="4:10" ht="18" customHeight="1">
      <c r="I185" s="534"/>
      <c r="J185" s="535"/>
    </row>
    <row r="1213" spans="18:18" ht="18" customHeight="1">
      <c r="R1213" s="5" t="s">
        <v>265</v>
      </c>
    </row>
    <row r="1223" spans="18:18" ht="18" customHeight="1">
      <c r="R1223" s="5">
        <v>30</v>
      </c>
    </row>
  </sheetData>
  <protectedRanges>
    <protectedRange sqref="R47 R165:R169 R163 P159 P162:P165 M162:M167 M159 X90:X93 R148:R149 Z13 R100 R15 R110 R106:R108 R56:R58 R86 R13 R93 R142:R145 R129:R130 R126 Z120:Z122 Z67 Z69 Z71:Z72 R82 R112 Z44:Z48 R22 W89 R52 G29 R27 G129:G130 R114:R117 G124 G127 R119:R123 R70 R60 R139:R140 R66 R30:R32 G34:G35 R42:R43 R73:R75 R18 R34:R39 R77:R78 W94:W100 G39:G43 X73:X88" name="remarks_1_1"/>
    <protectedRange sqref="E2" name="date_1_1"/>
    <protectedRange sqref="J107:L110 F60:F66 O143 H12 F153 H15:H17 M41:P41 Q14 O42:O43 M90:P90 Q60 M94:O94 M93:P93 Q110 M151:O151 M138:P138 M116:M117 M89:N89 G147:G149 J147:K154 L148:L154 M12:O16 M120:O120 M20:M22 I57:L68 J144:J146 M100:O100 M69:O69 M47:O47 M66:M68 I132:K132 F15:F33 O91:O92 M107:O112 Q66 Q68 O139:O140 J129:K130 O86 G101:G105 G91 G93 I155:L159 O65:O67 G138 G144 O124:O125 I81:L81 I137:K138 N127 L124:L144 M141:P142 O18:O22 I29:K29 M144:O144 I122:L123 J131 I124:K128 O113:O117 M57:O64 O146 Q20:Q22 I134:K135 I34:L44 M52:O52 O88 N23 I140:K143 I145:I154 D12:E55 M44:P46 E92:E95 M34:O34 M53:N55 M36:O37 N39:O39 M40:N40 I96:L100 D96:D100 N48:N50 I47:L55 M31:O31 N33:O33 O79 O81:O82" name="ac01_1_6"/>
    <protectedRange sqref="D68 F68 I107:I110 F114:F117 F57:F59 M26:M27 G155 D158:H159 N52 K144:K146 H107:H117 M125 D107:F113 N151 H120 G117 I139:K139 I12:L28 H68 G140 G151:G152 N100 H145:H157 H81 D155:F157 H26 H28 F120:F152 D114:E154 H122:H143 L29 I30:L32 F154:G154 J33:L33 F70:F82 E96:E105 E57:E91 M72:M73" name="ac3_1_1"/>
    <protectedRange sqref="H19 H33:H39 H41:H43" name="ac01_1_3_1"/>
    <protectedRange sqref="H18 H20:H25 H27 H29:H32" name="ac3_1_3_1"/>
    <protectedRange sqref="F12:G12 G15:G17 F48 G53 H44:H47 F34:F43 H49:H55 F54:F55" name="ac3_1_4_1"/>
    <protectedRange sqref="I121:L121 J111:K120" name="ac01_1_5_1"/>
    <protectedRange sqref="L111:L120 I111:I120" name="ac3_1_5_1"/>
    <protectedRange sqref="I45:L46" name="ac01_1_6_1"/>
    <protectedRange sqref="R61:R65 R17 R19:R21" name="remarks_1_1_2_1"/>
    <protectedRange sqref="N74" name="ac01_1_6_2"/>
    <protectedRange sqref="N38:O38 N32:O32" name="ac01_1_6_3"/>
  </protectedRanges>
  <mergeCells count="28">
    <mergeCell ref="E9:H9"/>
    <mergeCell ref="I9:L9"/>
    <mergeCell ref="M9:Q9"/>
    <mergeCell ref="N10:O10"/>
    <mergeCell ref="P10:Q10"/>
    <mergeCell ref="N100:O100"/>
    <mergeCell ref="P100:Q100"/>
    <mergeCell ref="M12:Q12"/>
    <mergeCell ref="M40:Q40"/>
    <mergeCell ref="M47:Q47"/>
    <mergeCell ref="N52:O52"/>
    <mergeCell ref="P52:Q52"/>
    <mergeCell ref="M107:Q107"/>
    <mergeCell ref="M137:Q137"/>
    <mergeCell ref="M144:Q144"/>
    <mergeCell ref="N151:O151"/>
    <mergeCell ref="C2:C3"/>
    <mergeCell ref="D12:D55"/>
    <mergeCell ref="D57:D105"/>
    <mergeCell ref="D107:D154"/>
    <mergeCell ref="E2:E3"/>
    <mergeCell ref="E12:E55"/>
    <mergeCell ref="E57:E105"/>
    <mergeCell ref="E107:E154"/>
    <mergeCell ref="F44:F48"/>
    <mergeCell ref="M57:Q57"/>
    <mergeCell ref="M89:Q89"/>
    <mergeCell ref="M94:Q94"/>
  </mergeCells>
  <conditionalFormatting sqref="E56">
    <cfRule type="expression" dxfId="691" priority="873" stopIfTrue="1">
      <formula>E56="Serviceable"</formula>
    </cfRule>
    <cfRule type="expression" dxfId="690" priority="874" stopIfTrue="1">
      <formula>E56="Maint."</formula>
    </cfRule>
  </conditionalFormatting>
  <conditionalFormatting sqref="E106">
    <cfRule type="expression" dxfId="689" priority="1002" stopIfTrue="1">
      <formula>E106="Serviceable"</formula>
    </cfRule>
    <cfRule type="expression" dxfId="688" priority="1003" stopIfTrue="1">
      <formula>E106="Maint."</formula>
    </cfRule>
  </conditionalFormatting>
  <conditionalFormatting sqref="N41">
    <cfRule type="cellIs" dxfId="687" priority="986" stopIfTrue="1" operator="between">
      <formula>#REF!</formula>
      <formula>#REF!</formula>
    </cfRule>
    <cfRule type="cellIs" dxfId="686" priority="987" stopIfTrue="1" operator="between">
      <formula>#REF!</formula>
      <formula>0</formula>
    </cfRule>
    <cfRule type="cellIs" dxfId="685" priority="988" stopIfTrue="1" operator="lessThan">
      <formula>0</formula>
    </cfRule>
  </conditionalFormatting>
  <conditionalFormatting sqref="N60:N64 S67:S106 N69">
    <cfRule type="cellIs" dxfId="684" priority="969" stopIfTrue="1" operator="between">
      <formula>#REF!</formula>
      <formula>#REF!</formula>
    </cfRule>
    <cfRule type="cellIs" dxfId="683" priority="970" stopIfTrue="1" operator="between">
      <formula>#REF!</formula>
      <formula>0</formula>
    </cfRule>
    <cfRule type="cellIs" dxfId="682" priority="971" stopIfTrue="1" operator="lessThan">
      <formula>0</formula>
    </cfRule>
  </conditionalFormatting>
  <conditionalFormatting sqref="N74">
    <cfRule type="cellIs" dxfId="681" priority="17" stopIfTrue="1" operator="between">
      <formula>#REF!</formula>
      <formula>#REF!</formula>
    </cfRule>
    <cfRule type="cellIs" dxfId="680" priority="18" stopIfTrue="1" operator="between">
      <formula>#REF!</formula>
      <formula>0</formula>
    </cfRule>
    <cfRule type="cellIs" dxfId="679" priority="19" stopIfTrue="1" operator="lessThan">
      <formula>0</formula>
    </cfRule>
  </conditionalFormatting>
  <conditionalFormatting sqref="N90">
    <cfRule type="cellIs" dxfId="678" priority="964" stopIfTrue="1" operator="between">
      <formula>#REF!</formula>
      <formula>#REF!</formula>
    </cfRule>
    <cfRule type="cellIs" dxfId="677" priority="965" stopIfTrue="1" operator="between">
      <formula>#REF!</formula>
      <formula>0</formula>
    </cfRule>
    <cfRule type="cellIs" dxfId="676" priority="966" stopIfTrue="1" operator="lessThan">
      <formula>0</formula>
    </cfRule>
  </conditionalFormatting>
  <conditionalFormatting sqref="N110:N112">
    <cfRule type="cellIs" dxfId="675" priority="498" stopIfTrue="1" operator="between">
      <formula>#REF!</formula>
      <formula>#REF!</formula>
    </cfRule>
    <cfRule type="cellIs" dxfId="674" priority="499" stopIfTrue="1" operator="between">
      <formula>#REF!</formula>
      <formula>0</formula>
    </cfRule>
    <cfRule type="cellIs" dxfId="673" priority="500" stopIfTrue="1" operator="lessThan">
      <formula>0</formula>
    </cfRule>
  </conditionalFormatting>
  <conditionalFormatting sqref="N120">
    <cfRule type="cellIs" dxfId="672" priority="950" stopIfTrue="1" operator="between">
      <formula>#REF!</formula>
      <formula>#REF!</formula>
    </cfRule>
    <cfRule type="cellIs" dxfId="671" priority="951" stopIfTrue="1" operator="between">
      <formula>#REF!</formula>
      <formula>0</formula>
    </cfRule>
    <cfRule type="cellIs" dxfId="670" priority="952" stopIfTrue="1" operator="lessThan">
      <formula>0</formula>
    </cfRule>
  </conditionalFormatting>
  <conditionalFormatting sqref="N127">
    <cfRule type="cellIs" dxfId="669" priority="277" stopIfTrue="1" operator="between">
      <formula>#REF!</formula>
      <formula>#REF!</formula>
    </cfRule>
    <cfRule type="cellIs" dxfId="668" priority="278" stopIfTrue="1" operator="between">
      <formula>#REF!</formula>
      <formula>0</formula>
    </cfRule>
    <cfRule type="cellIs" dxfId="667" priority="279" stopIfTrue="1" operator="lessThan">
      <formula>0</formula>
    </cfRule>
  </conditionalFormatting>
  <conditionalFormatting sqref="N138">
    <cfRule type="cellIs" dxfId="666" priority="473" stopIfTrue="1" operator="between">
      <formula>#REF!</formula>
      <formula>#REF!</formula>
    </cfRule>
    <cfRule type="cellIs" dxfId="665" priority="474" stopIfTrue="1" operator="between">
      <formula>#REF!</formula>
      <formula>0</formula>
    </cfRule>
    <cfRule type="cellIs" dxfId="664" priority="475" stopIfTrue="1" operator="lessThan">
      <formula>0</formula>
    </cfRule>
  </conditionalFormatting>
  <conditionalFormatting sqref="O152">
    <cfRule type="cellIs" dxfId="663" priority="190" operator="lessThan">
      <formula>0</formula>
    </cfRule>
    <cfRule type="cellIs" dxfId="662" priority="191" operator="lessThan">
      <formula>30</formula>
    </cfRule>
  </conditionalFormatting>
  <conditionalFormatting sqref="P13">
    <cfRule type="cellIs" dxfId="661" priority="387" operator="lessThan">
      <formula>0</formula>
    </cfRule>
    <cfRule type="cellIs" dxfId="660" priority="388" operator="lessThan">
      <formula>15</formula>
    </cfRule>
  </conditionalFormatting>
  <conditionalFormatting sqref="P14">
    <cfRule type="cellIs" dxfId="659" priority="983" operator="lessThanOrEqual">
      <formula>15</formula>
    </cfRule>
    <cfRule type="cellIs" dxfId="658" priority="984" operator="lessThan">
      <formula>0</formula>
    </cfRule>
  </conditionalFormatting>
  <conditionalFormatting sqref="P15">
    <cfRule type="cellIs" dxfId="657" priority="70" operator="lessThan">
      <formula>20</formula>
    </cfRule>
  </conditionalFormatting>
  <conditionalFormatting sqref="P15:P16">
    <cfRule type="cellIs" dxfId="656" priority="26" operator="lessThan">
      <formula>0</formula>
    </cfRule>
  </conditionalFormatting>
  <conditionalFormatting sqref="P16">
    <cfRule type="cellIs" dxfId="655" priority="27" operator="lessThan">
      <formula>15</formula>
    </cfRule>
  </conditionalFormatting>
  <conditionalFormatting sqref="P23">
    <cfRule type="cellIs" dxfId="654" priority="856" operator="lessThan">
      <formula>15</formula>
    </cfRule>
  </conditionalFormatting>
  <conditionalFormatting sqref="P28">
    <cfRule type="cellIs" dxfId="653" priority="23" operator="lessThan">
      <formula>20</formula>
    </cfRule>
  </conditionalFormatting>
  <conditionalFormatting sqref="P28:P29">
    <cfRule type="cellIs" dxfId="652" priority="22" operator="lessThan">
      <formula>0</formula>
    </cfRule>
  </conditionalFormatting>
  <conditionalFormatting sqref="P29">
    <cfRule type="cellIs" dxfId="651" priority="25" operator="lessThan">
      <formula>15</formula>
    </cfRule>
  </conditionalFormatting>
  <conditionalFormatting sqref="P32:P33">
    <cfRule type="cellIs" dxfId="648" priority="11" operator="lessThanOrEqual">
      <formula>50</formula>
    </cfRule>
    <cfRule type="cellIs" dxfId="647" priority="12" operator="lessThan">
      <formula>0</formula>
    </cfRule>
  </conditionalFormatting>
  <conditionalFormatting sqref="P48">
    <cfRule type="cellIs" dxfId="646" priority="708" operator="lessThan">
      <formula>0</formula>
    </cfRule>
    <cfRule type="cellIs" dxfId="645" priority="709" operator="lessThan">
      <formula>15</formula>
    </cfRule>
    <cfRule type="cellIs" dxfId="644" priority="741" operator="lessThan">
      <formula>0</formula>
    </cfRule>
    <cfRule type="cellIs" dxfId="643" priority="742" operator="lessThan">
      <formula>10</formula>
    </cfRule>
  </conditionalFormatting>
  <conditionalFormatting sqref="P50">
    <cfRule type="cellIs" dxfId="642" priority="187" operator="lessThan">
      <formula>0</formula>
    </cfRule>
    <cfRule type="cellIs" dxfId="641" priority="188" operator="lessThan">
      <formula>26</formula>
    </cfRule>
  </conditionalFormatting>
  <conditionalFormatting sqref="P53:P55">
    <cfRule type="cellIs" dxfId="640" priority="15" operator="lessThan">
      <formula>0</formula>
    </cfRule>
    <cfRule type="cellIs" dxfId="639" priority="16" operator="lessThan">
      <formula>26</formula>
    </cfRule>
  </conditionalFormatting>
  <conditionalFormatting sqref="P57 P59:P60">
    <cfRule type="cellIs" dxfId="638" priority="961" operator="lessThanOrEqual">
      <formula>15</formula>
    </cfRule>
    <cfRule type="cellIs" dxfId="637" priority="962" operator="lessThan">
      <formula>0</formula>
    </cfRule>
  </conditionalFormatting>
  <conditionalFormatting sqref="P62">
    <cfRule type="cellIs" dxfId="636" priority="242" operator="lessThan">
      <formula>30</formula>
    </cfRule>
  </conditionalFormatting>
  <conditionalFormatting sqref="P69">
    <cfRule type="cellIs" dxfId="635" priority="337" operator="lessThanOrEqual">
      <formula>15</formula>
    </cfRule>
  </conditionalFormatting>
  <conditionalFormatting sqref="P74">
    <cfRule type="cellIs" dxfId="634" priority="280" operator="lessThanOrEqual">
      <formula>20</formula>
    </cfRule>
    <cfRule type="cellIs" dxfId="633" priority="281" operator="lessThan">
      <formula>0</formula>
    </cfRule>
    <cfRule type="cellIs" dxfId="632" priority="282" operator="lessThanOrEqual">
      <formula>15</formula>
    </cfRule>
    <cfRule type="cellIs" dxfId="631" priority="283" operator="lessThan">
      <formula>0</formula>
    </cfRule>
  </conditionalFormatting>
  <conditionalFormatting sqref="Q93 P76:P77">
    <cfRule type="cellIs" dxfId="630" priority="797" operator="lessThan">
      <formula>30</formula>
    </cfRule>
  </conditionalFormatting>
  <conditionalFormatting sqref="P76:P77">
    <cfRule type="cellIs" dxfId="629" priority="796" operator="lessThan">
      <formula>0</formula>
    </cfRule>
  </conditionalFormatting>
  <conditionalFormatting sqref="P83:P84">
    <cfRule type="cellIs" dxfId="626" priority="53" operator="lessThan">
      <formula>0</formula>
    </cfRule>
    <cfRule type="cellIs" dxfId="625" priority="54" operator="lessThan">
      <formula>30</formula>
    </cfRule>
  </conditionalFormatting>
  <conditionalFormatting sqref="P95">
    <cfRule type="cellIs" dxfId="622" priority="636" operator="lessThan">
      <formula>0</formula>
    </cfRule>
    <cfRule type="cellIs" dxfId="621" priority="637" operator="lessThan">
      <formula>15</formula>
    </cfRule>
  </conditionalFormatting>
  <conditionalFormatting sqref="P97:P98">
    <cfRule type="cellIs" dxfId="620" priority="183" operator="lessThan">
      <formula>0</formula>
    </cfRule>
    <cfRule type="cellIs" dxfId="619" priority="184" operator="lessThan">
      <formula>15</formula>
    </cfRule>
  </conditionalFormatting>
  <conditionalFormatting sqref="P103">
    <cfRule type="cellIs" dxfId="618" priority="73" operator="lessThan">
      <formula>50</formula>
    </cfRule>
  </conditionalFormatting>
  <conditionalFormatting sqref="P109:P110">
    <cfRule type="cellIs" dxfId="617" priority="938" operator="lessThanOrEqual">
      <formula>15</formula>
    </cfRule>
    <cfRule type="cellIs" dxfId="616" priority="939" operator="lessThan">
      <formula>0</formula>
    </cfRule>
  </conditionalFormatting>
  <conditionalFormatting sqref="P112">
    <cfRule type="cellIs" dxfId="615" priority="501" operator="lessThanOrEqual">
      <formula>15</formula>
    </cfRule>
    <cfRule type="cellIs" dxfId="614" priority="502" operator="lessThan">
      <formula>0</formula>
    </cfRule>
  </conditionalFormatting>
  <conditionalFormatting sqref="P120">
    <cfRule type="cellIs" dxfId="613" priority="948" operator="lessThan">
      <formula>0</formula>
    </cfRule>
    <cfRule type="cellIs" dxfId="612" priority="949" operator="lessThan">
      <formula>15</formula>
    </cfRule>
  </conditionalFormatting>
  <conditionalFormatting sqref="P123">
    <cfRule type="cellIs" dxfId="611" priority="541" operator="lessThan">
      <formula>0</formula>
    </cfRule>
    <cfRule type="cellIs" dxfId="610" priority="542" operator="lessThan">
      <formula>15</formula>
    </cfRule>
  </conditionalFormatting>
  <conditionalFormatting sqref="P126">
    <cfRule type="cellIs" dxfId="609" priority="245" operator="lessThan">
      <formula>20</formula>
    </cfRule>
  </conditionalFormatting>
  <conditionalFormatting sqref="P126:P127">
    <cfRule type="cellIs" dxfId="608" priority="244" operator="lessThan">
      <formula>0</formula>
    </cfRule>
  </conditionalFormatting>
  <conditionalFormatting sqref="P127">
    <cfRule type="cellIs" dxfId="607" priority="276" operator="lessThan">
      <formula>15</formula>
    </cfRule>
  </conditionalFormatting>
  <conditionalFormatting sqref="P129:P130">
    <cfRule type="cellIs" dxfId="606" priority="265" operator="lessThan">
      <formula>0</formula>
    </cfRule>
    <cfRule type="cellIs" dxfId="605" priority="266" operator="lessThan">
      <formula>30</formula>
    </cfRule>
  </conditionalFormatting>
  <conditionalFormatting sqref="P145">
    <cfRule type="cellIs" dxfId="604" priority="745" operator="lessThan">
      <formula>0</formula>
    </cfRule>
    <cfRule type="cellIs" dxfId="603" priority="746" operator="lessThan">
      <formula>15</formula>
    </cfRule>
  </conditionalFormatting>
  <conditionalFormatting sqref="P23:Q23">
    <cfRule type="cellIs" dxfId="602" priority="858" operator="lessThan">
      <formula>0</formula>
    </cfRule>
  </conditionalFormatting>
  <conditionalFormatting sqref="P49:Q49">
    <cfRule type="cellIs" dxfId="601" priority="197" operator="lessThan">
      <formula>15</formula>
    </cfRule>
  </conditionalFormatting>
  <conditionalFormatting sqref="P69:Q69">
    <cfRule type="cellIs" dxfId="600" priority="338" operator="lessThan">
      <formula>0</formula>
    </cfRule>
  </conditionalFormatting>
  <conditionalFormatting sqref="P96:Q96">
    <cfRule type="cellIs" dxfId="599" priority="195" operator="lessThan">
      <formula>15</formula>
    </cfRule>
  </conditionalFormatting>
  <conditionalFormatting sqref="P132:Q132">
    <cfRule type="cellIs" dxfId="598" priority="221" operator="lessThan">
      <formula>0</formula>
    </cfRule>
    <cfRule type="cellIs" dxfId="597" priority="222" operator="lessThan">
      <formula>20</formula>
    </cfRule>
  </conditionalFormatting>
  <conditionalFormatting sqref="P147:Q147">
    <cfRule type="cellIs" dxfId="596" priority="193" operator="lessThan">
      <formula>15</formula>
    </cfRule>
  </conditionalFormatting>
  <conditionalFormatting sqref="P150:Q150">
    <cfRule type="cellIs" dxfId="595" priority="177" operator="lessThan">
      <formula>0</formula>
    </cfRule>
    <cfRule type="cellIs" dxfId="594" priority="178" operator="lessThan">
      <formula>10</formula>
    </cfRule>
  </conditionalFormatting>
  <conditionalFormatting sqref="Q17">
    <cfRule type="cellIs" dxfId="593" priority="801" operator="lessThan">
      <formula>0</formula>
    </cfRule>
    <cfRule type="cellIs" dxfId="592" priority="978" operator="lessThan">
      <formula>10</formula>
    </cfRule>
  </conditionalFormatting>
  <conditionalFormatting sqref="Q18">
    <cfRule type="cellIs" dxfId="591" priority="135" operator="lessThan">
      <formula>0</formula>
    </cfRule>
    <cfRule type="cellIs" dxfId="590" priority="159" operator="lessThan">
      <formula>5</formula>
    </cfRule>
  </conditionalFormatting>
  <conditionalFormatting sqref="Q19 Q92">
    <cfRule type="cellIs" dxfId="589" priority="980" operator="lessThan">
      <formula>14</formula>
    </cfRule>
  </conditionalFormatting>
  <conditionalFormatting sqref="Q19:Q20">
    <cfRule type="cellIs" dxfId="588" priority="174" operator="lessThan">
      <formula>0</formula>
    </cfRule>
  </conditionalFormatting>
  <conditionalFormatting sqref="Q20">
    <cfRule type="cellIs" dxfId="587" priority="175" operator="lessThan">
      <formula>10</formula>
    </cfRule>
  </conditionalFormatting>
  <conditionalFormatting sqref="Q21">
    <cfRule type="cellIs" dxfId="586" priority="869" operator="lessThan">
      <formula>7</formula>
    </cfRule>
    <cfRule type="cellIs" dxfId="585" priority="973" operator="lessThan">
      <formula>0</formula>
    </cfRule>
  </conditionalFormatting>
  <conditionalFormatting sqref="Q23">
    <cfRule type="cellIs" dxfId="584" priority="855" operator="lessThan">
      <formula>14</formula>
    </cfRule>
  </conditionalFormatting>
  <conditionalFormatting sqref="Q24:Q25">
    <cfRule type="cellIs" dxfId="583" priority="89" operator="lessThan">
      <formula>10</formula>
    </cfRule>
  </conditionalFormatting>
  <conditionalFormatting sqref="Q26:Q27 Q125">
    <cfRule type="cellIs" dxfId="582" priority="940" operator="lessThan">
      <formula>0</formula>
    </cfRule>
    <cfRule type="cellIs" dxfId="581" priority="941" operator="lessThan">
      <formula>10</formula>
    </cfRule>
  </conditionalFormatting>
  <conditionalFormatting sqref="Q30">
    <cfRule type="cellIs" dxfId="580" priority="121" operator="lessThan">
      <formula>0</formula>
    </cfRule>
    <cfRule type="cellIs" dxfId="579" priority="122" operator="lessThan">
      <formula>10</formula>
    </cfRule>
  </conditionalFormatting>
  <conditionalFormatting sqref="Q41">
    <cfRule type="cellIs" dxfId="576" priority="985" operator="lessThan">
      <formula>7</formula>
    </cfRule>
  </conditionalFormatting>
  <conditionalFormatting sqref="Q41:Q44">
    <cfRule type="cellIs" dxfId="575" priority="74" operator="lessThan">
      <formula>0</formula>
    </cfRule>
  </conditionalFormatting>
  <conditionalFormatting sqref="Q42:Q43">
    <cfRule type="cellIs" dxfId="574" priority="75" operator="lessThan">
      <formula>10</formula>
    </cfRule>
  </conditionalFormatting>
  <conditionalFormatting sqref="Q44">
    <cfRule type="cellIs" dxfId="573" priority="982" operator="lessThan">
      <formula>30</formula>
    </cfRule>
  </conditionalFormatting>
  <conditionalFormatting sqref="Q51">
    <cfRule type="cellIs" dxfId="572" priority="36" operator="lessThan">
      <formula>15</formula>
    </cfRule>
  </conditionalFormatting>
  <conditionalFormatting sqref="Q63">
    <cfRule type="cellIs" dxfId="571" priority="114" operator="lessThan">
      <formula>0</formula>
    </cfRule>
    <cfRule type="cellIs" dxfId="570" priority="156" operator="lessThan">
      <formula>10</formula>
    </cfRule>
  </conditionalFormatting>
  <conditionalFormatting sqref="Q64">
    <cfRule type="cellIs" dxfId="569" priority="489" operator="lessThan">
      <formula>10</formula>
    </cfRule>
  </conditionalFormatting>
  <conditionalFormatting sqref="Q64:Q66">
    <cfRule type="cellIs" dxfId="568" priority="488" operator="lessThan">
      <formula>0</formula>
    </cfRule>
  </conditionalFormatting>
  <conditionalFormatting sqref="Q65">
    <cfRule type="cellIs" dxfId="567" priority="497" operator="lessThan">
      <formula>14</formula>
    </cfRule>
  </conditionalFormatting>
  <conditionalFormatting sqref="Q66">
    <cfRule type="cellIs" dxfId="566" priority="496" operator="lessThan">
      <formula>7</formula>
    </cfRule>
  </conditionalFormatting>
  <conditionalFormatting sqref="Q67">
    <cfRule type="cellIs" dxfId="565" priority="155" operator="lessThan">
      <formula>10</formula>
    </cfRule>
  </conditionalFormatting>
  <conditionalFormatting sqref="Q69">
    <cfRule type="cellIs" dxfId="564" priority="534" operator="lessThan">
      <formula>7</formula>
    </cfRule>
  </conditionalFormatting>
  <conditionalFormatting sqref="Q70">
    <cfRule type="cellIs" dxfId="563" priority="157" operator="lessThan">
      <formula>0</formula>
    </cfRule>
  </conditionalFormatting>
  <conditionalFormatting sqref="Q70:Q71">
    <cfRule type="cellIs" dxfId="562" priority="158" operator="lessThan">
      <formula>10</formula>
    </cfRule>
  </conditionalFormatting>
  <conditionalFormatting sqref="Q72:Q73">
    <cfRule type="cellIs" dxfId="561" priority="13" operator="lessThan">
      <formula>0</formula>
    </cfRule>
    <cfRule type="cellIs" dxfId="560" priority="14" operator="lessThan">
      <formula>10</formula>
    </cfRule>
  </conditionalFormatting>
  <conditionalFormatting sqref="Q82">
    <cfRule type="cellIs" dxfId="559" priority="55" operator="lessThan">
      <formula>0</formula>
    </cfRule>
    <cfRule type="cellIs" dxfId="558" priority="56" operator="lessThanOrEqual">
      <formula>20</formula>
    </cfRule>
  </conditionalFormatting>
  <conditionalFormatting sqref="Q90">
    <cfRule type="cellIs" dxfId="553" priority="864" operator="lessThan">
      <formula>7</formula>
    </cfRule>
  </conditionalFormatting>
  <conditionalFormatting sqref="Q90:Q93">
    <cfRule type="cellIs" dxfId="552" priority="131" operator="lessThan">
      <formula>0</formula>
    </cfRule>
  </conditionalFormatting>
  <conditionalFormatting sqref="Q91">
    <cfRule type="cellIs" dxfId="551" priority="957" operator="lessThan">
      <formula>10</formula>
    </cfRule>
  </conditionalFormatting>
  <conditionalFormatting sqref="Q101">
    <cfRule type="cellIs" dxfId="550" priority="150" operator="lessThan">
      <formula>30</formula>
    </cfRule>
    <cfRule type="cellIs" dxfId="549" priority="203" operator="lessThan">
      <formula>0</formula>
    </cfRule>
  </conditionalFormatting>
  <conditionalFormatting sqref="Q104">
    <cfRule type="cellIs" dxfId="548" priority="71" operator="lessThan">
      <formula>0</formula>
    </cfRule>
    <cfRule type="cellIs" dxfId="547" priority="72" operator="lessThan">
      <formula>15</formula>
    </cfRule>
  </conditionalFormatting>
  <conditionalFormatting sqref="Q113">
    <cfRule type="cellIs" dxfId="546" priority="504" operator="lessThan">
      <formula>0</formula>
    </cfRule>
    <cfRule type="cellIs" dxfId="545" priority="505" operator="lessThan">
      <formula>10</formula>
    </cfRule>
  </conditionalFormatting>
  <conditionalFormatting sqref="Q114:Q115">
    <cfRule type="cellIs" dxfId="544" priority="503" operator="lessThan">
      <formula>14</formula>
    </cfRule>
  </conditionalFormatting>
  <conditionalFormatting sqref="Q114:Q116">
    <cfRule type="cellIs" dxfId="543" priority="172" operator="lessThan">
      <formula>0</formula>
    </cfRule>
  </conditionalFormatting>
  <conditionalFormatting sqref="Q116">
    <cfRule type="cellIs" dxfId="542" priority="691" operator="lessThan">
      <formula>7</formula>
    </cfRule>
  </conditionalFormatting>
  <conditionalFormatting sqref="Q117">
    <cfRule type="cellIs" dxfId="541" priority="215" operator="lessThan">
      <formula>0</formula>
    </cfRule>
    <cfRule type="cellIs" dxfId="540" priority="216" operator="lessThan">
      <formula>10</formula>
    </cfRule>
  </conditionalFormatting>
  <conditionalFormatting sqref="Q120">
    <cfRule type="cellIs" dxfId="539" priority="942" operator="lessThan">
      <formula>14</formula>
    </cfRule>
  </conditionalFormatting>
  <conditionalFormatting sqref="Q120:Q122">
    <cfRule type="cellIs" dxfId="538" priority="411" operator="lessThan">
      <formula>0</formula>
    </cfRule>
  </conditionalFormatting>
  <conditionalFormatting sqref="Q121:Q122">
    <cfRule type="cellIs" dxfId="537" priority="683" operator="lessThan">
      <formula>10</formula>
    </cfRule>
  </conditionalFormatting>
  <conditionalFormatting sqref="Q131">
    <cfRule type="cellIs" dxfId="536" priority="126" operator="lessThan">
      <formula>0</formula>
    </cfRule>
    <cfRule type="cellIs" dxfId="535" priority="213" operator="lessThan">
      <formula>60</formula>
    </cfRule>
  </conditionalFormatting>
  <conditionalFormatting sqref="Q133">
    <cfRule type="cellIs" dxfId="534" priority="125" operator="lessThan">
      <formula>0</formula>
    </cfRule>
    <cfRule type="cellIs" dxfId="533" priority="210" operator="lessThan">
      <formula>14</formula>
    </cfRule>
  </conditionalFormatting>
  <conditionalFormatting sqref="Q138:Q141">
    <cfRule type="cellIs" dxfId="532" priority="467" operator="lessThan">
      <formula>0</formula>
    </cfRule>
    <cfRule type="cellIs" dxfId="531" priority="472" operator="lessThan">
      <formula>15</formula>
    </cfRule>
  </conditionalFormatting>
  <conditionalFormatting sqref="Q146">
    <cfRule type="cellIs" dxfId="530" priority="211" operator="lessThan">
      <formula>0</formula>
    </cfRule>
    <cfRule type="cellIs" dxfId="529" priority="212" operator="lessThan">
      <formula>20</formula>
    </cfRule>
  </conditionalFormatting>
  <conditionalFormatting sqref="Q147">
    <cfRule type="cellIs" dxfId="528" priority="128" operator="lessThan">
      <formula>0</formula>
    </cfRule>
  </conditionalFormatting>
  <conditionalFormatting sqref="S56">
    <cfRule type="cellIs" dxfId="527" priority="870" stopIfTrue="1" operator="between">
      <formula>#REF!</formula>
      <formula>#REF!</formula>
    </cfRule>
    <cfRule type="cellIs" dxfId="526" priority="871" stopIfTrue="1" operator="between">
      <formula>#REF!</formula>
      <formula>0</formula>
    </cfRule>
    <cfRule type="cellIs" dxfId="525" priority="872" stopIfTrue="1" operator="lessThan">
      <formula>0</formula>
    </cfRule>
  </conditionalFormatting>
  <conditionalFormatting sqref="P31">
    <cfRule type="cellIs" dxfId="524" priority="9" operator="lessThanOrEqual">
      <formula>50</formula>
    </cfRule>
    <cfRule type="cellIs" dxfId="523" priority="10" operator="lessThan">
      <formula>0</formula>
    </cfRule>
  </conditionalFormatting>
  <conditionalFormatting sqref="P78">
    <cfRule type="cellIs" dxfId="184" priority="7" operator="lessThan">
      <formula>30</formula>
    </cfRule>
    <cfRule type="cellIs" dxfId="183" priority="8" operator="lessThan">
      <formula>0</formula>
    </cfRule>
  </conditionalFormatting>
  <conditionalFormatting sqref="Q79">
    <cfRule type="cellIs" dxfId="182" priority="5" operator="lessThan">
      <formula>0</formula>
    </cfRule>
    <cfRule type="cellIs" dxfId="181" priority="6" operator="lessThan">
      <formula>45</formula>
    </cfRule>
  </conditionalFormatting>
  <conditionalFormatting sqref="P80">
    <cfRule type="cellIs" dxfId="180" priority="3" operator="lessThan">
      <formula>0</formula>
    </cfRule>
    <cfRule type="cellIs" dxfId="179" priority="4" operator="lessThan">
      <formula>30</formula>
    </cfRule>
  </conditionalFormatting>
  <conditionalFormatting sqref="Q81">
    <cfRule type="cellIs" dxfId="178" priority="1" operator="lessThan">
      <formula>0</formula>
    </cfRule>
    <cfRule type="cellIs" dxfId="177" priority="2" operator="lessThan">
      <formula>14</formula>
    </cfRule>
  </conditionalFormatting>
  <dataValidations count="1">
    <dataValidation type="list" allowBlank="1" showInputMessage="1" showErrorMessage="1" sqref="E56 E106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E65673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E131209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E196745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E262281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E327817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E393353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E458889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E524425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E589961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E655497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E721033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E786569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E852105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E917641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E983177 E65680:E65681 E65688:E65694 E131216:E131217 E131224:E131230 E196752:E196753 E196760:E196766 E262288:E262289 E262296:E262302 E327824:E327825 E327832:E327838 E393360:E393361 E393368:E393374 E458896:E458897 E458904:E458910 E524432:E524433 E524440:E524446 E589968:E589969 E589976:E589982 E655504:E655505 E655512:E655518 E721040:E721041 E721048:E721054 E786576:E786577 E786584:E786590 E852112:E852113 E852120:E852126 E917648:E917649 E917656:E917662 E983184:E983185 E983192:E983198 IZ155:IZ159 JB12:JB17 JB56:JB68 JB106:JB154 JB65677:JB65678 JB65685:JB65691 JB131213:JB131214 JB131221:JB131227 JB196749:JB196750 JB196757:JB196763 JB262285:JB262286 JB262293:JB262299 JB327821:JB327822 JB327829:JB327835 JB393357:JB393358 JB393365:JB393371 JB458893:JB458894 JB458901:JB458907 JB524429:JB524430 JB524437:JB524443 JB589965:JB589966 JB589973:JB589979 JB655501:JB655502 JB655509:JB655515 JB721037:JB721038 JB721045:JB721051 JB786573:JB786574 JB786581:JB786587 JB852109:JB852110 JB852117:JB852123 JB917645:JB917646 JB917653:JB917659 JB983181:JB983182 JB983189:JB983195 SV155:SV159 SX12:SX17 SX56:SX68 SX106:SX154 SX65677:SX65678 SX65685:SX65691 SX131213:SX131214 SX131221:SX131227 SX196749:SX196750 SX196757:SX196763 SX262285:SX262286 SX262293:SX262299 SX327821:SX327822 SX327829:SX327835 SX393357:SX393358 SX393365:SX393371 SX458893:SX458894 SX458901:SX458907 SX524429:SX524430 SX524437:SX524443 SX589965:SX589966 SX589973:SX589979 SX655501:SX655502 SX655509:SX655515 SX721037:SX721038 SX721045:SX721051 SX786573:SX786574 SX786581:SX786587 SX852109:SX852110 SX852117:SX852123 SX917645:SX917646 SX917653:SX917659 SX983181:SX983182 SX983189:SX983195 ACR155:ACR159 ACT12:ACT17 ACT56:ACT68 ACT106:ACT154 ACT65677:ACT65678 ACT65685:ACT65691 ACT131213:ACT131214 ACT131221:ACT131227 ACT196749:ACT196750 ACT196757:ACT196763 ACT262285:ACT262286 ACT262293:ACT262299 ACT327821:ACT327822 ACT327829:ACT327835 ACT393357:ACT393358 ACT393365:ACT393371 ACT458893:ACT458894 ACT458901:ACT458907 ACT524429:ACT524430 ACT524437:ACT524443 ACT589965:ACT589966 ACT589973:ACT589979 ACT655501:ACT655502 ACT655509:ACT655515 ACT721037:ACT721038 ACT721045:ACT721051 ACT786573:ACT786574 ACT786581:ACT786587 ACT852109:ACT852110 ACT852117:ACT852123 ACT917645:ACT917646 ACT917653:ACT917659 ACT983181:ACT983182 ACT983189:ACT983195 AMN155:AMN159 AMP12:AMP17 AMP56:AMP68 AMP106:AMP154 AMP65677:AMP65678 AMP65685:AMP65691 AMP131213:AMP131214 AMP131221:AMP131227 AMP196749:AMP196750 AMP196757:AMP196763 AMP262285:AMP262286 AMP262293:AMP262299 AMP327821:AMP327822 AMP327829:AMP327835 AMP393357:AMP393358 AMP393365:AMP393371 AMP458893:AMP458894 AMP458901:AMP458907 AMP524429:AMP524430 AMP524437:AMP524443 AMP589965:AMP589966 AMP589973:AMP589979 AMP655501:AMP655502 AMP655509:AMP655515 AMP721037:AMP721038 AMP721045:AMP721051 AMP786573:AMP786574 AMP786581:AMP786587 AMP852109:AMP852110 AMP852117:AMP852123 AMP917645:AMP917646 AMP917653:AMP917659 AMP983181:AMP983182 AMP983189:AMP983195 AWJ155:AWJ159 AWL12:AWL17 AWL56:AWL68 AWL106:AWL154 AWL65677:AWL65678 AWL65685:AWL65691 AWL131213:AWL131214 AWL131221:AWL131227 AWL196749:AWL196750 AWL196757:AWL196763 AWL262285:AWL262286 AWL262293:AWL262299 AWL327821:AWL327822 AWL327829:AWL327835 AWL393357:AWL393358 AWL393365:AWL393371 AWL458893:AWL458894 AWL458901:AWL458907 AWL524429:AWL524430 AWL524437:AWL524443 AWL589965:AWL589966 AWL589973:AWL589979 AWL655501:AWL655502 AWL655509:AWL655515 AWL721037:AWL721038 AWL721045:AWL721051 AWL786573:AWL786574 AWL786581:AWL786587 AWL852109:AWL852110 AWL852117:AWL852123 AWL917645:AWL917646 AWL917653:AWL917659 AWL983181:AWL983182 AWL983189:AWL983195 BGF155:BGF159 BGH12:BGH17 BGH56:BGH68 BGH106:BGH154 BGH65677:BGH65678 BGH65685:BGH65691 BGH131213:BGH131214 BGH131221:BGH131227 BGH196749:BGH196750 BGH196757:BGH196763 BGH262285:BGH262286 BGH262293:BGH262299 BGH327821:BGH327822 BGH327829:BGH327835 BGH393357:BGH393358 BGH393365:BGH393371 BGH458893:BGH458894 BGH458901:BGH458907 BGH524429:BGH524430 BGH524437:BGH524443 BGH589965:BGH589966 BGH589973:BGH589979 BGH655501:BGH655502 BGH655509:BGH655515 BGH721037:BGH721038 BGH721045:BGH721051 BGH786573:BGH786574 BGH786581:BGH786587 BGH852109:BGH852110 BGH852117:BGH852123 BGH917645:BGH917646 BGH917653:BGH917659 BGH983181:BGH983182 BGH983189:BGH983195 BQB155:BQB159 BQD12:BQD17 BQD56:BQD68 BQD106:BQD154 BQD65677:BQD65678 BQD65685:BQD65691 BQD131213:BQD131214 BQD131221:BQD131227 BQD196749:BQD196750 BQD196757:BQD196763 BQD262285:BQD262286 BQD262293:BQD262299 BQD327821:BQD327822 BQD327829:BQD327835 BQD393357:BQD393358 BQD393365:BQD393371 BQD458893:BQD458894 BQD458901:BQD458907 BQD524429:BQD524430 BQD524437:BQD524443 BQD589965:BQD589966 BQD589973:BQD589979 BQD655501:BQD655502 BQD655509:BQD655515 BQD721037:BQD721038 BQD721045:BQD721051 BQD786573:BQD786574 BQD786581:BQD786587 BQD852109:BQD852110 BQD852117:BQD852123 BQD917645:BQD917646 BQD917653:BQD917659 BQD983181:BQD983182 BQD983189:BQD983195 BZX155:BZX159 BZZ12:BZZ17 BZZ56:BZZ68 BZZ106:BZZ154 BZZ65677:BZZ65678 BZZ65685:BZZ65691 BZZ131213:BZZ131214 BZZ131221:BZZ131227 BZZ196749:BZZ196750 BZZ196757:BZZ196763 BZZ262285:BZZ262286 BZZ262293:BZZ262299 BZZ327821:BZZ327822 BZZ327829:BZZ327835 BZZ393357:BZZ393358 BZZ393365:BZZ393371 BZZ458893:BZZ458894 BZZ458901:BZZ458907 BZZ524429:BZZ524430 BZZ524437:BZZ524443 BZZ589965:BZZ589966 BZZ589973:BZZ589979 BZZ655501:BZZ655502 BZZ655509:BZZ655515 BZZ721037:BZZ721038 BZZ721045:BZZ721051 BZZ786573:BZZ786574 BZZ786581:BZZ786587 BZZ852109:BZZ852110 BZZ852117:BZZ852123 BZZ917645:BZZ917646 BZZ917653:BZZ917659 BZZ983181:BZZ983182 BZZ983189:BZZ983195 CJT155:CJT159 CJV12:CJV17 CJV56:CJV68 CJV106:CJV154 CJV65677:CJV65678 CJV65685:CJV65691 CJV131213:CJV131214 CJV131221:CJV131227 CJV196749:CJV196750 CJV196757:CJV196763 CJV262285:CJV262286 CJV262293:CJV262299 CJV327821:CJV327822 CJV327829:CJV327835 CJV393357:CJV393358 CJV393365:CJV393371 CJV458893:CJV458894 CJV458901:CJV458907 CJV524429:CJV524430 CJV524437:CJV524443 CJV589965:CJV589966 CJV589973:CJV589979 CJV655501:CJV655502 CJV655509:CJV655515 CJV721037:CJV721038 CJV721045:CJV721051 CJV786573:CJV786574 CJV786581:CJV786587 CJV852109:CJV852110 CJV852117:CJV852123 CJV917645:CJV917646 CJV917653:CJV917659 CJV983181:CJV983182 CJV983189:CJV983195 CTP155:CTP159 CTR12:CTR17 CTR56:CTR68 CTR106:CTR154 CTR65677:CTR65678 CTR65685:CTR65691 CTR131213:CTR131214 CTR131221:CTR131227 CTR196749:CTR196750 CTR196757:CTR196763 CTR262285:CTR262286 CTR262293:CTR262299 CTR327821:CTR327822 CTR327829:CTR327835 CTR393357:CTR393358 CTR393365:CTR393371 CTR458893:CTR458894 CTR458901:CTR458907 CTR524429:CTR524430 CTR524437:CTR524443 CTR589965:CTR589966 CTR589973:CTR589979 CTR655501:CTR655502 CTR655509:CTR655515 CTR721037:CTR721038 CTR721045:CTR721051 CTR786573:CTR786574 CTR786581:CTR786587 CTR852109:CTR852110 CTR852117:CTR852123 CTR917645:CTR917646 CTR917653:CTR917659 CTR983181:CTR983182 CTR983189:CTR983195 DDL155:DDL159 DDN12:DDN17 DDN56:DDN68 DDN106:DDN154 DDN65677:DDN65678 DDN65685:DDN65691 DDN131213:DDN131214 DDN131221:DDN131227 DDN196749:DDN196750 DDN196757:DDN196763 DDN262285:DDN262286 DDN262293:DDN262299 DDN327821:DDN327822 DDN327829:DDN327835 DDN393357:DDN393358 DDN393365:DDN393371 DDN458893:DDN458894 DDN458901:DDN458907 DDN524429:DDN524430 DDN524437:DDN524443 DDN589965:DDN589966 DDN589973:DDN589979 DDN655501:DDN655502 DDN655509:DDN655515 DDN721037:DDN721038 DDN721045:DDN721051 DDN786573:DDN786574 DDN786581:DDN786587 DDN852109:DDN852110 DDN852117:DDN852123 DDN917645:DDN917646 DDN917653:DDN917659 DDN983181:DDN983182 DDN983189:DDN983195 DNH155:DNH159 DNJ12:DNJ17 DNJ56:DNJ68 DNJ106:DNJ154 DNJ65677:DNJ65678 DNJ65685:DNJ65691 DNJ131213:DNJ131214 DNJ131221:DNJ131227 DNJ196749:DNJ196750 DNJ196757:DNJ196763 DNJ262285:DNJ262286 DNJ262293:DNJ262299 DNJ327821:DNJ327822 DNJ327829:DNJ327835 DNJ393357:DNJ393358 DNJ393365:DNJ393371 DNJ458893:DNJ458894 DNJ458901:DNJ458907 DNJ524429:DNJ524430 DNJ524437:DNJ524443 DNJ589965:DNJ589966 DNJ589973:DNJ589979 DNJ655501:DNJ655502 DNJ655509:DNJ655515 DNJ721037:DNJ721038 DNJ721045:DNJ721051 DNJ786573:DNJ786574 DNJ786581:DNJ786587 DNJ852109:DNJ852110 DNJ852117:DNJ852123 DNJ917645:DNJ917646 DNJ917653:DNJ917659 DNJ983181:DNJ983182 DNJ983189:DNJ983195 DXD155:DXD159 DXF12:DXF17 DXF56:DXF68 DXF106:DXF154 DXF65677:DXF65678 DXF65685:DXF65691 DXF131213:DXF131214 DXF131221:DXF131227 DXF196749:DXF196750 DXF196757:DXF196763 DXF262285:DXF262286 DXF262293:DXF262299 DXF327821:DXF327822 DXF327829:DXF327835 DXF393357:DXF393358 DXF393365:DXF393371 DXF458893:DXF458894 DXF458901:DXF458907 DXF524429:DXF524430 DXF524437:DXF524443 DXF589965:DXF589966 DXF589973:DXF589979 DXF655501:DXF655502 DXF655509:DXF655515 DXF721037:DXF721038 DXF721045:DXF721051 DXF786573:DXF786574 DXF786581:DXF786587 DXF852109:DXF852110 DXF852117:DXF852123 DXF917645:DXF917646 DXF917653:DXF917659 DXF983181:DXF983182 DXF983189:DXF983195 EGZ155:EGZ159 EHB12:EHB17 EHB56:EHB68 EHB106:EHB154 EHB65677:EHB65678 EHB65685:EHB65691 EHB131213:EHB131214 EHB131221:EHB131227 EHB196749:EHB196750 EHB196757:EHB196763 EHB262285:EHB262286 EHB262293:EHB262299 EHB327821:EHB327822 EHB327829:EHB327835 EHB393357:EHB393358 EHB393365:EHB393371 EHB458893:EHB458894 EHB458901:EHB458907 EHB524429:EHB524430 EHB524437:EHB524443 EHB589965:EHB589966 EHB589973:EHB589979 EHB655501:EHB655502 EHB655509:EHB655515 EHB721037:EHB721038 EHB721045:EHB721051 EHB786573:EHB786574 EHB786581:EHB786587 EHB852109:EHB852110 EHB852117:EHB852123 EHB917645:EHB917646 EHB917653:EHB917659 EHB983181:EHB983182 EHB983189:EHB983195 EQV155:EQV159 EQX12:EQX17 EQX56:EQX68 EQX106:EQX154 EQX65677:EQX65678 EQX65685:EQX65691 EQX131213:EQX131214 EQX131221:EQX131227 EQX196749:EQX196750 EQX196757:EQX196763 EQX262285:EQX262286 EQX262293:EQX262299 EQX327821:EQX327822 EQX327829:EQX327835 EQX393357:EQX393358 EQX393365:EQX393371 EQX458893:EQX458894 EQX458901:EQX458907 EQX524429:EQX524430 EQX524437:EQX524443 EQX589965:EQX589966 EQX589973:EQX589979 EQX655501:EQX655502 EQX655509:EQX655515 EQX721037:EQX721038 EQX721045:EQX721051 EQX786573:EQX786574 EQX786581:EQX786587 EQX852109:EQX852110 EQX852117:EQX852123 EQX917645:EQX917646 EQX917653:EQX917659 EQX983181:EQX983182 EQX983189:EQX983195 FAR155:FAR159 FAT12:FAT17 FAT56:FAT68 FAT106:FAT154 FAT65677:FAT65678 FAT65685:FAT65691 FAT131213:FAT131214 FAT131221:FAT131227 FAT196749:FAT196750 FAT196757:FAT196763 FAT262285:FAT262286 FAT262293:FAT262299 FAT327821:FAT327822 FAT327829:FAT327835 FAT393357:FAT393358 FAT393365:FAT393371 FAT458893:FAT458894 FAT458901:FAT458907 FAT524429:FAT524430 FAT524437:FAT524443 FAT589965:FAT589966 FAT589973:FAT589979 FAT655501:FAT655502 FAT655509:FAT655515 FAT721037:FAT721038 FAT721045:FAT721051 FAT786573:FAT786574 FAT786581:FAT786587 FAT852109:FAT852110 FAT852117:FAT852123 FAT917645:FAT917646 FAT917653:FAT917659 FAT983181:FAT983182 FAT983189:FAT983195 FKN155:FKN159 FKP12:FKP17 FKP56:FKP68 FKP106:FKP154 FKP65677:FKP65678 FKP65685:FKP65691 FKP131213:FKP131214 FKP131221:FKP131227 FKP196749:FKP196750 FKP196757:FKP196763 FKP262285:FKP262286 FKP262293:FKP262299 FKP327821:FKP327822 FKP327829:FKP327835 FKP393357:FKP393358 FKP393365:FKP393371 FKP458893:FKP458894 FKP458901:FKP458907 FKP524429:FKP524430 FKP524437:FKP524443 FKP589965:FKP589966 FKP589973:FKP589979 FKP655501:FKP655502 FKP655509:FKP655515 FKP721037:FKP721038 FKP721045:FKP721051 FKP786573:FKP786574 FKP786581:FKP786587 FKP852109:FKP852110 FKP852117:FKP852123 FKP917645:FKP917646 FKP917653:FKP917659 FKP983181:FKP983182 FKP983189:FKP983195 FUJ155:FUJ159 FUL12:FUL17 FUL56:FUL68 FUL106:FUL154 FUL65677:FUL65678 FUL65685:FUL65691 FUL131213:FUL131214 FUL131221:FUL131227 FUL196749:FUL196750 FUL196757:FUL196763 FUL262285:FUL262286 FUL262293:FUL262299 FUL327821:FUL327822 FUL327829:FUL327835 FUL393357:FUL393358 FUL393365:FUL393371 FUL458893:FUL458894 FUL458901:FUL458907 FUL524429:FUL524430 FUL524437:FUL524443 FUL589965:FUL589966 FUL589973:FUL589979 FUL655501:FUL655502 FUL655509:FUL655515 FUL721037:FUL721038 FUL721045:FUL721051 FUL786573:FUL786574 FUL786581:FUL786587 FUL852109:FUL852110 FUL852117:FUL852123 FUL917645:FUL917646 FUL917653:FUL917659 FUL983181:FUL983182 FUL983189:FUL983195 GEF155:GEF159 GEH12:GEH17 GEH56:GEH68 GEH106:GEH154 GEH65677:GEH65678 GEH65685:GEH65691 GEH131213:GEH131214 GEH131221:GEH131227 GEH196749:GEH196750 GEH196757:GEH196763 GEH262285:GEH262286 GEH262293:GEH262299 GEH327821:GEH327822 GEH327829:GEH327835 GEH393357:GEH393358 GEH393365:GEH393371 GEH458893:GEH458894 GEH458901:GEH458907 GEH524429:GEH524430 GEH524437:GEH524443 GEH589965:GEH589966 GEH589973:GEH589979 GEH655501:GEH655502 GEH655509:GEH655515 GEH721037:GEH721038 GEH721045:GEH721051 GEH786573:GEH786574 GEH786581:GEH786587 GEH852109:GEH852110 GEH852117:GEH852123 GEH917645:GEH917646 GEH917653:GEH917659 GEH983181:GEH983182 GEH983189:GEH983195 GOB155:GOB159 GOD12:GOD17 GOD56:GOD68 GOD106:GOD154 GOD65677:GOD65678 GOD65685:GOD65691 GOD131213:GOD131214 GOD131221:GOD131227 GOD196749:GOD196750 GOD196757:GOD196763 GOD262285:GOD262286 GOD262293:GOD262299 GOD327821:GOD327822 GOD327829:GOD327835 GOD393357:GOD393358 GOD393365:GOD393371 GOD458893:GOD458894 GOD458901:GOD458907 GOD524429:GOD524430 GOD524437:GOD524443 GOD589965:GOD589966 GOD589973:GOD589979 GOD655501:GOD655502 GOD655509:GOD655515 GOD721037:GOD721038 GOD721045:GOD721051 GOD786573:GOD786574 GOD786581:GOD786587 GOD852109:GOD852110 GOD852117:GOD852123 GOD917645:GOD917646 GOD917653:GOD917659 GOD983181:GOD983182 GOD983189:GOD983195 GXX155:GXX159 GXZ12:GXZ17 GXZ56:GXZ68 GXZ106:GXZ154 GXZ65677:GXZ65678 GXZ65685:GXZ65691 GXZ131213:GXZ131214 GXZ131221:GXZ131227 GXZ196749:GXZ196750 GXZ196757:GXZ196763 GXZ262285:GXZ262286 GXZ262293:GXZ262299 GXZ327821:GXZ327822 GXZ327829:GXZ327835 GXZ393357:GXZ393358 GXZ393365:GXZ393371 GXZ458893:GXZ458894 GXZ458901:GXZ458907 GXZ524429:GXZ524430 GXZ524437:GXZ524443 GXZ589965:GXZ589966 GXZ589973:GXZ589979 GXZ655501:GXZ655502 GXZ655509:GXZ655515 GXZ721037:GXZ721038 GXZ721045:GXZ721051 GXZ786573:GXZ786574 GXZ786581:GXZ786587 GXZ852109:GXZ852110 GXZ852117:GXZ852123 GXZ917645:GXZ917646 GXZ917653:GXZ917659 GXZ983181:GXZ983182 GXZ983189:GXZ983195 HHT155:HHT159 HHV12:HHV17 HHV56:HHV68 HHV106:HHV154 HHV65677:HHV65678 HHV65685:HHV65691 HHV131213:HHV131214 HHV131221:HHV131227 HHV196749:HHV196750 HHV196757:HHV196763 HHV262285:HHV262286 HHV262293:HHV262299 HHV327821:HHV327822 HHV327829:HHV327835 HHV393357:HHV393358 HHV393365:HHV393371 HHV458893:HHV458894 HHV458901:HHV458907 HHV524429:HHV524430 HHV524437:HHV524443 HHV589965:HHV589966 HHV589973:HHV589979 HHV655501:HHV655502 HHV655509:HHV655515 HHV721037:HHV721038 HHV721045:HHV721051 HHV786573:HHV786574 HHV786581:HHV786587 HHV852109:HHV852110 HHV852117:HHV852123 HHV917645:HHV917646 HHV917653:HHV917659 HHV983181:HHV983182 HHV983189:HHV983195 HRP155:HRP159 HRR12:HRR17 HRR56:HRR68 HRR106:HRR154 HRR65677:HRR65678 HRR65685:HRR65691 HRR131213:HRR131214 HRR131221:HRR131227 HRR196749:HRR196750 HRR196757:HRR196763 HRR262285:HRR262286 HRR262293:HRR262299 HRR327821:HRR327822 HRR327829:HRR327835 HRR393357:HRR393358 HRR393365:HRR393371 HRR458893:HRR458894 HRR458901:HRR458907 HRR524429:HRR524430 HRR524437:HRR524443 HRR589965:HRR589966 HRR589973:HRR589979 HRR655501:HRR655502 HRR655509:HRR655515 HRR721037:HRR721038 HRR721045:HRR721051 HRR786573:HRR786574 HRR786581:HRR786587 HRR852109:HRR852110 HRR852117:HRR852123 HRR917645:HRR917646 HRR917653:HRR917659 HRR983181:HRR983182 HRR983189:HRR983195 IBL155:IBL159 IBN12:IBN17 IBN56:IBN68 IBN106:IBN154 IBN65677:IBN65678 IBN65685:IBN65691 IBN131213:IBN131214 IBN131221:IBN131227 IBN196749:IBN196750 IBN196757:IBN196763 IBN262285:IBN262286 IBN262293:IBN262299 IBN327821:IBN327822 IBN327829:IBN327835 IBN393357:IBN393358 IBN393365:IBN393371 IBN458893:IBN458894 IBN458901:IBN458907 IBN524429:IBN524430 IBN524437:IBN524443 IBN589965:IBN589966 IBN589973:IBN589979 IBN655501:IBN655502 IBN655509:IBN655515 IBN721037:IBN721038 IBN721045:IBN721051 IBN786573:IBN786574 IBN786581:IBN786587 IBN852109:IBN852110 IBN852117:IBN852123 IBN917645:IBN917646 IBN917653:IBN917659 IBN983181:IBN983182 IBN983189:IBN983195 ILH155:ILH159 ILJ12:ILJ17 ILJ56:ILJ68 ILJ106:ILJ154 ILJ65677:ILJ65678 ILJ65685:ILJ65691 ILJ131213:ILJ131214 ILJ131221:ILJ131227 ILJ196749:ILJ196750 ILJ196757:ILJ196763 ILJ262285:ILJ262286 ILJ262293:ILJ262299 ILJ327821:ILJ327822 ILJ327829:ILJ327835 ILJ393357:ILJ393358 ILJ393365:ILJ393371 ILJ458893:ILJ458894 ILJ458901:ILJ458907 ILJ524429:ILJ524430 ILJ524437:ILJ524443 ILJ589965:ILJ589966 ILJ589973:ILJ589979 ILJ655501:ILJ655502 ILJ655509:ILJ655515 ILJ721037:ILJ721038 ILJ721045:ILJ721051 ILJ786573:ILJ786574 ILJ786581:ILJ786587 ILJ852109:ILJ852110 ILJ852117:ILJ852123 ILJ917645:ILJ917646 ILJ917653:ILJ917659 ILJ983181:ILJ983182 ILJ983189:ILJ983195 IVD155:IVD159 IVF12:IVF17 IVF56:IVF68 IVF106:IVF154 IVF65677:IVF65678 IVF65685:IVF65691 IVF131213:IVF131214 IVF131221:IVF131227 IVF196749:IVF196750 IVF196757:IVF196763 IVF262285:IVF262286 IVF262293:IVF262299 IVF327821:IVF327822 IVF327829:IVF327835 IVF393357:IVF393358 IVF393365:IVF393371 IVF458893:IVF458894 IVF458901:IVF458907 IVF524429:IVF524430 IVF524437:IVF524443 IVF589965:IVF589966 IVF589973:IVF589979 IVF655501:IVF655502 IVF655509:IVF655515 IVF721037:IVF721038 IVF721045:IVF721051 IVF786573:IVF786574 IVF786581:IVF786587 IVF852109:IVF852110 IVF852117:IVF852123 IVF917645:IVF917646 IVF917653:IVF917659 IVF983181:IVF983182 IVF983189:IVF983195 JEZ155:JEZ159 JFB12:JFB17 JFB56:JFB68 JFB106:JFB154 JFB65677:JFB65678 JFB65685:JFB65691 JFB131213:JFB131214 JFB131221:JFB131227 JFB196749:JFB196750 JFB196757:JFB196763 JFB262285:JFB262286 JFB262293:JFB262299 JFB327821:JFB327822 JFB327829:JFB327835 JFB393357:JFB393358 JFB393365:JFB393371 JFB458893:JFB458894 JFB458901:JFB458907 JFB524429:JFB524430 JFB524437:JFB524443 JFB589965:JFB589966 JFB589973:JFB589979 JFB655501:JFB655502 JFB655509:JFB655515 JFB721037:JFB721038 JFB721045:JFB721051 JFB786573:JFB786574 JFB786581:JFB786587 JFB852109:JFB852110 JFB852117:JFB852123 JFB917645:JFB917646 JFB917653:JFB917659 JFB983181:JFB983182 JFB983189:JFB983195 JOV155:JOV159 JOX12:JOX17 JOX56:JOX68 JOX106:JOX154 JOX65677:JOX65678 JOX65685:JOX65691 JOX131213:JOX131214 JOX131221:JOX131227 JOX196749:JOX196750 JOX196757:JOX196763 JOX262285:JOX262286 JOX262293:JOX262299 JOX327821:JOX327822 JOX327829:JOX327835 JOX393357:JOX393358 JOX393365:JOX393371 JOX458893:JOX458894 JOX458901:JOX458907 JOX524429:JOX524430 JOX524437:JOX524443 JOX589965:JOX589966 JOX589973:JOX589979 JOX655501:JOX655502 JOX655509:JOX655515 JOX721037:JOX721038 JOX721045:JOX721051 JOX786573:JOX786574 JOX786581:JOX786587 JOX852109:JOX852110 JOX852117:JOX852123 JOX917645:JOX917646 JOX917653:JOX917659 JOX983181:JOX983182 JOX983189:JOX983195 JYR155:JYR159 JYT12:JYT17 JYT56:JYT68 JYT106:JYT154 JYT65677:JYT65678 JYT65685:JYT65691 JYT131213:JYT131214 JYT131221:JYT131227 JYT196749:JYT196750 JYT196757:JYT196763 JYT262285:JYT262286 JYT262293:JYT262299 JYT327821:JYT327822 JYT327829:JYT327835 JYT393357:JYT393358 JYT393365:JYT393371 JYT458893:JYT458894 JYT458901:JYT458907 JYT524429:JYT524430 JYT524437:JYT524443 JYT589965:JYT589966 JYT589973:JYT589979 JYT655501:JYT655502 JYT655509:JYT655515 JYT721037:JYT721038 JYT721045:JYT721051 JYT786573:JYT786574 JYT786581:JYT786587 JYT852109:JYT852110 JYT852117:JYT852123 JYT917645:JYT917646 JYT917653:JYT917659 JYT983181:JYT983182 JYT983189:JYT983195 KIN155:KIN159 KIP12:KIP17 KIP56:KIP68 KIP106:KIP154 KIP65677:KIP65678 KIP65685:KIP65691 KIP131213:KIP131214 KIP131221:KIP131227 KIP196749:KIP196750 KIP196757:KIP196763 KIP262285:KIP262286 KIP262293:KIP262299 KIP327821:KIP327822 KIP327829:KIP327835 KIP393357:KIP393358 KIP393365:KIP393371 KIP458893:KIP458894 KIP458901:KIP458907 KIP524429:KIP524430 KIP524437:KIP524443 KIP589965:KIP589966 KIP589973:KIP589979 KIP655501:KIP655502 KIP655509:KIP655515 KIP721037:KIP721038 KIP721045:KIP721051 KIP786573:KIP786574 KIP786581:KIP786587 KIP852109:KIP852110 KIP852117:KIP852123 KIP917645:KIP917646 KIP917653:KIP917659 KIP983181:KIP983182 KIP983189:KIP983195 KSJ155:KSJ159 KSL12:KSL17 KSL56:KSL68 KSL106:KSL154 KSL65677:KSL65678 KSL65685:KSL65691 KSL131213:KSL131214 KSL131221:KSL131227 KSL196749:KSL196750 KSL196757:KSL196763 KSL262285:KSL262286 KSL262293:KSL262299 KSL327821:KSL327822 KSL327829:KSL327835 KSL393357:KSL393358 KSL393365:KSL393371 KSL458893:KSL458894 KSL458901:KSL458907 KSL524429:KSL524430 KSL524437:KSL524443 KSL589965:KSL589966 KSL589973:KSL589979 KSL655501:KSL655502 KSL655509:KSL655515 KSL721037:KSL721038 KSL721045:KSL721051 KSL786573:KSL786574 KSL786581:KSL786587 KSL852109:KSL852110 KSL852117:KSL852123 KSL917645:KSL917646 KSL917653:KSL917659 KSL983181:KSL983182 KSL983189:KSL983195 LCF155:LCF159 LCH12:LCH17 LCH56:LCH68 LCH106:LCH154 LCH65677:LCH65678 LCH65685:LCH65691 LCH131213:LCH131214 LCH131221:LCH131227 LCH196749:LCH196750 LCH196757:LCH196763 LCH262285:LCH262286 LCH262293:LCH262299 LCH327821:LCH327822 LCH327829:LCH327835 LCH393357:LCH393358 LCH393365:LCH393371 LCH458893:LCH458894 LCH458901:LCH458907 LCH524429:LCH524430 LCH524437:LCH524443 LCH589965:LCH589966 LCH589973:LCH589979 LCH655501:LCH655502 LCH655509:LCH655515 LCH721037:LCH721038 LCH721045:LCH721051 LCH786573:LCH786574 LCH786581:LCH786587 LCH852109:LCH852110 LCH852117:LCH852123 LCH917645:LCH917646 LCH917653:LCH917659 LCH983181:LCH983182 LCH983189:LCH983195 LMB155:LMB159 LMD12:LMD17 LMD56:LMD68 LMD106:LMD154 LMD65677:LMD65678 LMD65685:LMD65691 LMD131213:LMD131214 LMD131221:LMD131227 LMD196749:LMD196750 LMD196757:LMD196763 LMD262285:LMD262286 LMD262293:LMD262299 LMD327821:LMD327822 LMD327829:LMD327835 LMD393357:LMD393358 LMD393365:LMD393371 LMD458893:LMD458894 LMD458901:LMD458907 LMD524429:LMD524430 LMD524437:LMD524443 LMD589965:LMD589966 LMD589973:LMD589979 LMD655501:LMD655502 LMD655509:LMD655515 LMD721037:LMD721038 LMD721045:LMD721051 LMD786573:LMD786574 LMD786581:LMD786587 LMD852109:LMD852110 LMD852117:LMD852123 LMD917645:LMD917646 LMD917653:LMD917659 LMD983181:LMD983182 LMD983189:LMD983195 LVX155:LVX159 LVZ12:LVZ17 LVZ56:LVZ68 LVZ106:LVZ154 LVZ65677:LVZ65678 LVZ65685:LVZ65691 LVZ131213:LVZ131214 LVZ131221:LVZ131227 LVZ196749:LVZ196750 LVZ196757:LVZ196763 LVZ262285:LVZ262286 LVZ262293:LVZ262299 LVZ327821:LVZ327822 LVZ327829:LVZ327835 LVZ393357:LVZ393358 LVZ393365:LVZ393371 LVZ458893:LVZ458894 LVZ458901:LVZ458907 LVZ524429:LVZ524430 LVZ524437:LVZ524443 LVZ589965:LVZ589966 LVZ589973:LVZ589979 LVZ655501:LVZ655502 LVZ655509:LVZ655515 LVZ721037:LVZ721038 LVZ721045:LVZ721051 LVZ786573:LVZ786574 LVZ786581:LVZ786587 LVZ852109:LVZ852110 LVZ852117:LVZ852123 LVZ917645:LVZ917646 LVZ917653:LVZ917659 LVZ983181:LVZ983182 LVZ983189:LVZ983195 MFT155:MFT159 MFV12:MFV17 MFV56:MFV68 MFV106:MFV154 MFV65677:MFV65678 MFV65685:MFV65691 MFV131213:MFV131214 MFV131221:MFV131227 MFV196749:MFV196750 MFV196757:MFV196763 MFV262285:MFV262286 MFV262293:MFV262299 MFV327821:MFV327822 MFV327829:MFV327835 MFV393357:MFV393358 MFV393365:MFV393371 MFV458893:MFV458894 MFV458901:MFV458907 MFV524429:MFV524430 MFV524437:MFV524443 MFV589965:MFV589966 MFV589973:MFV589979 MFV655501:MFV655502 MFV655509:MFV655515 MFV721037:MFV721038 MFV721045:MFV721051 MFV786573:MFV786574 MFV786581:MFV786587 MFV852109:MFV852110 MFV852117:MFV852123 MFV917645:MFV917646 MFV917653:MFV917659 MFV983181:MFV983182 MFV983189:MFV983195 MPP155:MPP159 MPR12:MPR17 MPR56:MPR68 MPR106:MPR154 MPR65677:MPR65678 MPR65685:MPR65691 MPR131213:MPR131214 MPR131221:MPR131227 MPR196749:MPR196750 MPR196757:MPR196763 MPR262285:MPR262286 MPR262293:MPR262299 MPR327821:MPR327822 MPR327829:MPR327835 MPR393357:MPR393358 MPR393365:MPR393371 MPR458893:MPR458894 MPR458901:MPR458907 MPR524429:MPR524430 MPR524437:MPR524443 MPR589965:MPR589966 MPR589973:MPR589979 MPR655501:MPR655502 MPR655509:MPR655515 MPR721037:MPR721038 MPR721045:MPR721051 MPR786573:MPR786574 MPR786581:MPR786587 MPR852109:MPR852110 MPR852117:MPR852123 MPR917645:MPR917646 MPR917653:MPR917659 MPR983181:MPR983182 MPR983189:MPR983195 MZL155:MZL159 MZN12:MZN17 MZN56:MZN68 MZN106:MZN154 MZN65677:MZN65678 MZN65685:MZN65691 MZN131213:MZN131214 MZN131221:MZN131227 MZN196749:MZN196750 MZN196757:MZN196763 MZN262285:MZN262286 MZN262293:MZN262299 MZN327821:MZN327822 MZN327829:MZN327835 MZN393357:MZN393358 MZN393365:MZN393371 MZN458893:MZN458894 MZN458901:MZN458907 MZN524429:MZN524430 MZN524437:MZN524443 MZN589965:MZN589966 MZN589973:MZN589979 MZN655501:MZN655502 MZN655509:MZN655515 MZN721037:MZN721038 MZN721045:MZN721051 MZN786573:MZN786574 MZN786581:MZN786587 MZN852109:MZN852110 MZN852117:MZN852123 MZN917645:MZN917646 MZN917653:MZN917659 MZN983181:MZN983182 MZN983189:MZN983195 NJH155:NJH159 NJJ12:NJJ17 NJJ56:NJJ68 NJJ106:NJJ154 NJJ65677:NJJ65678 NJJ65685:NJJ65691 NJJ131213:NJJ131214 NJJ131221:NJJ131227 NJJ196749:NJJ196750 NJJ196757:NJJ196763 NJJ262285:NJJ262286 NJJ262293:NJJ262299 NJJ327821:NJJ327822 NJJ327829:NJJ327835 NJJ393357:NJJ393358 NJJ393365:NJJ393371 NJJ458893:NJJ458894 NJJ458901:NJJ458907 NJJ524429:NJJ524430 NJJ524437:NJJ524443 NJJ589965:NJJ589966 NJJ589973:NJJ589979 NJJ655501:NJJ655502 NJJ655509:NJJ655515 NJJ721037:NJJ721038 NJJ721045:NJJ721051 NJJ786573:NJJ786574 NJJ786581:NJJ786587 NJJ852109:NJJ852110 NJJ852117:NJJ852123 NJJ917645:NJJ917646 NJJ917653:NJJ917659 NJJ983181:NJJ983182 NJJ983189:NJJ983195 NTD155:NTD159 NTF12:NTF17 NTF56:NTF68 NTF106:NTF154 NTF65677:NTF65678 NTF65685:NTF65691 NTF131213:NTF131214 NTF131221:NTF131227 NTF196749:NTF196750 NTF196757:NTF196763 NTF262285:NTF262286 NTF262293:NTF262299 NTF327821:NTF327822 NTF327829:NTF327835 NTF393357:NTF393358 NTF393365:NTF393371 NTF458893:NTF458894 NTF458901:NTF458907 NTF524429:NTF524430 NTF524437:NTF524443 NTF589965:NTF589966 NTF589973:NTF589979 NTF655501:NTF655502 NTF655509:NTF655515 NTF721037:NTF721038 NTF721045:NTF721051 NTF786573:NTF786574 NTF786581:NTF786587 NTF852109:NTF852110 NTF852117:NTF852123 NTF917645:NTF917646 NTF917653:NTF917659 NTF983181:NTF983182 NTF983189:NTF983195 OCZ155:OCZ159 ODB12:ODB17 ODB56:ODB68 ODB106:ODB154 ODB65677:ODB65678 ODB65685:ODB65691 ODB131213:ODB131214 ODB131221:ODB131227 ODB196749:ODB196750 ODB196757:ODB196763 ODB262285:ODB262286 ODB262293:ODB262299 ODB327821:ODB327822 ODB327829:ODB327835 ODB393357:ODB393358 ODB393365:ODB393371 ODB458893:ODB458894 ODB458901:ODB458907 ODB524429:ODB524430 ODB524437:ODB524443 ODB589965:ODB589966 ODB589973:ODB589979 ODB655501:ODB655502 ODB655509:ODB655515 ODB721037:ODB721038 ODB721045:ODB721051 ODB786573:ODB786574 ODB786581:ODB786587 ODB852109:ODB852110 ODB852117:ODB852123 ODB917645:ODB917646 ODB917653:ODB917659 ODB983181:ODB983182 ODB983189:ODB983195 OMV155:OMV159 OMX12:OMX17 OMX56:OMX68 OMX106:OMX154 OMX65677:OMX65678 OMX65685:OMX65691 OMX131213:OMX131214 OMX131221:OMX131227 OMX196749:OMX196750 OMX196757:OMX196763 OMX262285:OMX262286 OMX262293:OMX262299 OMX327821:OMX327822 OMX327829:OMX327835 OMX393357:OMX393358 OMX393365:OMX393371 OMX458893:OMX458894 OMX458901:OMX458907 OMX524429:OMX524430 OMX524437:OMX524443 OMX589965:OMX589966 OMX589973:OMX589979 OMX655501:OMX655502 OMX655509:OMX655515 OMX721037:OMX721038 OMX721045:OMX721051 OMX786573:OMX786574 OMX786581:OMX786587 OMX852109:OMX852110 OMX852117:OMX852123 OMX917645:OMX917646 OMX917653:OMX917659 OMX983181:OMX983182 OMX983189:OMX983195 OWR155:OWR159 OWT12:OWT17 OWT56:OWT68 OWT106:OWT154 OWT65677:OWT65678 OWT65685:OWT65691 OWT131213:OWT131214 OWT131221:OWT131227 OWT196749:OWT196750 OWT196757:OWT196763 OWT262285:OWT262286 OWT262293:OWT262299 OWT327821:OWT327822 OWT327829:OWT327835 OWT393357:OWT393358 OWT393365:OWT393371 OWT458893:OWT458894 OWT458901:OWT458907 OWT524429:OWT524430 OWT524437:OWT524443 OWT589965:OWT589966 OWT589973:OWT589979 OWT655501:OWT655502 OWT655509:OWT655515 OWT721037:OWT721038 OWT721045:OWT721051 OWT786573:OWT786574 OWT786581:OWT786587 OWT852109:OWT852110 OWT852117:OWT852123 OWT917645:OWT917646 OWT917653:OWT917659 OWT983181:OWT983182 OWT983189:OWT983195 PGN155:PGN159 PGP12:PGP17 PGP56:PGP68 PGP106:PGP154 PGP65677:PGP65678 PGP65685:PGP65691 PGP131213:PGP131214 PGP131221:PGP131227 PGP196749:PGP196750 PGP196757:PGP196763 PGP262285:PGP262286 PGP262293:PGP262299 PGP327821:PGP327822 PGP327829:PGP327835 PGP393357:PGP393358 PGP393365:PGP393371 PGP458893:PGP458894 PGP458901:PGP458907 PGP524429:PGP524430 PGP524437:PGP524443 PGP589965:PGP589966 PGP589973:PGP589979 PGP655501:PGP655502 PGP655509:PGP655515 PGP721037:PGP721038 PGP721045:PGP721051 PGP786573:PGP786574 PGP786581:PGP786587 PGP852109:PGP852110 PGP852117:PGP852123 PGP917645:PGP917646 PGP917653:PGP917659 PGP983181:PGP983182 PGP983189:PGP983195 PQJ155:PQJ159 PQL12:PQL17 PQL56:PQL68 PQL106:PQL154 PQL65677:PQL65678 PQL65685:PQL65691 PQL131213:PQL131214 PQL131221:PQL131227 PQL196749:PQL196750 PQL196757:PQL196763 PQL262285:PQL262286 PQL262293:PQL262299 PQL327821:PQL327822 PQL327829:PQL327835 PQL393357:PQL393358 PQL393365:PQL393371 PQL458893:PQL458894 PQL458901:PQL458907 PQL524429:PQL524430 PQL524437:PQL524443 PQL589965:PQL589966 PQL589973:PQL589979 PQL655501:PQL655502 PQL655509:PQL655515 PQL721037:PQL721038 PQL721045:PQL721051 PQL786573:PQL786574 PQL786581:PQL786587 PQL852109:PQL852110 PQL852117:PQL852123 PQL917645:PQL917646 PQL917653:PQL917659 PQL983181:PQL983182 PQL983189:PQL983195 QAF155:QAF159 QAH12:QAH17 QAH56:QAH68 QAH106:QAH154 QAH65677:QAH65678 QAH65685:QAH65691 QAH131213:QAH131214 QAH131221:QAH131227 QAH196749:QAH196750 QAH196757:QAH196763 QAH262285:QAH262286 QAH262293:QAH262299 QAH327821:QAH327822 QAH327829:QAH327835 QAH393357:QAH393358 QAH393365:QAH393371 QAH458893:QAH458894 QAH458901:QAH458907 QAH524429:QAH524430 QAH524437:QAH524443 QAH589965:QAH589966 QAH589973:QAH589979 QAH655501:QAH655502 QAH655509:QAH655515 QAH721037:QAH721038 QAH721045:QAH721051 QAH786573:QAH786574 QAH786581:QAH786587 QAH852109:QAH852110 QAH852117:QAH852123 QAH917645:QAH917646 QAH917653:QAH917659 QAH983181:QAH983182 QAH983189:QAH983195 QKB155:QKB159 QKD12:QKD17 QKD56:QKD68 QKD106:QKD154 QKD65677:QKD65678 QKD65685:QKD65691 QKD131213:QKD131214 QKD131221:QKD131227 QKD196749:QKD196750 QKD196757:QKD196763 QKD262285:QKD262286 QKD262293:QKD262299 QKD327821:QKD327822 QKD327829:QKD327835 QKD393357:QKD393358 QKD393365:QKD393371 QKD458893:QKD458894 QKD458901:QKD458907 QKD524429:QKD524430 QKD524437:QKD524443 QKD589965:QKD589966 QKD589973:QKD589979 QKD655501:QKD655502 QKD655509:QKD655515 QKD721037:QKD721038 QKD721045:QKD721051 QKD786573:QKD786574 QKD786581:QKD786587 QKD852109:QKD852110 QKD852117:QKD852123 QKD917645:QKD917646 QKD917653:QKD917659 QKD983181:QKD983182 QKD983189:QKD983195 QTX155:QTX159 QTZ12:QTZ17 QTZ56:QTZ68 QTZ106:QTZ154 QTZ65677:QTZ65678 QTZ65685:QTZ65691 QTZ131213:QTZ131214 QTZ131221:QTZ131227 QTZ196749:QTZ196750 QTZ196757:QTZ196763 QTZ262285:QTZ262286 QTZ262293:QTZ262299 QTZ327821:QTZ327822 QTZ327829:QTZ327835 QTZ393357:QTZ393358 QTZ393365:QTZ393371 QTZ458893:QTZ458894 QTZ458901:QTZ458907 QTZ524429:QTZ524430 QTZ524437:QTZ524443 QTZ589965:QTZ589966 QTZ589973:QTZ589979 QTZ655501:QTZ655502 QTZ655509:QTZ655515 QTZ721037:QTZ721038 QTZ721045:QTZ721051 QTZ786573:QTZ786574 QTZ786581:QTZ786587 QTZ852109:QTZ852110 QTZ852117:QTZ852123 QTZ917645:QTZ917646 QTZ917653:QTZ917659 QTZ983181:QTZ983182 QTZ983189:QTZ983195 RDT155:RDT159 RDV12:RDV17 RDV56:RDV68 RDV106:RDV154 RDV65677:RDV65678 RDV65685:RDV65691 RDV131213:RDV131214 RDV131221:RDV131227 RDV196749:RDV196750 RDV196757:RDV196763 RDV262285:RDV262286 RDV262293:RDV262299 RDV327821:RDV327822 RDV327829:RDV327835 RDV393357:RDV393358 RDV393365:RDV393371 RDV458893:RDV458894 RDV458901:RDV458907 RDV524429:RDV524430 RDV524437:RDV524443 RDV589965:RDV589966 RDV589973:RDV589979 RDV655501:RDV655502 RDV655509:RDV655515 RDV721037:RDV721038 RDV721045:RDV721051 RDV786573:RDV786574 RDV786581:RDV786587 RDV852109:RDV852110 RDV852117:RDV852123 RDV917645:RDV917646 RDV917653:RDV917659 RDV983181:RDV983182 RDV983189:RDV983195 RNP155:RNP159 RNR12:RNR17 RNR56:RNR68 RNR106:RNR154 RNR65677:RNR65678 RNR65685:RNR65691 RNR131213:RNR131214 RNR131221:RNR131227 RNR196749:RNR196750 RNR196757:RNR196763 RNR262285:RNR262286 RNR262293:RNR262299 RNR327821:RNR327822 RNR327829:RNR327835 RNR393357:RNR393358 RNR393365:RNR393371 RNR458893:RNR458894 RNR458901:RNR458907 RNR524429:RNR524430 RNR524437:RNR524443 RNR589965:RNR589966 RNR589973:RNR589979 RNR655501:RNR655502 RNR655509:RNR655515 RNR721037:RNR721038 RNR721045:RNR721051 RNR786573:RNR786574 RNR786581:RNR786587 RNR852109:RNR852110 RNR852117:RNR852123 RNR917645:RNR917646 RNR917653:RNR917659 RNR983181:RNR983182 RNR983189:RNR983195 RXL155:RXL159 RXN12:RXN17 RXN56:RXN68 RXN106:RXN154 RXN65677:RXN65678 RXN65685:RXN65691 RXN131213:RXN131214 RXN131221:RXN131227 RXN196749:RXN196750 RXN196757:RXN196763 RXN262285:RXN262286 RXN262293:RXN262299 RXN327821:RXN327822 RXN327829:RXN327835 RXN393357:RXN393358 RXN393365:RXN393371 RXN458893:RXN458894 RXN458901:RXN458907 RXN524429:RXN524430 RXN524437:RXN524443 RXN589965:RXN589966 RXN589973:RXN589979 RXN655501:RXN655502 RXN655509:RXN655515 RXN721037:RXN721038 RXN721045:RXN721051 RXN786573:RXN786574 RXN786581:RXN786587 RXN852109:RXN852110 RXN852117:RXN852123 RXN917645:RXN917646 RXN917653:RXN917659 RXN983181:RXN983182 RXN983189:RXN983195 SHH155:SHH159 SHJ12:SHJ17 SHJ56:SHJ68 SHJ106:SHJ154 SHJ65677:SHJ65678 SHJ65685:SHJ65691 SHJ131213:SHJ131214 SHJ131221:SHJ131227 SHJ196749:SHJ196750 SHJ196757:SHJ196763 SHJ262285:SHJ262286 SHJ262293:SHJ262299 SHJ327821:SHJ327822 SHJ327829:SHJ327835 SHJ393357:SHJ393358 SHJ393365:SHJ393371 SHJ458893:SHJ458894 SHJ458901:SHJ458907 SHJ524429:SHJ524430 SHJ524437:SHJ524443 SHJ589965:SHJ589966 SHJ589973:SHJ589979 SHJ655501:SHJ655502 SHJ655509:SHJ655515 SHJ721037:SHJ721038 SHJ721045:SHJ721051 SHJ786573:SHJ786574 SHJ786581:SHJ786587 SHJ852109:SHJ852110 SHJ852117:SHJ852123 SHJ917645:SHJ917646 SHJ917653:SHJ917659 SHJ983181:SHJ983182 SHJ983189:SHJ983195 SRD155:SRD159 SRF12:SRF17 SRF56:SRF68 SRF106:SRF154 SRF65677:SRF65678 SRF65685:SRF65691 SRF131213:SRF131214 SRF131221:SRF131227 SRF196749:SRF196750 SRF196757:SRF196763 SRF262285:SRF262286 SRF262293:SRF262299 SRF327821:SRF327822 SRF327829:SRF327835 SRF393357:SRF393358 SRF393365:SRF393371 SRF458893:SRF458894 SRF458901:SRF458907 SRF524429:SRF524430 SRF524437:SRF524443 SRF589965:SRF589966 SRF589973:SRF589979 SRF655501:SRF655502 SRF655509:SRF655515 SRF721037:SRF721038 SRF721045:SRF721051 SRF786573:SRF786574 SRF786581:SRF786587 SRF852109:SRF852110 SRF852117:SRF852123 SRF917645:SRF917646 SRF917653:SRF917659 SRF983181:SRF983182 SRF983189:SRF983195 TAZ155:TAZ159 TBB12:TBB17 TBB56:TBB68 TBB106:TBB154 TBB65677:TBB65678 TBB65685:TBB65691 TBB131213:TBB131214 TBB131221:TBB131227 TBB196749:TBB196750 TBB196757:TBB196763 TBB262285:TBB262286 TBB262293:TBB262299 TBB327821:TBB327822 TBB327829:TBB327835 TBB393357:TBB393358 TBB393365:TBB393371 TBB458893:TBB458894 TBB458901:TBB458907 TBB524429:TBB524430 TBB524437:TBB524443 TBB589965:TBB589966 TBB589973:TBB589979 TBB655501:TBB655502 TBB655509:TBB655515 TBB721037:TBB721038 TBB721045:TBB721051 TBB786573:TBB786574 TBB786581:TBB786587 TBB852109:TBB852110 TBB852117:TBB852123 TBB917645:TBB917646 TBB917653:TBB917659 TBB983181:TBB983182 TBB983189:TBB983195 TKV155:TKV159 TKX12:TKX17 TKX56:TKX68 TKX106:TKX154 TKX65677:TKX65678 TKX65685:TKX65691 TKX131213:TKX131214 TKX131221:TKX131227 TKX196749:TKX196750 TKX196757:TKX196763 TKX262285:TKX262286 TKX262293:TKX262299 TKX327821:TKX327822 TKX327829:TKX327835 TKX393357:TKX393358 TKX393365:TKX393371 TKX458893:TKX458894 TKX458901:TKX458907 TKX524429:TKX524430 TKX524437:TKX524443 TKX589965:TKX589966 TKX589973:TKX589979 TKX655501:TKX655502 TKX655509:TKX655515 TKX721037:TKX721038 TKX721045:TKX721051 TKX786573:TKX786574 TKX786581:TKX786587 TKX852109:TKX852110 TKX852117:TKX852123 TKX917645:TKX917646 TKX917653:TKX917659 TKX983181:TKX983182 TKX983189:TKX983195 TUR155:TUR159 TUT12:TUT17 TUT56:TUT68 TUT106:TUT154 TUT65677:TUT65678 TUT65685:TUT65691 TUT131213:TUT131214 TUT131221:TUT131227 TUT196749:TUT196750 TUT196757:TUT196763 TUT262285:TUT262286 TUT262293:TUT262299 TUT327821:TUT327822 TUT327829:TUT327835 TUT393357:TUT393358 TUT393365:TUT393371 TUT458893:TUT458894 TUT458901:TUT458907 TUT524429:TUT524430 TUT524437:TUT524443 TUT589965:TUT589966 TUT589973:TUT589979 TUT655501:TUT655502 TUT655509:TUT655515 TUT721037:TUT721038 TUT721045:TUT721051 TUT786573:TUT786574 TUT786581:TUT786587 TUT852109:TUT852110 TUT852117:TUT852123 TUT917645:TUT917646 TUT917653:TUT917659 TUT983181:TUT983182 TUT983189:TUT983195 UEN155:UEN159 UEP12:UEP17 UEP56:UEP68 UEP106:UEP154 UEP65677:UEP65678 UEP65685:UEP65691 UEP131213:UEP131214 UEP131221:UEP131227 UEP196749:UEP196750 UEP196757:UEP196763 UEP262285:UEP262286 UEP262293:UEP262299 UEP327821:UEP327822 UEP327829:UEP327835 UEP393357:UEP393358 UEP393365:UEP393371 UEP458893:UEP458894 UEP458901:UEP458907 UEP524429:UEP524430 UEP524437:UEP524443 UEP589965:UEP589966 UEP589973:UEP589979 UEP655501:UEP655502 UEP655509:UEP655515 UEP721037:UEP721038 UEP721045:UEP721051 UEP786573:UEP786574 UEP786581:UEP786587 UEP852109:UEP852110 UEP852117:UEP852123 UEP917645:UEP917646 UEP917653:UEP917659 UEP983181:UEP983182 UEP983189:UEP983195 UOJ155:UOJ159 UOL12:UOL17 UOL56:UOL68 UOL106:UOL154 UOL65677:UOL65678 UOL65685:UOL65691 UOL131213:UOL131214 UOL131221:UOL131227 UOL196749:UOL196750 UOL196757:UOL196763 UOL262285:UOL262286 UOL262293:UOL262299 UOL327821:UOL327822 UOL327829:UOL327835 UOL393357:UOL393358 UOL393365:UOL393371 UOL458893:UOL458894 UOL458901:UOL458907 UOL524429:UOL524430 UOL524437:UOL524443 UOL589965:UOL589966 UOL589973:UOL589979 UOL655501:UOL655502 UOL655509:UOL655515 UOL721037:UOL721038 UOL721045:UOL721051 UOL786573:UOL786574 UOL786581:UOL786587 UOL852109:UOL852110 UOL852117:UOL852123 UOL917645:UOL917646 UOL917653:UOL917659 UOL983181:UOL983182 UOL983189:UOL983195 UYF155:UYF159 UYH12:UYH17 UYH56:UYH68 UYH106:UYH154 UYH65677:UYH65678 UYH65685:UYH65691 UYH131213:UYH131214 UYH131221:UYH131227 UYH196749:UYH196750 UYH196757:UYH196763 UYH262285:UYH262286 UYH262293:UYH262299 UYH327821:UYH327822 UYH327829:UYH327835 UYH393357:UYH393358 UYH393365:UYH393371 UYH458893:UYH458894 UYH458901:UYH458907 UYH524429:UYH524430 UYH524437:UYH524443 UYH589965:UYH589966 UYH589973:UYH589979 UYH655501:UYH655502 UYH655509:UYH655515 UYH721037:UYH721038 UYH721045:UYH721051 UYH786573:UYH786574 UYH786581:UYH786587 UYH852109:UYH852110 UYH852117:UYH852123 UYH917645:UYH917646 UYH917653:UYH917659 UYH983181:UYH983182 UYH983189:UYH983195 VIB155:VIB159 VID12:VID17 VID56:VID68 VID106:VID154 VID65677:VID65678 VID65685:VID65691 VID131213:VID131214 VID131221:VID131227 VID196749:VID196750 VID196757:VID196763 VID262285:VID262286 VID262293:VID262299 VID327821:VID327822 VID327829:VID327835 VID393357:VID393358 VID393365:VID393371 VID458893:VID458894 VID458901:VID458907 VID524429:VID524430 VID524437:VID524443 VID589965:VID589966 VID589973:VID589979 VID655501:VID655502 VID655509:VID655515 VID721037:VID721038 VID721045:VID721051 VID786573:VID786574 VID786581:VID786587 VID852109:VID852110 VID852117:VID852123 VID917645:VID917646 VID917653:VID917659 VID983181:VID983182 VID983189:VID983195 VRX155:VRX159 VRZ12:VRZ17 VRZ56:VRZ68 VRZ106:VRZ154 VRZ65677:VRZ65678 VRZ65685:VRZ65691 VRZ131213:VRZ131214 VRZ131221:VRZ131227 VRZ196749:VRZ196750 VRZ196757:VRZ196763 VRZ262285:VRZ262286 VRZ262293:VRZ262299 VRZ327821:VRZ327822 VRZ327829:VRZ327835 VRZ393357:VRZ393358 VRZ393365:VRZ393371 VRZ458893:VRZ458894 VRZ458901:VRZ458907 VRZ524429:VRZ524430 VRZ524437:VRZ524443 VRZ589965:VRZ589966 VRZ589973:VRZ589979 VRZ655501:VRZ655502 VRZ655509:VRZ655515 VRZ721037:VRZ721038 VRZ721045:VRZ721051 VRZ786573:VRZ786574 VRZ786581:VRZ786587 VRZ852109:VRZ852110 VRZ852117:VRZ852123 VRZ917645:VRZ917646 VRZ917653:VRZ917659 VRZ983181:VRZ983182 VRZ983189:VRZ983195 WBT155:WBT159 WBV12:WBV17 WBV56:WBV68 WBV106:WBV154 WBV65677:WBV65678 WBV65685:WBV65691 WBV131213:WBV131214 WBV131221:WBV131227 WBV196749:WBV196750 WBV196757:WBV196763 WBV262285:WBV262286 WBV262293:WBV262299 WBV327821:WBV327822 WBV327829:WBV327835 WBV393357:WBV393358 WBV393365:WBV393371 WBV458893:WBV458894 WBV458901:WBV458907 WBV524429:WBV524430 WBV524437:WBV524443 WBV589965:WBV589966 WBV589973:WBV589979 WBV655501:WBV655502 WBV655509:WBV655515 WBV721037:WBV721038 WBV721045:WBV721051 WBV786573:WBV786574 WBV786581:WBV786587 WBV852109:WBV852110 WBV852117:WBV852123 WBV917645:WBV917646 WBV917653:WBV917659 WBV983181:WBV983182 WBV983189:WBV983195 WLP155:WLP159 WLR12:WLR17 WLR56:WLR68 WLR106:WLR154 WLR65677:WLR65678 WLR65685:WLR65691 WLR131213:WLR131214 WLR131221:WLR131227 WLR196749:WLR196750 WLR196757:WLR196763 WLR262285:WLR262286 WLR262293:WLR262299 WLR327821:WLR327822 WLR327829:WLR327835 WLR393357:WLR393358 WLR393365:WLR393371 WLR458893:WLR458894 WLR458901:WLR458907 WLR524429:WLR524430 WLR524437:WLR524443 WLR589965:WLR589966 WLR589973:WLR589979 WLR655501:WLR655502 WLR655509:WLR655515 WLR721037:WLR721038 WLR721045:WLR721051 WLR786573:WLR786574 WLR786581:WLR786587 WLR852109:WLR852110 WLR852117:WLR852123 WLR917645:WLR917646 WLR917653:WLR917659 WLR983181:WLR983182 WLR983189:WLR983195 WVL155:WVL159 WVN12:WVN17 WVN56:WVN68 WVN106:WVN154 WVN65677:WVN65678 WVN65685:WVN65691 WVN131213:WVN131214 WVN131221:WVN131227 WVN196749:WVN196750 WVN196757:WVN196763 WVN262285:WVN262286 WVN262293:WVN262299 WVN327821:WVN327822 WVN327829:WVN327835 WVN393357:WVN393358 WVN393365:WVN393371 WVN458893:WVN458894 WVN458901:WVN458907 WVN524429:WVN524430 WVN524437:WVN524443 WVN589965:WVN589966 WVN589973:WVN589979 WVN655501:WVN655502 WVN655509:WVN655515 WVN721037:WVN721038 WVN721045:WVN721051 WVN786573:WVN786574 WVN786581:WVN786587 WVN852109:WVN852110 WVN852117:WVN852123 WVN917645:WVN917646 WVN917653:WVN917659 WVN983181:WVN983182 WVN983189:WVN983195"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19" man="1"/>
    <brk id="1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Gam H354</cp:lastModifiedBy>
  <cp:lastPrinted>2023-08-16T10:50:28Z</cp:lastPrinted>
  <dcterms:created xsi:type="dcterms:W3CDTF">2014-11-27T17:57:00Z</dcterms:created>
  <dcterms:modified xsi:type="dcterms:W3CDTF">2023-08-17T11:02:48Z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