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mc:AlternateContent xmlns:mc="http://schemas.openxmlformats.org/markup-compatibility/2006">
    <mc:Choice Requires="x15">
      <x15ac:absPath xmlns:x15ac="http://schemas.microsoft.com/office/spreadsheetml/2010/11/ac" url="G:\My Drive\AW139 AO\2023\OCTOBER\"/>
    </mc:Choice>
  </mc:AlternateContent>
  <xr:revisionPtr revIDLastSave="0" documentId="13_ncr:1_{93BE3044-EC36-4A77-9603-CB5C9DAFFBBC}" xr6:coauthVersionLast="47" xr6:coauthVersionMax="47" xr10:uidLastSave="{00000000-0000-0000-0000-000000000000}"/>
  <bookViews>
    <workbookView xWindow="-120" yWindow="-120" windowWidth="29040" windowHeight="15720" tabRatio="659" activeTab="1" xr2:uid="{00000000-000D-0000-FFFF-FFFF00000000}"/>
  </bookViews>
  <sheets>
    <sheet name="LAMPIRAN 1 - A" sheetId="1" r:id="rId1"/>
    <sheet name="LAMPIRAN 1 - B " sheetId="3" r:id="rId2"/>
    <sheet name="Sheet1" sheetId="4" r:id="rId3"/>
    <sheet name="Sheet2" sheetId="5" r:id="rId4"/>
  </sheets>
  <externalReferences>
    <externalReference r:id="rId5"/>
    <externalReference r:id="rId6"/>
  </externalReferences>
  <definedNames>
    <definedName name="aa_hours_table" localSheetId="0">#REF!</definedName>
    <definedName name="aa_hours_table" localSheetId="1">#REF!</definedName>
    <definedName name="aa_hours_table">#REF!</definedName>
    <definedName name="aaa_DailyData" localSheetId="0">#REF!</definedName>
    <definedName name="aaa_DailyData" localSheetId="1">#REF!</definedName>
    <definedName name="aaa_DailyData">#REF!</definedName>
    <definedName name="aaa_DailyRecord" localSheetId="0">#REF!</definedName>
    <definedName name="aaa_DailyRecord" localSheetId="1">#REF!</definedName>
    <definedName name="aaa_DailyRecord">#REF!</definedName>
    <definedName name="aaa_email_BBerry" localSheetId="1">[1]Calculation!$A$1:$B$54</definedName>
    <definedName name="aaa_email_BBerry">[2]Calculation!$A$1:$B$54</definedName>
    <definedName name="aaa_recordTransfer" localSheetId="0">#REF!</definedName>
    <definedName name="aaa_recordTransfer" localSheetId="1">#REF!</definedName>
    <definedName name="aaa_recordTransfer">#REF!</definedName>
    <definedName name="aaaaaa" localSheetId="1">'[1]email Attachment (3)'!$A$1:$A$29</definedName>
    <definedName name="aaaaaa">'[2]email Attachment (3)'!$A$1:$A$29</definedName>
    <definedName name="chartRemaining" localSheetId="0">#REF!</definedName>
    <definedName name="chartRemaining" localSheetId="1">#REF!</definedName>
    <definedName name="chartRemaining">#REF!</definedName>
    <definedName name="cyclesperday" localSheetId="1">'[1]AC Status Update'!$B$2</definedName>
    <definedName name="cyclesperday">'[2]AC Status Update'!$B$2</definedName>
    <definedName name="data_status" localSheetId="1">[1]Chart!$B$3:$C$21</definedName>
    <definedName name="data_status">[2]Chart!$B$3:$C$21</definedName>
    <definedName name="data_status2" localSheetId="1">[1]Chart!$F$3:$G$21</definedName>
    <definedName name="data_status2">[2]Chart!$F$3:$G$21</definedName>
    <definedName name="E_HMB" localSheetId="1">'[1]AC Status Update'!$A$2000:$G$2036</definedName>
    <definedName name="E_HMB">'[2]AC Status Update'!$A$2000:$G$2036</definedName>
    <definedName name="E_HMB_Date" localSheetId="1">'[1]AC Status Update'!$B$2005</definedName>
    <definedName name="E_HMB_Date">'[2]AC Status Update'!$B$2005</definedName>
    <definedName name="E_HMD" localSheetId="1">'[1]AC Status Update'!$A$2100:$G$2136</definedName>
    <definedName name="E_HMD">'[2]AC Status Update'!$A$2100:$G$2136</definedName>
    <definedName name="E_HMD_Date" localSheetId="1">'[1]AC Status Update'!$B$2105</definedName>
    <definedName name="E_HMD_Date">'[2]AC Status Update'!$B$2105</definedName>
    <definedName name="E_HME" localSheetId="1">'[1]AC Status Update'!$A$2200:$G$2236</definedName>
    <definedName name="E_HME">'[2]AC Status Update'!$A$2200:$G$2236</definedName>
    <definedName name="E_HME_Date" localSheetId="1">'[1]AC Status Update'!$B$2205</definedName>
    <definedName name="E_HME_Date">'[2]AC Status Update'!$B$2205</definedName>
    <definedName name="E_HMF" localSheetId="1">'[1]AC Status Update'!$A$2300:$G$2336</definedName>
    <definedName name="E_HMF">'[2]AC Status Update'!$A$2300:$G$2336</definedName>
    <definedName name="E_HMF_Date" localSheetId="1">'[1]AC Status Update'!$B$2305</definedName>
    <definedName name="E_HMF_Date">'[2]AC Status Update'!$B$2305</definedName>
    <definedName name="E_HMG" localSheetId="1">'[1]AC Status Update'!$A$2400:$G$2436</definedName>
    <definedName name="E_HMG">'[2]AC Status Update'!$A$2400:$G$2436</definedName>
    <definedName name="E_HMG_Date" localSheetId="1">'[1]AC Status Update'!$B$2405</definedName>
    <definedName name="E_HMG_Date">'[2]AC Status Update'!$B$2405</definedName>
    <definedName name="E_HMH" localSheetId="1">'[1]AC Status Update'!$A$2500:$G$2536</definedName>
    <definedName name="E_HMH">'[2]AC Status Update'!$A$2500:$G$2536</definedName>
    <definedName name="E_HMH_Date" localSheetId="1">'[1]AC Status Update'!$B$2505</definedName>
    <definedName name="E_HMH_Date">'[2]AC Status Update'!$B$2505</definedName>
    <definedName name="E_HMI" localSheetId="1">'[1]AC Status Update'!$A$200:$G$236</definedName>
    <definedName name="E_HMI">'[2]AC Status Update'!$A$200:$G$236</definedName>
    <definedName name="E_HMI_Date" localSheetId="1">'[1]AC Status Update'!$B$205</definedName>
    <definedName name="E_HMI_Date">'[2]AC Status Update'!$B$205</definedName>
    <definedName name="E_HMJ" localSheetId="1">'[1]AC Status Update'!$A$300:$G$336</definedName>
    <definedName name="E_HMJ">'[2]AC Status Update'!$A$300:$G$336</definedName>
    <definedName name="E_HMJ_Date" localSheetId="1">'[1]AC Status Update'!$B$305</definedName>
    <definedName name="E_HMJ_Date">'[2]AC Status Update'!$B$305</definedName>
    <definedName name="E_HMK" localSheetId="1">'[1]AC Status Update'!$A$400:$G$436</definedName>
    <definedName name="E_HMK">'[2]AC Status Update'!$A$400:$G$436</definedName>
    <definedName name="E_HMK_Date" localSheetId="1">'[1]AC Status Update'!$B$405</definedName>
    <definedName name="E_HMK_Date">'[2]AC Status Update'!$B$405</definedName>
    <definedName name="E_HML" localSheetId="1">'[1]AC Status Update'!$A$500:$G$536</definedName>
    <definedName name="E_HML">'[2]AC Status Update'!$A$500:$G$536</definedName>
    <definedName name="E_HML_Date" localSheetId="1">'[1]AC Status Update'!$B$505</definedName>
    <definedName name="E_HML_Date">'[2]AC Status Update'!$B$505</definedName>
    <definedName name="E_HMM" localSheetId="1">'[1]AC Status Update'!$A$600:$G$636</definedName>
    <definedName name="E_HMM">'[2]AC Status Update'!$A$600:$G$636</definedName>
    <definedName name="E_HMM_Date" localSheetId="1">'[1]AC Status Update'!$B$605</definedName>
    <definedName name="E_HMM_Date">'[2]AC Status Update'!$B$605</definedName>
    <definedName name="E_HMN" localSheetId="1">'[1]AC Status Update'!$A$700:$G$736</definedName>
    <definedName name="E_HMN">'[2]AC Status Update'!$A$700:$G$736</definedName>
    <definedName name="E_HMN_Date" localSheetId="1">'[1]AC Status Update'!$B$705</definedName>
    <definedName name="E_HMN_Date">'[2]AC Status Update'!$B$705</definedName>
    <definedName name="E_HMO" localSheetId="1">'[1]AC Status Update'!$A$800:$G$836</definedName>
    <definedName name="E_HMO">'[2]AC Status Update'!$A$800:$G$836</definedName>
    <definedName name="E_HMO_Date" localSheetId="1">'[1]AC Status Update'!$B$805</definedName>
    <definedName name="E_HMO_Date">'[2]AC Status Update'!$B$805</definedName>
    <definedName name="E_HMP" localSheetId="1">'[1]AC Status Update'!$A$900:$G$936</definedName>
    <definedName name="E_HMP">'[2]AC Status Update'!$A$900:$G$936</definedName>
    <definedName name="E_HMP_Date" localSheetId="1">'[1]AC Status Update'!$B$905</definedName>
    <definedName name="E_HMP_Date">'[2]AC Status Update'!$B$905</definedName>
    <definedName name="E_HMQ" localSheetId="1">'[1]AC Status Update'!$A$1000:$G$1036</definedName>
    <definedName name="E_HMQ">'[2]AC Status Update'!$A$1000:$G$1036</definedName>
    <definedName name="E_HMQ_Date" localSheetId="1">'[1]AC Status Update'!$B$1005</definedName>
    <definedName name="E_HMQ_Date">'[2]AC Status Update'!$B$1005</definedName>
    <definedName name="E_HMR" localSheetId="1">'[1]AC Status Update'!$A$1100:$G$1136</definedName>
    <definedName name="E_HMR">'[2]AC Status Update'!$A$1100:$G$1136</definedName>
    <definedName name="E_HMR_Date" localSheetId="1">'[1]AC Status Update'!$B$1105</definedName>
    <definedName name="E_HMR_Date">'[2]AC Status Update'!$B$1105</definedName>
    <definedName name="E_HMS" localSheetId="1">'[1]AC Status Update'!$A$1200:$G$1236</definedName>
    <definedName name="E_HMS">'[2]AC Status Update'!$A$1200:$G$1236</definedName>
    <definedName name="E_HMS_Date" localSheetId="1">'[1]AC Status Update'!$B$1205</definedName>
    <definedName name="E_HMS_Date">'[2]AC Status Update'!$B$1205</definedName>
    <definedName name="E_HMT" localSheetId="1">'[1]AC Status Update'!$A$1300:$G$1336</definedName>
    <definedName name="E_HMT">'[2]AC Status Update'!$A$1300:$G$1336</definedName>
    <definedName name="E_HMT_Date" localSheetId="1">'[1]AC Status Update'!$B$1305</definedName>
    <definedName name="E_HMT_Date">'[2]AC Status Update'!$B$1305</definedName>
    <definedName name="E_HMU" localSheetId="1">'[1]AC Status Update'!$A$1400:$G$1436</definedName>
    <definedName name="E_HMU">'[2]AC Status Update'!$A$1400:$G$1436</definedName>
    <definedName name="E_HMU_Date" localSheetId="1">'[1]AC Status Update'!$B$1405</definedName>
    <definedName name="E_HMU_Date">'[2]AC Status Update'!$B$1405</definedName>
    <definedName name="E_HMV" localSheetId="1">'[1]AC Status Update'!$A$1500:$G$1536</definedName>
    <definedName name="E_HMV">'[2]AC Status Update'!$A$1500:$G$1536</definedName>
    <definedName name="E_HMV_Date" localSheetId="1">'[1]AC Status Update'!$B$1505</definedName>
    <definedName name="E_HMV_Date">'[2]AC Status Update'!$B$1505</definedName>
    <definedName name="E_HMW" localSheetId="1">'[1]AC Status Update'!$A$1600:$G$1636</definedName>
    <definedName name="E_HMW">'[2]AC Status Update'!$A$1600:$G$1636</definedName>
    <definedName name="E_HMW_Date" localSheetId="1">'[1]AC Status Update'!$B$1605</definedName>
    <definedName name="E_HMW_Date">'[2]AC Status Update'!$B$1605</definedName>
    <definedName name="E_HMX" localSheetId="1">'[1]AC Status Update'!$A$1700:$G$1736</definedName>
    <definedName name="E_HMX">'[2]AC Status Update'!$A$1700:$G$1736</definedName>
    <definedName name="E_HMX_Date" localSheetId="1">'[1]AC Status Update'!$B$1705</definedName>
    <definedName name="E_HMX_Date">'[2]AC Status Update'!$B$1705</definedName>
    <definedName name="E_HMY" localSheetId="1">'[1]AC Status Update'!$A$1800:$G$1836</definedName>
    <definedName name="E_HMY">'[2]AC Status Update'!$A$1800:$G$1836</definedName>
    <definedName name="E_HMY_Date" localSheetId="1">'[1]AC Status Update'!$B$1805</definedName>
    <definedName name="E_HMY_Date">'[2]AC Status Update'!$B$1805</definedName>
    <definedName name="E_HMZ" localSheetId="1">'[1]AC Status Update'!$A$1900:$G$1936</definedName>
    <definedName name="E_HMZ">'[2]AC Status Update'!$A$1900:$G$1936</definedName>
    <definedName name="E_HMZ_Date" localSheetId="1">'[1]AC Status Update'!$B$1905</definedName>
    <definedName name="E_HMZ_Date">'[2]AC Status Update'!$B$1905</definedName>
    <definedName name="hoursperday" localSheetId="1">'[1]AC Status Update'!$B$1</definedName>
    <definedName name="hoursperday">'[2]AC Status Update'!$B$1</definedName>
    <definedName name="PP" localSheetId="0">#REF!</definedName>
    <definedName name="PP" localSheetId="1">#REF!</definedName>
    <definedName name="PP">#REF!</definedName>
    <definedName name="_xlnm.Print_Area" localSheetId="0">'LAMPIRAN 1 - A'!$A$1:$BJ$88</definedName>
    <definedName name="_xlnm.Print_Area" localSheetId="1">'LAMPIRAN 1 - B '!$A$1:$T$156</definedName>
    <definedName name="_xlnm.Print_Titles" localSheetId="1">'LAMPIRAN 1 - B '!$1:$11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1" i="3" l="1"/>
  <c r="P57" i="3"/>
  <c r="P56" i="3"/>
  <c r="N62" i="3"/>
  <c r="BB11" i="1"/>
  <c r="D12" i="3"/>
  <c r="P55" i="3" s="1"/>
  <c r="BA19" i="1"/>
  <c r="D60" i="3"/>
  <c r="P58" i="3" l="1"/>
  <c r="N13" i="3"/>
  <c r="N78" i="3"/>
  <c r="N77" i="3" l="1"/>
  <c r="Q54" i="3"/>
  <c r="N32" i="3" l="1"/>
  <c r="Q103" i="3" l="1"/>
  <c r="N28" i="3"/>
  <c r="N15" i="3"/>
  <c r="N50" i="3" l="1"/>
  <c r="N49" i="3"/>
  <c r="N48" i="3"/>
  <c r="N23" i="3"/>
  <c r="N14" i="3"/>
  <c r="Q27" i="3"/>
  <c r="Q26" i="3"/>
  <c r="N30" i="3"/>
  <c r="N29" i="3"/>
  <c r="N16" i="3"/>
  <c r="P38" i="3"/>
  <c r="N37" i="3"/>
  <c r="P37" i="3" s="1"/>
  <c r="Q37" i="3"/>
  <c r="Q33" i="3"/>
  <c r="N31" i="3"/>
  <c r="Q39" i="3" l="1"/>
  <c r="N39" i="3"/>
  <c r="P39" i="3" s="1"/>
  <c r="Q36" i="3"/>
  <c r="P53" i="3"/>
  <c r="Q34" i="3"/>
  <c r="BH13" i="1" l="1"/>
  <c r="BI8" i="1" l="1"/>
  <c r="BH8" i="1"/>
  <c r="C47" i="3" l="1"/>
  <c r="BI17" i="1"/>
  <c r="BJ17" i="1" s="1"/>
  <c r="BH22" i="1"/>
  <c r="BJ8" i="1"/>
  <c r="BH17" i="1"/>
  <c r="P34" i="3" l="1"/>
  <c r="P33" i="3"/>
  <c r="P80" i="3" l="1"/>
  <c r="P79" i="3"/>
  <c r="P32" i="3"/>
  <c r="P31" i="3"/>
  <c r="Q30" i="3"/>
  <c r="P30" i="3"/>
  <c r="N65" i="3" l="1"/>
  <c r="Q76" i="3"/>
  <c r="Q75" i="3"/>
  <c r="P28" i="3" l="1"/>
  <c r="Q156" i="3"/>
  <c r="O155" i="3"/>
  <c r="Q152" i="3"/>
  <c r="Q149" i="3"/>
  <c r="N149" i="3"/>
  <c r="Q148" i="3"/>
  <c r="N147" i="3"/>
  <c r="Q143" i="3"/>
  <c r="Q142" i="3"/>
  <c r="Q141" i="3"/>
  <c r="Q140" i="3"/>
  <c r="P136" i="3"/>
  <c r="Q135" i="3"/>
  <c r="Q134" i="3"/>
  <c r="Q133" i="3"/>
  <c r="P132" i="3"/>
  <c r="N129" i="3"/>
  <c r="Q127" i="3"/>
  <c r="Q126" i="3"/>
  <c r="N125" i="3"/>
  <c r="Q124" i="3"/>
  <c r="Q123" i="3"/>
  <c r="Q122" i="3"/>
  <c r="N122" i="3"/>
  <c r="T120" i="3"/>
  <c r="Q118" i="3"/>
  <c r="Q117" i="3"/>
  <c r="Q116" i="3"/>
  <c r="Q115" i="3"/>
  <c r="N114" i="3"/>
  <c r="N113" i="3"/>
  <c r="T112" i="3"/>
  <c r="N112" i="3"/>
  <c r="N111" i="3"/>
  <c r="T109" i="3"/>
  <c r="D109" i="3"/>
  <c r="P152" i="3" s="1"/>
  <c r="Q98" i="3"/>
  <c r="P98" i="3"/>
  <c r="P97" i="3"/>
  <c r="Q95" i="3"/>
  <c r="Q94" i="3"/>
  <c r="Q93" i="3"/>
  <c r="Q92" i="3"/>
  <c r="Q78" i="3"/>
  <c r="P77" i="3"/>
  <c r="Q74" i="3"/>
  <c r="Q73" i="3"/>
  <c r="Q72" i="3"/>
  <c r="P72" i="3"/>
  <c r="T70" i="3"/>
  <c r="Q70" i="3"/>
  <c r="Q69" i="3"/>
  <c r="Q68" i="3"/>
  <c r="Q67" i="3"/>
  <c r="Q66" i="3"/>
  <c r="P65" i="3"/>
  <c r="P64" i="3"/>
  <c r="P63" i="3"/>
  <c r="P62" i="3"/>
  <c r="T60" i="3"/>
  <c r="P50" i="3"/>
  <c r="Q49" i="3"/>
  <c r="P49" i="3"/>
  <c r="P48" i="3"/>
  <c r="Q44" i="3"/>
  <c r="Q43" i="3"/>
  <c r="Q42" i="3"/>
  <c r="Q41" i="3"/>
  <c r="T34" i="3"/>
  <c r="Q29" i="3"/>
  <c r="Q25" i="3"/>
  <c r="Q24" i="3"/>
  <c r="Q23" i="3"/>
  <c r="P23" i="3"/>
  <c r="Q21" i="3"/>
  <c r="Q19" i="3"/>
  <c r="T18" i="3"/>
  <c r="Q18" i="3"/>
  <c r="Q17" i="3"/>
  <c r="P15" i="3"/>
  <c r="P14" i="3"/>
  <c r="P13" i="3"/>
  <c r="T12" i="3"/>
  <c r="C34" i="3"/>
  <c r="BH31" i="1"/>
  <c r="BI26" i="1"/>
  <c r="BJ26" i="1" s="1"/>
  <c r="BH26" i="1"/>
  <c r="P111" i="3" l="1"/>
  <c r="P113" i="3"/>
  <c r="P114" i="3"/>
  <c r="P128" i="3"/>
  <c r="P129" i="3"/>
  <c r="P149" i="3"/>
  <c r="P122" i="3"/>
  <c r="P130" i="3"/>
  <c r="P131" i="3"/>
  <c r="P147" i="3"/>
  <c r="P134" i="3"/>
  <c r="P112" i="3"/>
  <c r="P125" i="3"/>
  <c r="P135" i="3"/>
  <c r="BJ35" i="1"/>
  <c r="C92" i="3"/>
  <c r="P78" i="3"/>
  <c r="P99" i="3"/>
  <c r="C79" i="3"/>
  <c r="P16" i="3"/>
  <c r="P29" i="3"/>
</calcChain>
</file>

<file path=xl/sharedStrings.xml><?xml version="1.0" encoding="utf-8"?>
<sst xmlns="http://schemas.openxmlformats.org/spreadsheetml/2006/main" count="660" uniqueCount="277">
  <si>
    <t>LAMPIRAN 1-A</t>
  </si>
  <si>
    <t xml:space="preserve">OPERATIONAL AVAILABILITY SURVEILLANCE </t>
  </si>
  <si>
    <t>Aircraft Type:</t>
  </si>
  <si>
    <t>AW 139</t>
  </si>
  <si>
    <t>Date:</t>
  </si>
  <si>
    <t>Tail No</t>
  </si>
  <si>
    <t>Time of the day</t>
  </si>
  <si>
    <t>Uptime (S)</t>
  </si>
  <si>
    <t>Downtime (ALDT)</t>
  </si>
  <si>
    <t>Total Time</t>
  </si>
  <si>
    <t>Overall Total Time</t>
  </si>
  <si>
    <t>Ao %</t>
  </si>
  <si>
    <t>F</t>
  </si>
  <si>
    <t>Tf</t>
  </si>
  <si>
    <t>FMC</t>
  </si>
  <si>
    <t>PMC</t>
  </si>
  <si>
    <t>MOD</t>
  </si>
  <si>
    <t>Ms</t>
  </si>
  <si>
    <t>Mr</t>
  </si>
  <si>
    <t>L</t>
  </si>
  <si>
    <t>A</t>
  </si>
  <si>
    <t>M72-01  s/n: 31307</t>
  </si>
  <si>
    <t>I</t>
  </si>
  <si>
    <t xml:space="preserve"> </t>
  </si>
  <si>
    <t>M72-02                                       s/n: 31315</t>
  </si>
  <si>
    <t>M72-03                                       s/n: 31316</t>
  </si>
  <si>
    <t xml:space="preserve">                                                                                                                               </t>
  </si>
  <si>
    <t>AVERAGE</t>
  </si>
  <si>
    <t>Prepared by:</t>
  </si>
  <si>
    <t>NOTES:</t>
  </si>
  <si>
    <t>Verified by:</t>
  </si>
  <si>
    <t xml:space="preserve">Sign: </t>
  </si>
  <si>
    <t xml:space="preserve">Name: </t>
  </si>
  <si>
    <t>M72-03:U/S DUE TO BOTH SPONSON CORROSION</t>
  </si>
  <si>
    <t xml:space="preserve">Abbreviation </t>
  </si>
  <si>
    <t>Flying</t>
  </si>
  <si>
    <t>Maintenance schedule</t>
  </si>
  <si>
    <t>ALDT</t>
  </si>
  <si>
    <t>Aircraft on ground / Maintenance down time</t>
  </si>
  <si>
    <t>Test flight</t>
  </si>
  <si>
    <t>Maintenance repair</t>
  </si>
  <si>
    <t>Modification / Service Bulletin</t>
  </si>
  <si>
    <t>Full Mission Capability</t>
  </si>
  <si>
    <t>Awaiting Maintenance</t>
  </si>
  <si>
    <t>Partial Mission Capability</t>
  </si>
  <si>
    <t>Awaiting Spare</t>
  </si>
  <si>
    <t>S</t>
  </si>
  <si>
    <t>Serviceable</t>
  </si>
  <si>
    <t>Ao</t>
  </si>
  <si>
    <t>Operation Availability</t>
  </si>
  <si>
    <t>Task / Defect Description</t>
  </si>
  <si>
    <t>Duration</t>
  </si>
  <si>
    <t>Job No.</t>
  </si>
  <si>
    <t>M72-01                                       s/n: 31307</t>
  </si>
  <si>
    <t xml:space="preserve">UNSERVICEABLE (U/S) </t>
  </si>
  <si>
    <t>MR &amp; TR Vibration Cx (50 hrs)</t>
  </si>
  <si>
    <t>LAST FLOWN  06/06/2022</t>
  </si>
  <si>
    <t>BOTH SPONSON STUCTURE  FORWARD SEGMEN FOUND CORROSION</t>
  </si>
  <si>
    <t xml:space="preserve">BOTH SPONSON STUCTURE </t>
  </si>
  <si>
    <t>UW/M72-03/22-084</t>
  </si>
  <si>
    <t xml:space="preserve">AIRCRAFT SENT TO LHM </t>
  </si>
  <si>
    <t>CARRIED OUT PRE-INSPECTION BEFORE REPLACEMENT OF FRAME STA5700</t>
  </si>
  <si>
    <t>AIRCOND COMPRESSOR PACK ASSY ROB TO SERVICE M72-01</t>
  </si>
  <si>
    <t>UW/M72-03/23-001</t>
  </si>
  <si>
    <t>PILOT SIDE R/H FORCE TRIM MICROSWITCH REMOVED TO SERVICE M72-02</t>
  </si>
  <si>
    <t>UW/M72-03/23-002</t>
  </si>
  <si>
    <t>CABIN EVAPORATOR ASSY ROB TO SERVICE M72-01</t>
  </si>
  <si>
    <t>UW/M72-03/23-003</t>
  </si>
  <si>
    <t>NO 1 AND NO 2 STARTER GENERATOR REMOVED TO SERVICE M72-02</t>
  </si>
  <si>
    <t>UW/M72-03/23-004</t>
  </si>
  <si>
    <t>CENTRAL DISPLAY UNIT REMOVED TO SERVICED M72-01.</t>
  </si>
  <si>
    <t>UW/M72-03/23-005</t>
  </si>
  <si>
    <t>RH WHEEL HUB ASSY ROB TO SERVICE M72-01</t>
  </si>
  <si>
    <t>UW/M72-03/23-006</t>
  </si>
  <si>
    <t>BOTH ENGINE REMOVED TO SERVICE M72-01</t>
  </si>
  <si>
    <t>UW/M72-03/23-007</t>
  </si>
  <si>
    <t xml:space="preserve"> NOSE WHEEL CENTRE LOCK  REMOVED TO SERVICE M72-02</t>
  </si>
  <si>
    <t>UW/M72-03/23-013</t>
  </si>
  <si>
    <t>LAMPIRAN 1-B (Semakan 1)</t>
  </si>
  <si>
    <t xml:space="preserve">Pesawat: </t>
  </si>
  <si>
    <t>AW139</t>
  </si>
  <si>
    <t xml:space="preserve">Tarikh: </t>
  </si>
  <si>
    <t>Aircraft:</t>
  </si>
  <si>
    <r>
      <rPr>
        <i/>
        <sz val="14"/>
        <rFont val="Century Gothic"/>
        <family val="2"/>
      </rPr>
      <t>Date:</t>
    </r>
    <r>
      <rPr>
        <b/>
        <sz val="14"/>
        <rFont val="Century Gothic"/>
        <family val="2"/>
      </rPr>
      <t xml:space="preserve"> </t>
    </r>
  </si>
  <si>
    <t>BAHAGIAN 2 - STATUS HARIAN PESAWAT</t>
  </si>
  <si>
    <t>Bahagian ini diisi oleh MC</t>
  </si>
  <si>
    <t>Part 2 - Daily Aircraft Status</t>
  </si>
  <si>
    <t>This parts to be filled by MC</t>
  </si>
  <si>
    <t>Keadaan Pesawat pada jam 0800H</t>
  </si>
  <si>
    <t>Aircraft State at 0800H</t>
  </si>
  <si>
    <r>
      <rPr>
        <b/>
        <sz val="12"/>
        <rFont val="Century Gothic"/>
        <family val="2"/>
      </rPr>
      <t>Keadaan Semasa</t>
    </r>
    <r>
      <rPr>
        <sz val="12"/>
        <rFont val="Century Gothic"/>
        <family val="2"/>
      </rPr>
      <t xml:space="preserve">                                                                                                                                                                                                                                                                    </t>
    </r>
    <r>
      <rPr>
        <i/>
        <sz val="12"/>
        <rFont val="Century Gothic"/>
        <family val="2"/>
      </rPr>
      <t xml:space="preserve"> </t>
    </r>
    <r>
      <rPr>
        <i/>
        <sz val="9"/>
        <rFont val="Century Gothic"/>
        <family val="2"/>
      </rPr>
      <t>Current Status</t>
    </r>
  </si>
  <si>
    <r>
      <rPr>
        <b/>
        <sz val="12"/>
        <rFont val="Century Gothic"/>
        <family val="2"/>
      </rPr>
      <t xml:space="preserve">Penangguhan Kerosakan (Jika ada)                                                                                                                                                                     </t>
    </r>
    <r>
      <rPr>
        <b/>
        <sz val="9"/>
        <rFont val="Century Gothic"/>
        <family val="2"/>
      </rPr>
      <t xml:space="preserve"> </t>
    </r>
    <r>
      <rPr>
        <i/>
        <sz val="9"/>
        <rFont val="Century Gothic"/>
        <family val="2"/>
      </rPr>
      <t>Deferred Defect (If any)</t>
    </r>
  </si>
  <si>
    <r>
      <rPr>
        <b/>
        <sz val="12"/>
        <rFont val="Century Gothic"/>
        <family val="2"/>
      </rPr>
      <t xml:space="preserve">        Rawatan Barisan Kedua                          </t>
    </r>
    <r>
      <rPr>
        <sz val="12"/>
        <rFont val="Century Gothic"/>
        <family val="2"/>
      </rPr>
      <t xml:space="preserve">                                                                   </t>
    </r>
    <r>
      <rPr>
        <sz val="9"/>
        <rFont val="Century Gothic"/>
        <family val="2"/>
      </rPr>
      <t xml:space="preserve">     </t>
    </r>
    <r>
      <rPr>
        <i/>
        <sz val="9"/>
        <rFont val="Century Gothic"/>
        <family val="2"/>
      </rPr>
      <t>Second Line Servicing</t>
    </r>
  </si>
  <si>
    <t>Pesawat</t>
  </si>
  <si>
    <t>Jam Enjin</t>
  </si>
  <si>
    <t>Jam Pesawat</t>
  </si>
  <si>
    <t>Keadaan</t>
  </si>
  <si>
    <t>Tarikh Rosak</t>
  </si>
  <si>
    <t>Butir Kerosakan</t>
  </si>
  <si>
    <t>Jangka Masa Siap</t>
  </si>
  <si>
    <t>Perkara</t>
  </si>
  <si>
    <t>Had Operasi                                         (Jika ada)</t>
  </si>
  <si>
    <r>
      <rPr>
        <b/>
        <sz val="11"/>
        <rFont val="Century Gothic"/>
        <family val="2"/>
      </rPr>
      <t xml:space="preserve">Tamat Pada                                                    </t>
    </r>
    <r>
      <rPr>
        <i/>
        <sz val="9"/>
        <rFont val="Century Gothic"/>
        <family val="2"/>
      </rPr>
      <t>Due at</t>
    </r>
  </si>
  <si>
    <r>
      <rPr>
        <b/>
        <sz val="11"/>
        <rFont val="Century Gothic"/>
        <family val="2"/>
      </rPr>
      <t xml:space="preserve">Baki                                                       </t>
    </r>
    <r>
      <rPr>
        <i/>
        <sz val="9"/>
        <rFont val="Century Gothic"/>
        <family val="2"/>
      </rPr>
      <t>Balance</t>
    </r>
  </si>
  <si>
    <t>Catatan</t>
  </si>
  <si>
    <t>Tail Number</t>
  </si>
  <si>
    <t>Eng TSN</t>
  </si>
  <si>
    <t>A/C TSN</t>
  </si>
  <si>
    <t>State</t>
  </si>
  <si>
    <t xml:space="preserve">Date Unserviceable </t>
  </si>
  <si>
    <t>Details of Unserviceable</t>
  </si>
  <si>
    <t>Estimate</t>
  </si>
  <si>
    <t>Description</t>
  </si>
  <si>
    <t>Date Unserviceable</t>
  </si>
  <si>
    <t>Operational Limitation</t>
  </si>
  <si>
    <r>
      <rPr>
        <b/>
        <sz val="10"/>
        <rFont val="Century Gothic"/>
        <family val="2"/>
      </rPr>
      <t xml:space="preserve">Jam  </t>
    </r>
    <r>
      <rPr>
        <i/>
        <sz val="10"/>
        <rFont val="Century Gothic"/>
        <family val="2"/>
      </rPr>
      <t xml:space="preserve">                                       Hrs</t>
    </r>
  </si>
  <si>
    <r>
      <rPr>
        <b/>
        <sz val="10"/>
        <rFont val="Century Gothic"/>
        <family val="2"/>
      </rPr>
      <t>Kalendar</t>
    </r>
    <r>
      <rPr>
        <i/>
        <sz val="10"/>
        <rFont val="Century Gothic"/>
        <family val="2"/>
      </rPr>
      <t xml:space="preserve">                                                Calendar </t>
    </r>
  </si>
  <si>
    <r>
      <rPr>
        <b/>
        <sz val="10"/>
        <rFont val="Century Gothic"/>
        <family val="2"/>
      </rPr>
      <t xml:space="preserve">Hari  </t>
    </r>
    <r>
      <rPr>
        <i/>
        <sz val="10"/>
        <rFont val="Century Gothic"/>
        <family val="2"/>
      </rPr>
      <t xml:space="preserve">                                       Day</t>
    </r>
  </si>
  <si>
    <t>Remarks</t>
  </si>
  <si>
    <t xml:space="preserve">                             </t>
  </si>
  <si>
    <t>SCHEDULE INSPECTION</t>
  </si>
  <si>
    <t>25 Hrs Insp</t>
  </si>
  <si>
    <t xml:space="preserve">SEAT CONFIGURATION </t>
  </si>
  <si>
    <t>50 Hrs Insp</t>
  </si>
  <si>
    <t>TROOP SEATS</t>
  </si>
  <si>
    <t>100 Hrs Insp</t>
  </si>
  <si>
    <t>INSTALLED</t>
  </si>
  <si>
    <t>150 Hrs  Insp</t>
  </si>
  <si>
    <t>1 Mth Insp. HOIST</t>
  </si>
  <si>
    <t>FLIR</t>
  </si>
  <si>
    <t>3 Mth Insp</t>
  </si>
  <si>
    <t>6 Mnth. Insp.</t>
  </si>
  <si>
    <t>CEU SER NO:      3421282</t>
  </si>
  <si>
    <t>1 Mth FLIR Purging</t>
  </si>
  <si>
    <t>TFU SER NO:       3411282</t>
  </si>
  <si>
    <t>FMS NAV Data Update</t>
  </si>
  <si>
    <t>HCU SER NO:       3431282</t>
  </si>
  <si>
    <t xml:space="preserve">  </t>
  </si>
  <si>
    <t>50 Hrs / 2 Mth</t>
  </si>
  <si>
    <t>LOUD HAILER</t>
  </si>
  <si>
    <t>M72-01</t>
  </si>
  <si>
    <t>3 Mth Anti-Microbial Additives Application</t>
  </si>
  <si>
    <t>120 Days Insp</t>
  </si>
  <si>
    <t>RESCUE HOIST</t>
  </si>
  <si>
    <t>150 Hrs / 1 Y Insp</t>
  </si>
  <si>
    <t>ENG #1</t>
  </si>
  <si>
    <t>300 Hrs Insp</t>
  </si>
  <si>
    <t>PCE-</t>
  </si>
  <si>
    <t>300 Hrs / 6 Month Insp</t>
  </si>
  <si>
    <t>KB0742</t>
  </si>
  <si>
    <t>200 Hrs Insp</t>
  </si>
  <si>
    <t>402 Hrs Insp</t>
  </si>
  <si>
    <t>CARGO HOOK</t>
  </si>
  <si>
    <t>CORROSION CONTROL PROGRAMME (CCP)</t>
  </si>
  <si>
    <t>REMOVED</t>
  </si>
  <si>
    <t>7 Day CCP</t>
  </si>
  <si>
    <t>1 Mth CCP</t>
  </si>
  <si>
    <t>FLOATATION SYS</t>
  </si>
  <si>
    <t>3 Mth CCP</t>
  </si>
  <si>
    <t>6 Mth CCP</t>
  </si>
  <si>
    <t>SER NO:  249 , 235 , 139 , 139</t>
  </si>
  <si>
    <t>ENG #2</t>
  </si>
  <si>
    <t>SERVICE BULLETIN / AIRWORTHINESS DIRECTIVE</t>
  </si>
  <si>
    <t>KB0739</t>
  </si>
  <si>
    <t>ASB139-654 (Part II) - Main Rotor Swashplate Boot Insp - EVERY 50FH</t>
  </si>
  <si>
    <t>LIFE RAFT</t>
  </si>
  <si>
    <t>ASB139-724 REV B - TR Damper Bracket Insp.            EVERY 50FH/6M</t>
  </si>
  <si>
    <t>SB139-728 TR Duplex Bearing Insp (Part I) - EVERY 50FH</t>
  </si>
  <si>
    <t>SER NO:  232 , 206</t>
  </si>
  <si>
    <t>ANN. INSP: 26/1/2024</t>
  </si>
  <si>
    <t>COMPONENT</t>
  </si>
  <si>
    <t>SERVICING / ANNUAL</t>
  </si>
  <si>
    <t>O/HAUL</t>
  </si>
  <si>
    <t>AC LANDING CYCLE</t>
  </si>
  <si>
    <t>FUEL</t>
  </si>
  <si>
    <t xml:space="preserve">          </t>
  </si>
  <si>
    <t>25 Hrs  Insp</t>
  </si>
  <si>
    <t>1 Mth Insp. Hoist</t>
  </si>
  <si>
    <t>3 Mth Insp HOIST</t>
  </si>
  <si>
    <t>6 Mth Insp.</t>
  </si>
  <si>
    <t>FMS Nav Data Updates</t>
  </si>
  <si>
    <t xml:space="preserve">   </t>
  </si>
  <si>
    <t>50Hrs / 2 Mths Insp</t>
  </si>
  <si>
    <t>M72-02</t>
  </si>
  <si>
    <t>SER NO: 40096</t>
  </si>
  <si>
    <t xml:space="preserve">MR &amp; TR Vibration Cx - 50 hrs </t>
  </si>
  <si>
    <t>CART. SER NO:  13750</t>
  </si>
  <si>
    <t>6 MTH CX:  14/12/2023</t>
  </si>
  <si>
    <t>KB0740</t>
  </si>
  <si>
    <t>Pitch Link Play Check (150 FH Reduced to 100 FH)</t>
  </si>
  <si>
    <t xml:space="preserve">S/N: </t>
  </si>
  <si>
    <t xml:space="preserve">PCE- </t>
  </si>
  <si>
    <t>KB0732</t>
  </si>
  <si>
    <t>S/N: 229, 236</t>
  </si>
  <si>
    <t>ANN. INSP : 9/5/2024</t>
  </si>
  <si>
    <t>NIL</t>
  </si>
  <si>
    <t>Float Annual Insp</t>
  </si>
  <si>
    <t>\</t>
  </si>
  <si>
    <t xml:space="preserve"> 'US'    </t>
  </si>
  <si>
    <t xml:space="preserve">                   </t>
  </si>
  <si>
    <t xml:space="preserve">150 Hrs Insp. </t>
  </si>
  <si>
    <t>1 Mth Insp HOIST</t>
  </si>
  <si>
    <t>TFU S/N: 3411283</t>
  </si>
  <si>
    <t>6 Mth. Insp.</t>
  </si>
  <si>
    <t>CEU S/N: 3411283</t>
  </si>
  <si>
    <t>M72-03</t>
  </si>
  <si>
    <t>N/A</t>
  </si>
  <si>
    <t xml:space="preserve">     </t>
  </si>
  <si>
    <t>SER NO : 40096</t>
  </si>
  <si>
    <t>OPS HOURS : 66.9</t>
  </si>
  <si>
    <t>CART SER NO:11201</t>
  </si>
  <si>
    <t>6 MONTH CX: 20/12/2023</t>
  </si>
  <si>
    <t>Main Battery (Cap CX) S/N: 11000779</t>
  </si>
  <si>
    <t>Aux Battery (Cap Cx) S/N:10802955</t>
  </si>
  <si>
    <t xml:space="preserve">600 Hrs Insp </t>
  </si>
  <si>
    <t>600 Hrs Insp #ENG 1</t>
  </si>
  <si>
    <t>4 YEARS INSPECTION.</t>
  </si>
  <si>
    <t>4 Y Insp</t>
  </si>
  <si>
    <t>300 Hrs / 6 Mth Insp</t>
  </si>
  <si>
    <t>SQUIB S/NO: NIL</t>
  </si>
  <si>
    <t xml:space="preserve">FORWARD SEGMEN </t>
  </si>
  <si>
    <t>4450 Landing</t>
  </si>
  <si>
    <t>HOOK S/NO: NIL</t>
  </si>
  <si>
    <t>FOUND CORROSION</t>
  </si>
  <si>
    <t>NEW REVISE</t>
  </si>
  <si>
    <t>EDD:</t>
  </si>
  <si>
    <t xml:space="preserve">AC HAS BEEN SENT TO LHM  </t>
  </si>
  <si>
    <t>ON 23  FEB 2023</t>
  </si>
  <si>
    <t>7 Days CCP</t>
  </si>
  <si>
    <t xml:space="preserve">FRAME STA 5700 REPLACEMENT </t>
  </si>
  <si>
    <t>IN PROGRESS</t>
  </si>
  <si>
    <t>BT139-443 (Every 6 Month Hoist Load Test)</t>
  </si>
  <si>
    <t>ASB139-724 REV B - TR Damper Bracket Insp. (50FH/2M)</t>
  </si>
  <si>
    <t>SER NO:</t>
  </si>
  <si>
    <t>SB139-728 TR Duplex Bearing Insp (Part I)</t>
  </si>
  <si>
    <t>Emergency Floats (Annual Insp)</t>
  </si>
  <si>
    <t>ELT battery Pack SN: 375581-036</t>
  </si>
  <si>
    <t>Clutch Assy PN: 44314-398-101 SN: l72-94 (Due 40 Mth) - RESCUE HOIST</t>
  </si>
  <si>
    <t>.</t>
  </si>
  <si>
    <t xml:space="preserve">MR &amp; TR Vibration Cx (50 hrs) </t>
  </si>
  <si>
    <t>Aux Battery (Cap Cx) S/N: 10900402</t>
  </si>
  <si>
    <t>Main Battery (Cap Cx) S/N: 11903005</t>
  </si>
  <si>
    <t>ANN. INSP: 26/12/2023</t>
  </si>
  <si>
    <t>450 FH / 18 M Insp</t>
  </si>
  <si>
    <t>300 Hrs / 1 Year Insp</t>
  </si>
  <si>
    <t>1 Year Inspection</t>
  </si>
  <si>
    <t>900 FH / 1 Y Inspection</t>
  </si>
  <si>
    <t>1200 FH / 1 Y Inspection</t>
  </si>
  <si>
    <t>OPS HRS:   71.3</t>
  </si>
  <si>
    <t>SER NO: 40077</t>
  </si>
  <si>
    <t>CART. SER NO:  12424</t>
  </si>
  <si>
    <t>6 MTH CX:  13/03/2024</t>
  </si>
  <si>
    <t>Main Battery (Cap Cx) S/N: 12100162</t>
  </si>
  <si>
    <t>Aux Battery (Cap Cx) S/N: 10601367</t>
  </si>
  <si>
    <t>Main Rotor Actuator Replacement due 4500 Airframe Hrs (OV) S/N: HSC222303</t>
  </si>
  <si>
    <t>450 FH - Hoist Inspection</t>
  </si>
  <si>
    <t>Emergency Float Annual</t>
  </si>
  <si>
    <t>S/N ; 247, 240, 132, 107</t>
  </si>
  <si>
    <t>25.9.23</t>
  </si>
  <si>
    <t xml:space="preserve">SERVICEABLE (PMC) </t>
  </si>
  <si>
    <t>FLIR NOT FITTED</t>
  </si>
  <si>
    <t>S' PMC</t>
  </si>
  <si>
    <t xml:space="preserve">SERVICEABLE (FMC) </t>
  </si>
  <si>
    <t>ANN. INSP : 23/3/2024</t>
  </si>
  <si>
    <t>25.12.23</t>
  </si>
  <si>
    <t>OPS HRS:   30.5</t>
  </si>
  <si>
    <t>S' FMC</t>
  </si>
  <si>
    <t xml:space="preserve">    </t>
  </si>
  <si>
    <t>LAST FLOWN 13/10/2023</t>
  </si>
  <si>
    <t>1030kg</t>
  </si>
  <si>
    <t>M72-01: NIL</t>
  </si>
  <si>
    <t>M72-02: NIL</t>
  </si>
  <si>
    <t>Main Gearbox Assy Overhaul, SN:V14</t>
  </si>
  <si>
    <t>Lubricating Pump Replacement, SN: 0809,0810</t>
  </si>
  <si>
    <t>Input Shaft Replacement, SN: 0828,0841</t>
  </si>
  <si>
    <t>TR Elastomeric Spherical Bearing Replacement, SN: 1053,1052,1054,1055</t>
  </si>
  <si>
    <t>MVA Torque Cx (After 25FH from installation)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</si>
</sst>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d\.m\.yy"/>
    <numFmt numFmtId="165" formatCode="[h]:mm"/>
    <numFmt numFmtId="166" formatCode="0.0\ \H"/>
    <numFmt numFmtId="167" formatCode="[$-14409]dd/mm/yy;@"/>
    <numFmt numFmtId="168" formatCode="0\ \D"/>
    <numFmt numFmtId="169" formatCode="dd/mm/yyyy;@"/>
    <numFmt numFmtId="170" formatCode="dd/m/yy"/>
    <numFmt numFmtId="171" formatCode="dd\.mm\.yy;@"/>
    <numFmt numFmtId="172" formatCode="[$-14409]h:mm;@"/>
    <numFmt numFmtId="173" formatCode="[$-F400]h:mm:ss\ AM/PM"/>
    <numFmt numFmtId="174" formatCode="dd\.mm\.yy"/>
    <numFmt numFmtId="175" formatCode="[$-14409]dd/mm/yy"/>
    <numFmt numFmtId="176" formatCode="0\ \L"/>
    <numFmt numFmtId="177" formatCode="0.0"/>
    <numFmt numFmtId="178" formatCode="[$-14409]d/m/yyyy;@"/>
    <numFmt numFmtId="179" formatCode="d\-mmm\-yyyy"/>
    <numFmt numFmtId="180" formatCode="0.0\ \H\r\s"/>
    <numFmt numFmtId="181" formatCode="0\%"/>
    <numFmt numFmtId="182" formatCode="0.0\%"/>
  </numFmts>
  <fonts count="105">
    <font>
      <sz val="11"/>
      <color indexed="8"/>
      <name val="Calibri"/>
      <charset val="134"/>
    </font>
    <font>
      <sz val="10"/>
      <name val="Century Gothic"/>
      <family val="2"/>
    </font>
    <font>
      <sz val="14"/>
      <name val="Century Gothic"/>
      <family val="2"/>
    </font>
    <font>
      <b/>
      <sz val="14"/>
      <name val="Century Gothic"/>
      <family val="2"/>
    </font>
    <font>
      <b/>
      <sz val="10"/>
      <name val="Century Gothic"/>
      <family val="2"/>
    </font>
    <font>
      <sz val="16"/>
      <name val="Century Gothic"/>
      <family val="2"/>
    </font>
    <font>
      <i/>
      <sz val="14"/>
      <name val="Century Gothic"/>
      <family val="2"/>
    </font>
    <font>
      <b/>
      <i/>
      <sz val="14"/>
      <name val="Century Gothic"/>
      <family val="2"/>
    </font>
    <font>
      <sz val="12"/>
      <name val="Century Gothic"/>
      <family val="2"/>
    </font>
    <font>
      <b/>
      <sz val="11"/>
      <name val="Century Gothic"/>
      <family val="2"/>
    </font>
    <font>
      <i/>
      <sz val="11"/>
      <name val="Century Gothic"/>
      <family val="2"/>
    </font>
    <font>
      <i/>
      <sz val="10"/>
      <name val="Century Gothic"/>
      <family val="2"/>
    </font>
    <font>
      <b/>
      <sz val="15"/>
      <color rgb="FFFF0000"/>
      <name val="Century Gothic"/>
      <family val="2"/>
    </font>
    <font>
      <b/>
      <sz val="12"/>
      <name val="Century Gothic"/>
      <family val="2"/>
    </font>
    <font>
      <b/>
      <sz val="18"/>
      <name val="Century Gothic"/>
      <family val="2"/>
    </font>
    <font>
      <b/>
      <sz val="12"/>
      <color rgb="FFFF0000"/>
      <name val="Century Gothic"/>
      <family val="2"/>
    </font>
    <font>
      <b/>
      <sz val="14"/>
      <color rgb="FFFF0000"/>
      <name val="Century Gothic"/>
      <family val="2"/>
    </font>
    <font>
      <b/>
      <sz val="16"/>
      <name val="Century Gothic"/>
      <family val="2"/>
    </font>
    <font>
      <b/>
      <sz val="14"/>
      <color rgb="FF0000FF"/>
      <name val="Century Gothic"/>
      <family val="2"/>
    </font>
    <font>
      <b/>
      <sz val="12"/>
      <color theme="1"/>
      <name val="Century Gothic"/>
      <family val="2"/>
    </font>
    <font>
      <b/>
      <sz val="10"/>
      <color rgb="FFC00000"/>
      <name val="Century Gothic"/>
      <family val="2"/>
    </font>
    <font>
      <b/>
      <sz val="14"/>
      <color rgb="FF00B0F0"/>
      <name val="Century Gothic"/>
      <family val="2"/>
    </font>
    <font>
      <sz val="13"/>
      <name val="Century Gothic"/>
      <family val="2"/>
    </font>
    <font>
      <b/>
      <sz val="16"/>
      <color rgb="FF0000FF"/>
      <name val="Century Gothic"/>
      <family val="2"/>
    </font>
    <font>
      <b/>
      <sz val="16"/>
      <color rgb="FFFF0000"/>
      <name val="Century Gothic"/>
      <family val="2"/>
    </font>
    <font>
      <b/>
      <sz val="16"/>
      <color theme="0" tint="-0.14996795556505021"/>
      <name val="Century Gothic"/>
      <family val="2"/>
    </font>
    <font>
      <sz val="12"/>
      <name val="Tahoma"/>
      <family val="2"/>
    </font>
    <font>
      <sz val="12"/>
      <color rgb="FF00B050"/>
      <name val="Century Gothic"/>
      <family val="2"/>
    </font>
    <font>
      <sz val="10"/>
      <color rgb="FFFF0000"/>
      <name val="Century Gothic"/>
      <family val="2"/>
    </font>
    <font>
      <sz val="12"/>
      <color rgb="FFFF0000"/>
      <name val="Century Gothic"/>
      <family val="2"/>
    </font>
    <font>
      <b/>
      <sz val="12"/>
      <name val="Tahoma"/>
      <family val="2"/>
    </font>
    <font>
      <i/>
      <sz val="9"/>
      <name val="Century Gothic"/>
      <family val="2"/>
    </font>
    <font>
      <b/>
      <sz val="14"/>
      <color rgb="FF00B050"/>
      <name val="Century Gothic"/>
      <family val="2"/>
    </font>
    <font>
      <sz val="12"/>
      <color theme="1"/>
      <name val="Tahoma"/>
      <family val="2"/>
    </font>
    <font>
      <sz val="12"/>
      <color rgb="FFFF0000"/>
      <name val="Tahoma"/>
      <family val="2"/>
    </font>
    <font>
      <b/>
      <sz val="14"/>
      <color theme="1"/>
      <name val="Century Gothic"/>
      <family val="2"/>
    </font>
    <font>
      <b/>
      <sz val="14"/>
      <color rgb="FFFF0000"/>
      <name val="Tahoma"/>
      <family val="2"/>
    </font>
    <font>
      <b/>
      <sz val="14"/>
      <name val="Tahoma"/>
      <family val="2"/>
    </font>
    <font>
      <b/>
      <sz val="13"/>
      <color rgb="FFFF0000"/>
      <name val="Century Gothic"/>
      <family val="2"/>
    </font>
    <font>
      <b/>
      <sz val="12"/>
      <color theme="1"/>
      <name val="Tahoma"/>
      <family val="2"/>
    </font>
    <font>
      <b/>
      <sz val="12"/>
      <color rgb="FFFF0000"/>
      <name val="Tahoma"/>
      <family val="2"/>
    </font>
    <font>
      <b/>
      <sz val="13"/>
      <name val="Century Gothic"/>
      <family val="2"/>
    </font>
    <font>
      <b/>
      <sz val="13"/>
      <color rgb="FF0000FF"/>
      <name val="Century Gothic"/>
      <family val="2"/>
    </font>
    <font>
      <b/>
      <sz val="15"/>
      <name val="Century Gothic"/>
      <family val="2"/>
    </font>
    <font>
      <b/>
      <sz val="15"/>
      <color rgb="FFC00000"/>
      <name val="Century Gothic"/>
      <family val="2"/>
    </font>
    <font>
      <b/>
      <sz val="15"/>
      <color theme="1"/>
      <name val="Century Gothic"/>
      <family val="2"/>
    </font>
    <font>
      <sz val="12"/>
      <color theme="1"/>
      <name val="Century Gothic"/>
      <family val="2"/>
    </font>
    <font>
      <sz val="11"/>
      <name val="Century Gothic"/>
      <family val="2"/>
    </font>
    <font>
      <b/>
      <sz val="11"/>
      <color indexed="8"/>
      <name val="Century Gothic"/>
      <family val="2"/>
    </font>
    <font>
      <sz val="11"/>
      <color indexed="8"/>
      <name val="Century Gothic"/>
      <family val="2"/>
    </font>
    <font>
      <b/>
      <sz val="14"/>
      <color theme="0" tint="-4.9989318521683403E-2"/>
      <name val="Century Gothic"/>
      <family val="2"/>
    </font>
    <font>
      <b/>
      <sz val="14"/>
      <color theme="0" tint="-0.14996795556505021"/>
      <name val="Century Gothic"/>
      <family val="2"/>
    </font>
    <font>
      <b/>
      <sz val="12"/>
      <color rgb="FFC00000"/>
      <name val="Century Gothic"/>
      <family val="2"/>
    </font>
    <font>
      <sz val="10"/>
      <color rgb="FF00B0F0"/>
      <name val="Century Gothic"/>
      <family val="2"/>
    </font>
    <font>
      <sz val="14"/>
      <color rgb="FF00B0F0"/>
      <name val="Century Gothic"/>
      <family val="2"/>
    </font>
    <font>
      <sz val="10"/>
      <color indexed="30"/>
      <name val="Century Gothic"/>
      <family val="2"/>
    </font>
    <font>
      <b/>
      <sz val="11"/>
      <color rgb="FFFF0000"/>
      <name val="Century Gothic"/>
      <family val="2"/>
    </font>
    <font>
      <b/>
      <sz val="12"/>
      <color rgb="FF0000FF"/>
      <name val="Century Gothic"/>
      <family val="2"/>
    </font>
    <font>
      <sz val="16"/>
      <color rgb="FFC00000"/>
      <name val="Century Gothic"/>
      <family val="2"/>
    </font>
    <font>
      <b/>
      <sz val="11"/>
      <color rgb="FF00B050"/>
      <name val="Century Gothic"/>
      <family val="2"/>
    </font>
    <font>
      <sz val="11"/>
      <name val="Tahoma"/>
      <family val="2"/>
    </font>
    <font>
      <sz val="10"/>
      <name val="Tahoma"/>
      <family val="2"/>
    </font>
    <font>
      <b/>
      <u/>
      <sz val="14"/>
      <color indexed="8"/>
      <name val="Calibri"/>
      <family val="2"/>
    </font>
    <font>
      <b/>
      <sz val="12"/>
      <color indexed="8"/>
      <name val="Calibri"/>
      <family val="2"/>
    </font>
    <font>
      <b/>
      <i/>
      <sz val="11"/>
      <color indexed="8"/>
      <name val="Calibri"/>
      <family val="2"/>
    </font>
    <font>
      <b/>
      <sz val="11"/>
      <color indexed="8"/>
      <name val="Calibri"/>
      <family val="2"/>
    </font>
    <font>
      <sz val="12"/>
      <color indexed="8"/>
      <name val="Calibri"/>
      <family val="2"/>
    </font>
    <font>
      <b/>
      <i/>
      <sz val="9"/>
      <color indexed="8"/>
      <name val="Calibri"/>
      <family val="2"/>
    </font>
    <font>
      <b/>
      <i/>
      <sz val="9"/>
      <name val="Calibri"/>
      <family val="2"/>
    </font>
    <font>
      <b/>
      <i/>
      <sz val="10"/>
      <color indexed="8"/>
      <name val="Calibri"/>
      <family val="2"/>
    </font>
    <font>
      <b/>
      <i/>
      <sz val="11"/>
      <color indexed="10"/>
      <name val="Calibri"/>
      <family val="2"/>
    </font>
    <font>
      <b/>
      <i/>
      <sz val="9"/>
      <color rgb="FFFF0000"/>
      <name val="Calibri"/>
      <family val="2"/>
      <scheme val="minor"/>
    </font>
    <font>
      <b/>
      <i/>
      <sz val="9"/>
      <color rgb="FFFF0000"/>
      <name val="Calibri"/>
      <family val="2"/>
    </font>
    <font>
      <b/>
      <i/>
      <sz val="9"/>
      <color theme="1"/>
      <name val="Calibri"/>
      <family val="2"/>
    </font>
    <font>
      <b/>
      <sz val="11"/>
      <name val="Tahoma"/>
      <family val="2"/>
    </font>
    <font>
      <b/>
      <sz val="11"/>
      <color indexed="8"/>
      <name val="Tahoma"/>
      <family val="2"/>
    </font>
    <font>
      <sz val="10.5"/>
      <name val="Tahoma"/>
      <family val="2"/>
    </font>
    <font>
      <b/>
      <sz val="10"/>
      <name val="Tahoma"/>
      <family val="2"/>
    </font>
    <font>
      <b/>
      <i/>
      <sz val="10"/>
      <color rgb="FFFF0000"/>
      <name val="Calibri"/>
      <family val="2"/>
      <scheme val="minor"/>
    </font>
    <font>
      <b/>
      <i/>
      <sz val="9"/>
      <name val="Calibri"/>
      <family val="2"/>
      <scheme val="minor"/>
    </font>
    <font>
      <b/>
      <sz val="11"/>
      <name val="Calibri"/>
      <family val="2"/>
    </font>
    <font>
      <sz val="18"/>
      <color indexed="8"/>
      <name val="Calibri"/>
      <family val="2"/>
    </font>
    <font>
      <b/>
      <sz val="11"/>
      <color rgb="FFFF0000"/>
      <name val="Calibri"/>
      <family val="2"/>
    </font>
    <font>
      <sz val="14"/>
      <name val="Arial"/>
      <family val="2"/>
    </font>
    <font>
      <b/>
      <sz val="11"/>
      <color theme="1"/>
      <name val="Calibri"/>
      <family val="2"/>
    </font>
    <font>
      <b/>
      <sz val="14"/>
      <color indexed="8"/>
      <name val="Calibri"/>
      <family val="2"/>
    </font>
    <font>
      <b/>
      <sz val="10.5"/>
      <color indexed="8"/>
      <name val="Calibri"/>
      <family val="2"/>
    </font>
    <font>
      <sz val="10.5"/>
      <color indexed="8"/>
      <name val="Calibri"/>
      <family val="2"/>
    </font>
    <font>
      <u/>
      <sz val="11"/>
      <color theme="10"/>
      <name val="Calibri"/>
      <family val="2"/>
    </font>
    <font>
      <b/>
      <sz val="11"/>
      <color rgb="FFFA7D00"/>
      <name val="Calibri"/>
      <family val="2"/>
      <scheme val="minor"/>
    </font>
    <font>
      <sz val="10"/>
      <name val="Arial"/>
      <family val="2"/>
    </font>
    <font>
      <i/>
      <sz val="12"/>
      <name val="Century Gothic"/>
      <family val="2"/>
    </font>
    <font>
      <b/>
      <sz val="9"/>
      <name val="Century Gothic"/>
      <family val="2"/>
    </font>
    <font>
      <sz val="9"/>
      <name val="Century Gothic"/>
      <family val="2"/>
    </font>
    <font>
      <sz val="12"/>
      <name val="Tahoma"/>
      <family val="2"/>
    </font>
    <font>
      <b/>
      <i/>
      <sz val="9"/>
      <name val="Calibri"/>
      <family val="2"/>
    </font>
    <font>
      <b/>
      <i/>
      <sz val="9"/>
      <color rgb="FFFF0000"/>
      <name val="Calibri"/>
      <family val="2"/>
    </font>
    <font>
      <sz val="8"/>
      <name val="Calibri"/>
      <family val="2"/>
    </font>
    <font>
      <b/>
      <sz val="14"/>
      <color rgb="FFFF0000"/>
      <name val="Century Gothic"/>
      <family val="2"/>
    </font>
    <font>
      <b/>
      <sz val="12"/>
      <color rgb="FFFF0000"/>
      <name val="Century Gothic"/>
      <family val="2"/>
    </font>
    <font>
      <sz val="10"/>
      <name val="Century Gothic"/>
      <family val="2"/>
    </font>
    <font>
      <b/>
      <sz val="11"/>
      <color rgb="FFFF0000"/>
      <name val="Calibri"/>
      <family val="2"/>
    </font>
    <font>
      <b/>
      <sz val="14"/>
      <color rgb="FF0000FF"/>
      <name val="Tahoma"/>
      <family val="2"/>
    </font>
    <font>
      <b/>
      <sz val="15"/>
      <color rgb="FF0000FF"/>
      <name val="Century Gothic"/>
      <family val="2"/>
    </font>
    <font>
      <sz val="11"/>
      <color indexed="8"/>
      <name val="Calibri"/>
      <family val="2"/>
    </font>
  </fonts>
  <fills count="2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31"/>
        <bgColor indexed="64"/>
      </patternFill>
    </fill>
    <fill>
      <patternFill patternType="solid">
        <fgColor indexed="44"/>
        <bgColor indexed="64"/>
      </patternFill>
    </fill>
    <fill>
      <patternFill patternType="solid">
        <fgColor indexed="22"/>
        <bgColor indexed="64"/>
      </patternFill>
    </fill>
    <fill>
      <patternFill patternType="solid">
        <fgColor theme="8" tint="0.39994506668294322"/>
        <bgColor indexed="64"/>
      </patternFill>
    </fill>
    <fill>
      <patternFill patternType="solid">
        <fgColor theme="0" tint="-0.14996795556505021"/>
        <bgColor indexed="64"/>
      </patternFill>
    </fill>
    <fill>
      <patternFill patternType="solid">
        <fgColor indexed="13"/>
        <bgColor indexed="64"/>
      </patternFill>
    </fill>
    <fill>
      <patternFill patternType="solid">
        <fgColor rgb="FFFF0000"/>
        <bgColor indexed="64"/>
      </patternFill>
    </fill>
    <fill>
      <patternFill patternType="solid">
        <fgColor rgb="FFFF7C80"/>
        <bgColor indexed="64"/>
      </patternFill>
    </fill>
    <fill>
      <patternFill patternType="solid">
        <fgColor indexed="55"/>
        <bgColor indexed="64"/>
      </patternFill>
    </fill>
    <fill>
      <patternFill patternType="solid">
        <fgColor indexed="51"/>
        <bgColor indexed="64"/>
      </patternFill>
    </fill>
    <fill>
      <patternFill patternType="solid">
        <fgColor indexed="40"/>
        <bgColor indexed="64"/>
      </patternFill>
    </fill>
    <fill>
      <patternFill patternType="solid">
        <fgColor indexed="17"/>
        <bgColor indexed="64"/>
      </patternFill>
    </fill>
    <fill>
      <patternFill patternType="solid">
        <fgColor indexed="11"/>
        <bgColor indexed="64"/>
      </patternFill>
    </fill>
    <fill>
      <patternFill patternType="solid">
        <fgColor indexed="10"/>
        <bgColor indexed="64"/>
      </patternFill>
    </fill>
    <fill>
      <patternFill patternType="solid">
        <fgColor indexed="49"/>
        <bgColor indexed="64"/>
      </patternFill>
    </fill>
    <fill>
      <patternFill patternType="solid">
        <fgColor rgb="FFF2F2F2"/>
        <bgColor indexed="64"/>
      </patternFill>
    </fill>
    <fill>
      <patternFill patternType="solid">
        <fgColor theme="0" tint="-0.14999847407452621"/>
        <bgColor indexed="64"/>
      </patternFill>
    </fill>
    <fill>
      <patternFill patternType="solid">
        <fgColor theme="0" tint="-0.14999847407452621"/>
        <bgColor rgb="FFD8D8D8"/>
      </patternFill>
    </fill>
    <fill>
      <patternFill patternType="solid">
        <fgColor rgb="FFFFFF00"/>
        <bgColor indexed="64"/>
      </patternFill>
    </fill>
  </fills>
  <borders count="106">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top style="double">
        <color auto="1"/>
      </top>
      <bottom/>
      <diagonal/>
    </border>
    <border>
      <left style="thin">
        <color auto="1"/>
      </left>
      <right style="thin">
        <color auto="1"/>
      </right>
      <top style="double">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medium">
        <color auto="1"/>
      </top>
      <bottom style="medium">
        <color auto="1"/>
      </bottom>
      <diagonal/>
    </border>
    <border>
      <left style="thin">
        <color auto="1"/>
      </left>
      <right/>
      <top/>
      <bottom style="thin">
        <color auto="1"/>
      </bottom>
      <diagonal/>
    </border>
    <border>
      <left/>
      <right style="thin">
        <color auto="1"/>
      </right>
      <top/>
      <bottom style="double">
        <color auto="1"/>
      </bottom>
      <diagonal/>
    </border>
    <border>
      <left style="thin">
        <color auto="1"/>
      </left>
      <right/>
      <top style="double">
        <color auto="1"/>
      </top>
      <bottom style="double">
        <color auto="1"/>
      </bottom>
      <diagonal/>
    </border>
    <border>
      <left/>
      <right/>
      <top style="double">
        <color auto="1"/>
      </top>
      <bottom style="double">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style="thin">
        <color auto="1"/>
      </right>
      <top style="double">
        <color auto="1"/>
      </top>
      <bottom style="double">
        <color auto="1"/>
      </bottom>
      <diagonal/>
    </border>
    <border>
      <left/>
      <right style="thin">
        <color auto="1"/>
      </right>
      <top style="double">
        <color auto="1"/>
      </top>
      <bottom style="double">
        <color auto="1"/>
      </bottom>
      <diagonal/>
    </border>
    <border>
      <left style="thin">
        <color auto="1"/>
      </left>
      <right style="thin">
        <color auto="1"/>
      </right>
      <top style="double">
        <color auto="1"/>
      </top>
      <bottom style="thin">
        <color auto="1"/>
      </bottom>
      <diagonal/>
    </border>
    <border>
      <left style="thin">
        <color auto="1"/>
      </left>
      <right/>
      <top style="thin">
        <color auto="1"/>
      </top>
      <bottom/>
      <diagonal/>
    </border>
    <border>
      <left style="thin">
        <color auto="1"/>
      </left>
      <right/>
      <top style="thin">
        <color auto="1"/>
      </top>
      <bottom style="double">
        <color auto="1"/>
      </bottom>
      <diagonal/>
    </border>
    <border>
      <left/>
      <right/>
      <top style="thin">
        <color auto="1"/>
      </top>
      <bottom style="double">
        <color auto="1"/>
      </bottom>
      <diagonal/>
    </border>
    <border>
      <left/>
      <right style="medium">
        <color auto="1"/>
      </right>
      <top style="medium">
        <color auto="1"/>
      </top>
      <bottom style="medium">
        <color auto="1"/>
      </bottom>
      <diagonal/>
    </border>
    <border>
      <left/>
      <right style="thin">
        <color auto="1"/>
      </right>
      <top style="thin">
        <color auto="1"/>
      </top>
      <bottom style="double">
        <color auto="1"/>
      </bottom>
      <diagonal/>
    </border>
    <border>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double">
        <color auto="1"/>
      </bottom>
      <diagonal/>
    </border>
    <border>
      <left style="thin">
        <color auto="1"/>
      </left>
      <right style="thin">
        <color auto="1"/>
      </right>
      <top style="thin">
        <color auto="1"/>
      </top>
      <bottom style="double">
        <color auto="1"/>
      </bottom>
      <diagonal/>
    </border>
    <border>
      <left style="thin">
        <color auto="1"/>
      </left>
      <right/>
      <top style="double">
        <color auto="1"/>
      </top>
      <bottom style="hair">
        <color auto="1"/>
      </bottom>
      <diagonal/>
    </border>
    <border>
      <left/>
      <right style="thin">
        <color auto="1"/>
      </right>
      <top style="double">
        <color auto="1"/>
      </top>
      <bottom style="hair">
        <color auto="1"/>
      </bottom>
      <diagonal/>
    </border>
    <border>
      <left/>
      <right style="thin">
        <color auto="1"/>
      </right>
      <top style="double">
        <color auto="1"/>
      </top>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style="thin">
        <color auto="1"/>
      </right>
      <top style="hair">
        <color auto="1"/>
      </top>
      <bottom/>
      <diagonal/>
    </border>
    <border>
      <left/>
      <right style="thin">
        <color auto="1"/>
      </right>
      <top/>
      <bottom style="hair">
        <color auto="1"/>
      </bottom>
      <diagonal/>
    </border>
    <border>
      <left style="thin">
        <color auto="1"/>
      </left>
      <right/>
      <top style="hair">
        <color auto="1"/>
      </top>
      <bottom style="double">
        <color auto="1"/>
      </bottom>
      <diagonal/>
    </border>
    <border>
      <left/>
      <right style="thin">
        <color auto="1"/>
      </right>
      <top style="hair">
        <color auto="1"/>
      </top>
      <bottom style="double">
        <color auto="1"/>
      </bottom>
      <diagonal/>
    </border>
    <border>
      <left style="double">
        <color auto="1"/>
      </left>
      <right/>
      <top style="thin">
        <color auto="1"/>
      </top>
      <bottom style="double">
        <color auto="1"/>
      </bottom>
      <diagonal/>
    </border>
    <border>
      <left style="thin">
        <color auto="1"/>
      </left>
      <right style="double">
        <color auto="1"/>
      </right>
      <top style="double">
        <color auto="1"/>
      </top>
      <bottom/>
      <diagonal/>
    </border>
    <border>
      <left style="double">
        <color auto="1"/>
      </left>
      <right style="thin">
        <color auto="1"/>
      </right>
      <top style="double">
        <color auto="1"/>
      </top>
      <bottom style="thin">
        <color auto="1"/>
      </bottom>
      <diagonal/>
    </border>
    <border>
      <left/>
      <right/>
      <top style="double">
        <color auto="1"/>
      </top>
      <bottom style="thin">
        <color auto="1"/>
      </bottom>
      <diagonal/>
    </border>
    <border>
      <left style="thin">
        <color auto="1"/>
      </left>
      <right style="double">
        <color auto="1"/>
      </right>
      <top/>
      <bottom/>
      <diagonal/>
    </border>
    <border>
      <left style="double">
        <color auto="1"/>
      </left>
      <right style="thin">
        <color auto="1"/>
      </right>
      <top/>
      <bottom style="hair">
        <color auto="1"/>
      </bottom>
      <diagonal/>
    </border>
    <border>
      <left/>
      <right/>
      <top style="thin">
        <color auto="1"/>
      </top>
      <bottom style="hair">
        <color auto="1"/>
      </bottom>
      <diagonal/>
    </border>
    <border>
      <left/>
      <right/>
      <top style="hair">
        <color auto="1"/>
      </top>
      <bottom style="hair">
        <color auto="1"/>
      </bottom>
      <diagonal/>
    </border>
    <border>
      <left style="double">
        <color auto="1"/>
      </left>
      <right/>
      <top/>
      <bottom style="hair">
        <color auto="1"/>
      </bottom>
      <diagonal/>
    </border>
    <border>
      <left style="thin">
        <color auto="1"/>
      </left>
      <right style="double">
        <color auto="1"/>
      </right>
      <top/>
      <bottom style="double">
        <color auto="1"/>
      </bottom>
      <diagonal/>
    </border>
    <border>
      <left style="double">
        <color auto="1"/>
      </left>
      <right style="thin">
        <color auto="1"/>
      </right>
      <top style="hair">
        <color auto="1"/>
      </top>
      <bottom style="double">
        <color auto="1"/>
      </bottom>
      <diagonal/>
    </border>
    <border>
      <left style="double">
        <color auto="1"/>
      </left>
      <right style="thin">
        <color auto="1"/>
      </right>
      <top style="double">
        <color auto="1"/>
      </top>
      <bottom style="hair">
        <color auto="1"/>
      </bottom>
      <diagonal/>
    </border>
    <border>
      <left/>
      <right/>
      <top style="hair">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hair">
        <color auto="1"/>
      </top>
      <bottom style="double">
        <color auto="1"/>
      </bottom>
      <diagonal/>
    </border>
    <border>
      <left/>
      <right style="double">
        <color auto="1"/>
      </right>
      <top/>
      <bottom style="thin">
        <color auto="1"/>
      </bottom>
      <diagonal/>
    </border>
    <border>
      <left style="double">
        <color auto="1"/>
      </left>
      <right/>
      <top/>
      <bottom style="thin">
        <color auto="1"/>
      </bottom>
      <diagonal/>
    </border>
    <border>
      <left/>
      <right style="double">
        <color auto="1"/>
      </right>
      <top style="thin">
        <color auto="1"/>
      </top>
      <bottom style="double">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style="double">
        <color auto="1"/>
      </top>
      <bottom/>
      <diagonal/>
    </border>
    <border>
      <left/>
      <right style="double">
        <color auto="1"/>
      </right>
      <top style="hair">
        <color auto="1"/>
      </top>
      <bottom style="hair">
        <color auto="1"/>
      </bottom>
      <diagonal/>
    </border>
    <border>
      <left style="double">
        <color auto="1"/>
      </left>
      <right style="thin">
        <color auto="1"/>
      </right>
      <top/>
      <bottom/>
      <diagonal/>
    </border>
    <border>
      <left/>
      <right style="double">
        <color auto="1"/>
      </right>
      <top style="hair">
        <color auto="1"/>
      </top>
      <bottom style="thin">
        <color auto="1"/>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bottom style="double">
        <color auto="1"/>
      </bottom>
      <diagonal/>
    </border>
    <border>
      <left/>
      <right/>
      <top style="double">
        <color auto="1"/>
      </top>
      <bottom/>
      <diagonal/>
    </border>
    <border>
      <left style="double">
        <color auto="1"/>
      </left>
      <right/>
      <top/>
      <bottom/>
      <diagonal/>
    </border>
    <border>
      <left/>
      <right style="double">
        <color auto="1"/>
      </right>
      <top/>
      <bottom/>
      <diagonal/>
    </border>
    <border>
      <left/>
      <right style="double">
        <color auto="1"/>
      </right>
      <top style="thin">
        <color auto="1"/>
      </top>
      <bottom style="hair">
        <color auto="1"/>
      </bottom>
      <diagonal/>
    </border>
    <border>
      <left/>
      <right style="double">
        <color auto="1"/>
      </right>
      <top style="hair">
        <color auto="1"/>
      </top>
      <bottom style="double">
        <color auto="1"/>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double">
        <color auto="1"/>
      </left>
      <right style="double">
        <color auto="1"/>
      </right>
      <top style="double">
        <color auto="1"/>
      </top>
      <bottom/>
      <diagonal/>
    </border>
    <border>
      <left style="double">
        <color auto="1"/>
      </left>
      <right style="double">
        <color auto="1"/>
      </right>
      <top/>
      <bottom style="thin">
        <color auto="1"/>
      </bottom>
      <diagonal/>
    </border>
    <border>
      <left style="double">
        <color auto="1"/>
      </left>
      <right style="double">
        <color auto="1"/>
      </right>
      <top style="thin">
        <color auto="1"/>
      </top>
      <bottom/>
      <diagonal/>
    </border>
    <border>
      <left style="double">
        <color auto="1"/>
      </left>
      <right style="double">
        <color auto="1"/>
      </right>
      <top style="double">
        <color auto="1"/>
      </top>
      <bottom style="double">
        <color auto="1"/>
      </bottom>
      <diagonal/>
    </border>
    <border>
      <left/>
      <right/>
      <top/>
      <bottom style="hair">
        <color auto="1"/>
      </bottom>
      <diagonal/>
    </border>
    <border>
      <left style="double">
        <color auto="1"/>
      </left>
      <right style="thin">
        <color auto="1"/>
      </right>
      <top style="hair">
        <color auto="1"/>
      </top>
      <bottom style="hair">
        <color auto="1"/>
      </bottom>
      <diagonal/>
    </border>
    <border>
      <left style="hair">
        <color auto="1"/>
      </left>
      <right style="double">
        <color auto="1"/>
      </right>
      <top style="double">
        <color auto="1"/>
      </top>
      <bottom/>
      <diagonal/>
    </border>
    <border>
      <left style="hair">
        <color auto="1"/>
      </left>
      <right style="double">
        <color auto="1"/>
      </right>
      <top/>
      <bottom/>
      <diagonal/>
    </border>
    <border>
      <left style="double">
        <color auto="1"/>
      </left>
      <right style="thin">
        <color auto="1"/>
      </right>
      <top style="hair">
        <color auto="1"/>
      </top>
      <bottom/>
      <diagonal/>
    </border>
    <border>
      <left style="hair">
        <color auto="1"/>
      </left>
      <right style="double">
        <color auto="1"/>
      </right>
      <top/>
      <bottom style="double">
        <color auto="1"/>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style="thin">
        <color rgb="FF7F7F7F"/>
      </left>
      <right style="thin">
        <color rgb="FF7F7F7F"/>
      </right>
      <top style="thin">
        <color rgb="FF7F7F7F"/>
      </top>
      <bottom style="thin">
        <color rgb="FF7F7F7F"/>
      </bottom>
      <diagonal/>
    </border>
    <border>
      <left style="double">
        <color auto="1"/>
      </left>
      <right style="thin">
        <color auto="1"/>
      </right>
      <top style="hair">
        <color auto="1"/>
      </top>
      <bottom style="thin">
        <color indexed="64"/>
      </bottom>
      <diagonal/>
    </border>
  </borders>
  <cellStyleXfs count="4">
    <xf numFmtId="0" fontId="0" fillId="0" borderId="0">
      <alignment vertical="center"/>
    </xf>
    <xf numFmtId="0" fontId="88" fillId="0" borderId="0" applyNumberFormat="0" applyFill="0" applyBorder="0" applyAlignment="0" applyProtection="0">
      <alignment vertical="center"/>
    </xf>
    <xf numFmtId="0" fontId="89" fillId="19" borderId="104" applyNumberFormat="0" applyAlignment="0" applyProtection="0"/>
    <xf numFmtId="0" fontId="90" fillId="0" borderId="0">
      <alignment vertical="center"/>
    </xf>
  </cellStyleXfs>
  <cellXfs count="984">
    <xf numFmtId="0" fontId="0" fillId="0" borderId="0" xfId="0" applyAlignment="1"/>
    <xf numFmtId="14" fontId="0" fillId="0" borderId="0" xfId="0" applyNumberFormat="1" applyAlignment="1"/>
    <xf numFmtId="0" fontId="1" fillId="2" borderId="0" xfId="3" applyFont="1" applyFill="1" applyAlignment="1">
      <alignment horizontal="left" vertical="center"/>
    </xf>
    <xf numFmtId="0" fontId="1" fillId="0" borderId="0" xfId="3" applyFont="1" applyAlignment="1">
      <alignment horizontal="center" vertical="center"/>
    </xf>
    <xf numFmtId="0" fontId="2" fillId="0" borderId="0" xfId="3" applyFont="1" applyAlignment="1">
      <alignment horizontal="center" vertical="center"/>
    </xf>
    <xf numFmtId="3" fontId="1" fillId="0" borderId="0" xfId="3" applyNumberFormat="1" applyFont="1" applyAlignment="1">
      <alignment horizontal="center" vertical="center"/>
    </xf>
    <xf numFmtId="164" fontId="1" fillId="0" borderId="0" xfId="3" applyNumberFormat="1" applyFont="1" applyAlignment="1">
      <alignment horizontal="center" vertical="center"/>
    </xf>
    <xf numFmtId="165" fontId="1" fillId="0" borderId="0" xfId="3" applyNumberFormat="1" applyFont="1" applyAlignment="1">
      <alignment horizontal="center" vertical="center"/>
    </xf>
    <xf numFmtId="166" fontId="1" fillId="0" borderId="0" xfId="3" applyNumberFormat="1" applyFont="1" applyAlignment="1">
      <alignment horizontal="center" vertical="center"/>
    </xf>
    <xf numFmtId="167" fontId="1" fillId="0" borderId="0" xfId="3" applyNumberFormat="1" applyFont="1" applyAlignment="1">
      <alignment horizontal="center" vertical="center"/>
    </xf>
    <xf numFmtId="168" fontId="1" fillId="0" borderId="0" xfId="3" applyNumberFormat="1" applyFont="1" applyAlignment="1">
      <alignment horizontal="center" vertical="center"/>
    </xf>
    <xf numFmtId="165" fontId="1" fillId="3" borderId="0" xfId="3" applyNumberFormat="1" applyFont="1" applyFill="1">
      <alignment vertical="center"/>
    </xf>
    <xf numFmtId="0" fontId="1" fillId="0" borderId="0" xfId="3" applyFont="1" applyAlignment="1">
      <alignment horizontal="left" vertical="center"/>
    </xf>
    <xf numFmtId="0" fontId="1" fillId="3" borderId="0" xfId="3" applyFont="1" applyFill="1" applyAlignment="1">
      <alignment horizontal="center" vertical="center"/>
    </xf>
    <xf numFmtId="0" fontId="2" fillId="3" borderId="0" xfId="3" applyFont="1" applyFill="1" applyAlignment="1">
      <alignment horizontal="center" vertical="center"/>
    </xf>
    <xf numFmtId="3" fontId="1" fillId="3" borderId="0" xfId="3" applyNumberFormat="1" applyFont="1" applyFill="1" applyAlignment="1">
      <alignment horizontal="center" vertical="center"/>
    </xf>
    <xf numFmtId="164" fontId="1" fillId="3" borderId="0" xfId="3" applyNumberFormat="1" applyFont="1" applyFill="1" applyAlignment="1">
      <alignment horizontal="center" vertical="center"/>
    </xf>
    <xf numFmtId="0" fontId="3" fillId="4" borderId="1" xfId="3" applyFont="1" applyFill="1" applyBorder="1" applyAlignment="1">
      <alignment horizontal="center" vertical="center"/>
    </xf>
    <xf numFmtId="3" fontId="4" fillId="4" borderId="1" xfId="3" applyNumberFormat="1" applyFont="1" applyFill="1" applyBorder="1" applyAlignment="1">
      <alignment horizontal="center" vertical="center"/>
    </xf>
    <xf numFmtId="3" fontId="2" fillId="3" borderId="0" xfId="3" applyNumberFormat="1" applyFont="1" applyFill="1" applyAlignment="1">
      <alignment horizontal="center" vertical="center"/>
    </xf>
    <xf numFmtId="0" fontId="6" fillId="4" borderId="2" xfId="3" applyFont="1" applyFill="1" applyBorder="1" applyAlignment="1">
      <alignment horizontal="center" vertical="center"/>
    </xf>
    <xf numFmtId="3" fontId="3" fillId="4" borderId="2" xfId="3" applyNumberFormat="1" applyFont="1" applyFill="1" applyBorder="1" applyAlignment="1">
      <alignment horizontal="center" vertical="center"/>
    </xf>
    <xf numFmtId="0" fontId="1" fillId="5" borderId="4" xfId="3" applyFont="1" applyFill="1" applyBorder="1" applyAlignment="1">
      <alignment horizontal="center" vertical="center"/>
    </xf>
    <xf numFmtId="0" fontId="3" fillId="5" borderId="0" xfId="3" applyFont="1" applyFill="1" applyAlignment="1">
      <alignment horizontal="center" vertical="center"/>
    </xf>
    <xf numFmtId="0" fontId="1" fillId="5" borderId="0" xfId="3" applyFont="1" applyFill="1" applyAlignment="1">
      <alignment horizontal="center" vertical="center"/>
    </xf>
    <xf numFmtId="3" fontId="1" fillId="5" borderId="0" xfId="3" applyNumberFormat="1" applyFont="1" applyFill="1" applyAlignment="1">
      <alignment horizontal="center" vertical="center"/>
    </xf>
    <xf numFmtId="164" fontId="1" fillId="5" borderId="0" xfId="3" applyNumberFormat="1" applyFont="1" applyFill="1" applyAlignment="1">
      <alignment horizontal="center" vertical="center"/>
    </xf>
    <xf numFmtId="0" fontId="7" fillId="5" borderId="0" xfId="3" applyFont="1" applyFill="1" applyAlignment="1">
      <alignment horizontal="center" vertical="center"/>
    </xf>
    <xf numFmtId="0" fontId="8" fillId="5" borderId="0" xfId="3" applyFont="1" applyFill="1" applyAlignment="1">
      <alignment horizontal="center" vertical="center"/>
    </xf>
    <xf numFmtId="0" fontId="3" fillId="6" borderId="1" xfId="3" applyFont="1" applyFill="1" applyBorder="1" applyAlignment="1">
      <alignment horizontal="center" vertical="center" wrapText="1"/>
    </xf>
    <xf numFmtId="0" fontId="9" fillId="6" borderId="1" xfId="3" applyFont="1" applyFill="1" applyBorder="1" applyAlignment="1">
      <alignment horizontal="center" vertical="center" wrapText="1"/>
    </xf>
    <xf numFmtId="3" fontId="9" fillId="6" borderId="7" xfId="3" applyNumberFormat="1" applyFont="1" applyFill="1" applyBorder="1" applyAlignment="1">
      <alignment horizontal="center" vertical="center" wrapText="1"/>
    </xf>
    <xf numFmtId="3" fontId="4" fillId="6" borderId="7" xfId="3" applyNumberFormat="1" applyFont="1" applyFill="1" applyBorder="1" applyAlignment="1">
      <alignment horizontal="center" vertical="center" wrapText="1"/>
    </xf>
    <xf numFmtId="164" fontId="9" fillId="6" borderId="4" xfId="3" applyNumberFormat="1" applyFont="1" applyFill="1" applyBorder="1" applyAlignment="1">
      <alignment horizontal="center" vertical="center" wrapText="1"/>
    </xf>
    <xf numFmtId="0" fontId="6" fillId="6" borderId="8" xfId="3" applyFont="1" applyFill="1" applyBorder="1" applyAlignment="1">
      <alignment horizontal="center" vertical="center" wrapText="1"/>
    </xf>
    <xf numFmtId="0" fontId="10" fillId="6" borderId="8" xfId="3" applyFont="1" applyFill="1" applyBorder="1" applyAlignment="1">
      <alignment horizontal="center" vertical="center" wrapText="1"/>
    </xf>
    <xf numFmtId="0" fontId="11" fillId="6" borderId="8" xfId="3" applyFont="1" applyFill="1" applyBorder="1" applyAlignment="1">
      <alignment horizontal="center" vertical="center" wrapText="1"/>
    </xf>
    <xf numFmtId="3" fontId="11" fillId="6" borderId="8" xfId="3" applyNumberFormat="1" applyFont="1" applyFill="1" applyBorder="1" applyAlignment="1">
      <alignment horizontal="center" vertical="center" wrapText="1"/>
    </xf>
    <xf numFmtId="164" fontId="11" fillId="6" borderId="9" xfId="3" applyNumberFormat="1" applyFont="1" applyFill="1" applyBorder="1" applyAlignment="1">
      <alignment horizontal="center" vertical="center" wrapText="1"/>
    </xf>
    <xf numFmtId="0" fontId="2" fillId="0" borderId="10" xfId="3" applyFont="1" applyBorder="1" applyAlignment="1">
      <alignment horizontal="center" vertical="center"/>
    </xf>
    <xf numFmtId="170" fontId="13" fillId="2" borderId="11" xfId="3" applyNumberFormat="1" applyFont="1" applyFill="1" applyBorder="1">
      <alignment vertical="center"/>
    </xf>
    <xf numFmtId="49" fontId="13" fillId="0" borderId="11" xfId="3" applyNumberFormat="1" applyFont="1" applyBorder="1">
      <alignment vertical="center"/>
    </xf>
    <xf numFmtId="170" fontId="13" fillId="0" borderId="11" xfId="3" applyNumberFormat="1" applyFont="1" applyBorder="1" applyAlignment="1">
      <alignment vertical="center" wrapText="1"/>
    </xf>
    <xf numFmtId="0" fontId="2" fillId="0" borderId="4" xfId="3" applyFont="1" applyBorder="1" applyAlignment="1">
      <alignment horizontal="center" vertical="center"/>
    </xf>
    <xf numFmtId="166" fontId="3" fillId="0" borderId="7" xfId="3" applyNumberFormat="1" applyFont="1" applyBorder="1" applyAlignment="1">
      <alignment horizontal="center" vertical="center" wrapText="1"/>
    </xf>
    <xf numFmtId="170" fontId="13" fillId="2" borderId="7" xfId="3" applyNumberFormat="1" applyFont="1" applyFill="1" applyBorder="1">
      <alignment vertical="center"/>
    </xf>
    <xf numFmtId="49" fontId="13" fillId="0" borderId="7" xfId="3" applyNumberFormat="1" applyFont="1" applyBorder="1" applyAlignment="1">
      <alignment horizontal="left" vertical="center"/>
    </xf>
    <xf numFmtId="170" fontId="13" fillId="0" borderId="7" xfId="3" applyNumberFormat="1" applyFont="1" applyBorder="1" applyAlignment="1">
      <alignment vertical="center" wrapText="1"/>
    </xf>
    <xf numFmtId="49" fontId="13" fillId="0" borderId="7" xfId="3" applyNumberFormat="1" applyFont="1" applyBorder="1">
      <alignment vertical="center"/>
    </xf>
    <xf numFmtId="49" fontId="13" fillId="0" borderId="7" xfId="3" applyNumberFormat="1" applyFont="1" applyBorder="1" applyAlignment="1">
      <alignment horizontal="center" vertical="center"/>
    </xf>
    <xf numFmtId="170" fontId="13" fillId="2" borderId="7" xfId="3" applyNumberFormat="1" applyFont="1" applyFill="1" applyBorder="1" applyAlignment="1">
      <alignment horizontal="center" vertical="center"/>
    </xf>
    <xf numFmtId="171" fontId="13" fillId="0" borderId="7" xfId="3" applyNumberFormat="1" applyFont="1" applyBorder="1" applyAlignment="1">
      <alignment horizontal="center" vertical="center" wrapText="1"/>
    </xf>
    <xf numFmtId="167" fontId="13" fillId="0" borderId="7" xfId="3" applyNumberFormat="1" applyFont="1" applyBorder="1" applyAlignment="1">
      <alignment horizontal="center" vertical="center" wrapText="1"/>
    </xf>
    <xf numFmtId="0" fontId="14" fillId="0" borderId="4" xfId="3" applyFont="1" applyBorder="1" applyAlignment="1">
      <alignment horizontal="center" vertical="center" wrapText="1"/>
    </xf>
    <xf numFmtId="0" fontId="14" fillId="0" borderId="7" xfId="3" applyFont="1" applyBorder="1" applyAlignment="1">
      <alignment horizontal="center" vertical="center"/>
    </xf>
    <xf numFmtId="0" fontId="2" fillId="0" borderId="7" xfId="3" applyFont="1" applyBorder="1" applyAlignment="1">
      <alignment horizontal="center" vertical="center"/>
    </xf>
    <xf numFmtId="170" fontId="15" fillId="2" borderId="7" xfId="3" applyNumberFormat="1" applyFont="1" applyFill="1" applyBorder="1">
      <alignment vertical="center"/>
    </xf>
    <xf numFmtId="164" fontId="16" fillId="0" borderId="7" xfId="3" applyNumberFormat="1" applyFont="1" applyBorder="1" applyAlignment="1">
      <alignment horizontal="center" vertical="center" wrapText="1"/>
    </xf>
    <xf numFmtId="170" fontId="15" fillId="0" borderId="0" xfId="3" applyNumberFormat="1" applyFont="1" applyAlignment="1">
      <alignment horizontal="center" vertical="center"/>
    </xf>
    <xf numFmtId="49" fontId="16" fillId="0" borderId="7" xfId="3" applyNumberFormat="1" applyFont="1" applyBorder="1" applyAlignment="1">
      <alignment horizontal="center"/>
    </xf>
    <xf numFmtId="164" fontId="17" fillId="0" borderId="7" xfId="3" applyNumberFormat="1" applyFont="1" applyBorder="1" applyAlignment="1">
      <alignment horizontal="center" vertical="center" wrapText="1"/>
    </xf>
    <xf numFmtId="170" fontId="15" fillId="0" borderId="7" xfId="3" applyNumberFormat="1" applyFont="1" applyBorder="1" applyAlignment="1">
      <alignment vertical="center" wrapText="1"/>
    </xf>
    <xf numFmtId="0" fontId="3" fillId="0" borderId="7" xfId="3" applyFont="1" applyBorder="1" applyAlignment="1">
      <alignment horizontal="center" vertical="center" wrapText="1"/>
    </xf>
    <xf numFmtId="3" fontId="18" fillId="0" borderId="7" xfId="3" applyNumberFormat="1" applyFont="1" applyBorder="1" applyAlignment="1">
      <alignment horizontal="center" vertical="center"/>
    </xf>
    <xf numFmtId="170" fontId="13" fillId="0" borderId="7" xfId="3" applyNumberFormat="1" applyFont="1" applyBorder="1" applyAlignment="1">
      <alignment horizontal="center" vertical="center"/>
    </xf>
    <xf numFmtId="170" fontId="16" fillId="0" borderId="7" xfId="3" applyNumberFormat="1" applyFont="1" applyBorder="1" applyAlignment="1">
      <alignment vertical="center" wrapText="1"/>
    </xf>
    <xf numFmtId="170" fontId="16" fillId="2" borderId="7" xfId="3" applyNumberFormat="1" applyFont="1" applyFill="1" applyBorder="1" applyAlignment="1">
      <alignment horizontal="center" vertical="center"/>
    </xf>
    <xf numFmtId="170" fontId="16" fillId="0" borderId="7" xfId="3" applyNumberFormat="1" applyFont="1" applyBorder="1" applyAlignment="1">
      <alignment horizontal="center" vertical="center" wrapText="1"/>
    </xf>
    <xf numFmtId="166" fontId="3" fillId="0" borderId="7" xfId="3" applyNumberFormat="1" applyFont="1" applyBorder="1" applyAlignment="1">
      <alignment horizontal="center" vertical="center"/>
    </xf>
    <xf numFmtId="170" fontId="15" fillId="2" borderId="7" xfId="3" applyNumberFormat="1" applyFont="1" applyFill="1" applyBorder="1" applyAlignment="1">
      <alignment horizontal="center" vertical="center"/>
    </xf>
    <xf numFmtId="167" fontId="15" fillId="0" borderId="7" xfId="3" applyNumberFormat="1" applyFont="1" applyBorder="1" applyAlignment="1">
      <alignment horizontal="center" vertical="center" wrapText="1"/>
    </xf>
    <xf numFmtId="170" fontId="19" fillId="2" borderId="7" xfId="3" applyNumberFormat="1" applyFont="1" applyFill="1" applyBorder="1" applyAlignment="1">
      <alignment horizontal="center" vertical="center"/>
    </xf>
    <xf numFmtId="164" fontId="15" fillId="0" borderId="7" xfId="3" applyNumberFormat="1" applyFont="1" applyBorder="1" applyAlignment="1">
      <alignment horizontal="center" vertical="center"/>
    </xf>
    <xf numFmtId="164" fontId="15" fillId="0" borderId="0" xfId="3" applyNumberFormat="1" applyFont="1" applyAlignment="1">
      <alignment horizontal="center" vertical="center"/>
    </xf>
    <xf numFmtId="164" fontId="15" fillId="0" borderId="7" xfId="3" applyNumberFormat="1" applyFont="1" applyBorder="1" applyAlignment="1">
      <alignment horizontal="center" vertical="center" wrapText="1"/>
    </xf>
    <xf numFmtId="1" fontId="15" fillId="0" borderId="0" xfId="3" applyNumberFormat="1" applyFont="1" applyAlignment="1">
      <alignment horizontal="center" vertical="center" wrapText="1"/>
    </xf>
    <xf numFmtId="167" fontId="15" fillId="0" borderId="0" xfId="3" applyNumberFormat="1" applyFont="1" applyAlignment="1">
      <alignment horizontal="center" vertical="center" wrapText="1"/>
    </xf>
    <xf numFmtId="0" fontId="15" fillId="0" borderId="0" xfId="3" applyFont="1" applyAlignment="1">
      <alignment horizontal="center" vertical="center" wrapText="1"/>
    </xf>
    <xf numFmtId="172" fontId="15" fillId="0" borderId="0" xfId="0" applyNumberFormat="1" applyFont="1" applyAlignment="1">
      <alignment horizontal="center" vertical="center"/>
    </xf>
    <xf numFmtId="49" fontId="15" fillId="0" borderId="7" xfId="3" applyNumberFormat="1" applyFont="1" applyBorder="1" applyAlignment="1">
      <alignment horizontal="center" vertical="center" wrapText="1"/>
    </xf>
    <xf numFmtId="170" fontId="15" fillId="0" borderId="7" xfId="3" applyNumberFormat="1" applyFont="1" applyBorder="1" applyAlignment="1">
      <alignment horizontal="center" vertical="center" wrapText="1"/>
    </xf>
    <xf numFmtId="0" fontId="3" fillId="0" borderId="7" xfId="3" applyFont="1" applyBorder="1" applyAlignment="1">
      <alignment horizontal="center" vertical="center"/>
    </xf>
    <xf numFmtId="49" fontId="15" fillId="0" borderId="7" xfId="3" applyNumberFormat="1" applyFont="1" applyBorder="1" applyAlignment="1">
      <alignment horizontal="center" vertical="center"/>
    </xf>
    <xf numFmtId="173" fontId="15" fillId="0" borderId="7" xfId="3" applyNumberFormat="1" applyFont="1" applyBorder="1" applyAlignment="1">
      <alignment horizontal="center" vertical="center" wrapText="1"/>
    </xf>
    <xf numFmtId="3" fontId="20" fillId="0" borderId="0" xfId="3" applyNumberFormat="1" applyFont="1" applyAlignment="1">
      <alignment horizontal="center" vertical="center"/>
    </xf>
    <xf numFmtId="3" fontId="13" fillId="0" borderId="0" xfId="3" applyNumberFormat="1" applyFont="1" applyAlignment="1">
      <alignment horizontal="center" vertical="center"/>
    </xf>
    <xf numFmtId="49" fontId="4" fillId="0" borderId="7" xfId="3" applyNumberFormat="1" applyFont="1" applyBorder="1" applyAlignment="1">
      <alignment horizontal="center" vertical="center"/>
    </xf>
    <xf numFmtId="170" fontId="13" fillId="0" borderId="7" xfId="3" applyNumberFormat="1" applyFont="1" applyBorder="1" applyAlignment="1">
      <alignment horizontal="center" vertical="center" wrapText="1"/>
    </xf>
    <xf numFmtId="0" fontId="3" fillId="5" borderId="0" xfId="3" applyFont="1" applyFill="1" applyAlignment="1">
      <alignment horizontal="center" vertical="center" wrapText="1"/>
    </xf>
    <xf numFmtId="166" fontId="3" fillId="7" borderId="12" xfId="3" applyNumberFormat="1" applyFont="1" applyFill="1" applyBorder="1" applyAlignment="1">
      <alignment horizontal="center" vertical="center" wrapText="1"/>
    </xf>
    <xf numFmtId="0" fontId="21" fillId="7" borderId="12" xfId="3" applyFont="1" applyFill="1" applyBorder="1" applyAlignment="1">
      <alignment horizontal="center" vertical="center" wrapText="1"/>
    </xf>
    <xf numFmtId="170" fontId="22" fillId="5" borderId="0" xfId="3" applyNumberFormat="1" applyFont="1" applyFill="1" applyAlignment="1">
      <alignment horizontal="center" vertical="center" wrapText="1"/>
    </xf>
    <xf numFmtId="3" fontId="22" fillId="5" borderId="0" xfId="3" applyNumberFormat="1" applyFont="1" applyFill="1" applyAlignment="1">
      <alignment horizontal="left" vertical="center" wrapText="1"/>
    </xf>
    <xf numFmtId="0" fontId="1" fillId="5" borderId="7" xfId="3" applyFont="1" applyFill="1" applyBorder="1" applyAlignment="1">
      <alignment horizontal="center" vertical="center"/>
    </xf>
    <xf numFmtId="0" fontId="2" fillId="0" borderId="1" xfId="3" applyFont="1" applyBorder="1" applyAlignment="1">
      <alignment horizontal="center" vertical="center"/>
    </xf>
    <xf numFmtId="170" fontId="15" fillId="0" borderId="13" xfId="3" applyNumberFormat="1" applyFont="1" applyBorder="1" applyAlignment="1">
      <alignment vertical="center" wrapText="1"/>
    </xf>
    <xf numFmtId="3" fontId="17" fillId="0" borderId="1" xfId="3" applyNumberFormat="1" applyFont="1" applyBorder="1" applyAlignment="1">
      <alignment vertical="center" wrapText="1"/>
    </xf>
    <xf numFmtId="170" fontId="3" fillId="0" borderId="1" xfId="3" applyNumberFormat="1" applyFont="1" applyBorder="1" applyAlignment="1">
      <alignment vertical="center" wrapText="1"/>
    </xf>
    <xf numFmtId="170" fontId="15" fillId="0" borderId="14" xfId="3" applyNumberFormat="1" applyFont="1" applyBorder="1" applyAlignment="1">
      <alignment vertical="center" wrapText="1"/>
    </xf>
    <xf numFmtId="3" fontId="24" fillId="0" borderId="7" xfId="3" applyNumberFormat="1" applyFont="1" applyBorder="1" applyAlignment="1">
      <alignment vertical="center" wrapText="1"/>
    </xf>
    <xf numFmtId="170" fontId="3" fillId="0" borderId="7" xfId="3" applyNumberFormat="1" applyFont="1" applyBorder="1" applyAlignment="1">
      <alignment vertical="center" wrapText="1"/>
    </xf>
    <xf numFmtId="3" fontId="25" fillId="0" borderId="7" xfId="3" applyNumberFormat="1" applyFont="1" applyBorder="1" applyAlignment="1">
      <alignment vertical="center" wrapText="1"/>
    </xf>
    <xf numFmtId="3" fontId="17" fillId="0" borderId="7" xfId="3" applyNumberFormat="1" applyFont="1" applyBorder="1" applyAlignment="1">
      <alignment vertical="center" wrapText="1"/>
    </xf>
    <xf numFmtId="165" fontId="1" fillId="3" borderId="0" xfId="3" applyNumberFormat="1" applyFont="1" applyFill="1" applyAlignment="1">
      <alignment horizontal="center" vertical="center"/>
    </xf>
    <xf numFmtId="166" fontId="1" fillId="3" borderId="0" xfId="3" applyNumberFormat="1" applyFont="1" applyFill="1" applyAlignment="1">
      <alignment horizontal="center" vertical="center"/>
    </xf>
    <xf numFmtId="167" fontId="1" fillId="3" borderId="0" xfId="3" applyNumberFormat="1" applyFont="1" applyFill="1" applyAlignment="1">
      <alignment horizontal="center" vertical="center"/>
    </xf>
    <xf numFmtId="165" fontId="1" fillId="5" borderId="0" xfId="3" applyNumberFormat="1" applyFont="1" applyFill="1" applyAlignment="1">
      <alignment horizontal="center" vertical="center"/>
    </xf>
    <xf numFmtId="166" fontId="1" fillId="5" borderId="0" xfId="3" applyNumberFormat="1" applyFont="1" applyFill="1" applyAlignment="1">
      <alignment horizontal="center" vertical="center"/>
    </xf>
    <xf numFmtId="167" fontId="1" fillId="5" borderId="0" xfId="3" applyNumberFormat="1" applyFont="1" applyFill="1" applyAlignment="1">
      <alignment horizontal="center" vertical="center"/>
    </xf>
    <xf numFmtId="165" fontId="9" fillId="6" borderId="7" xfId="3" applyNumberFormat="1" applyFont="1" applyFill="1" applyBorder="1" applyAlignment="1">
      <alignment horizontal="center" vertical="center" wrapText="1"/>
    </xf>
    <xf numFmtId="164" fontId="4" fillId="6" borderId="4" xfId="3" applyNumberFormat="1" applyFont="1" applyFill="1" applyBorder="1" applyAlignment="1">
      <alignment horizontal="center" vertical="center" wrapText="1"/>
    </xf>
    <xf numFmtId="165" fontId="9" fillId="6" borderId="4" xfId="3" applyNumberFormat="1" applyFont="1" applyFill="1" applyBorder="1" applyAlignment="1">
      <alignment horizontal="center" vertical="center" wrapText="1"/>
    </xf>
    <xf numFmtId="165" fontId="11" fillId="6" borderId="8" xfId="3" applyNumberFormat="1" applyFont="1" applyFill="1" applyBorder="1" applyAlignment="1">
      <alignment horizontal="center" vertical="center" wrapText="1"/>
    </xf>
    <xf numFmtId="164" fontId="11" fillId="6" borderId="8" xfId="3" applyNumberFormat="1" applyFont="1" applyFill="1" applyBorder="1" applyAlignment="1">
      <alignment horizontal="center" vertical="center" wrapText="1"/>
    </xf>
    <xf numFmtId="165" fontId="11" fillId="6" borderId="9" xfId="3" applyNumberFormat="1" applyFont="1" applyFill="1" applyBorder="1" applyAlignment="1">
      <alignment horizontal="center" vertical="center" wrapText="1"/>
    </xf>
    <xf numFmtId="166" fontId="11" fillId="6" borderId="8" xfId="3" applyNumberFormat="1" applyFont="1" applyFill="1" applyBorder="1" applyAlignment="1">
      <alignment horizontal="center" vertical="center" wrapText="1"/>
    </xf>
    <xf numFmtId="167" fontId="11" fillId="6" borderId="17" xfId="3" applyNumberFormat="1" applyFont="1" applyFill="1" applyBorder="1" applyAlignment="1">
      <alignment horizontal="center" vertical="center" wrapText="1"/>
    </xf>
    <xf numFmtId="165" fontId="13" fillId="0" borderId="11" xfId="3" applyNumberFormat="1" applyFont="1" applyBorder="1">
      <alignment vertical="center"/>
    </xf>
    <xf numFmtId="170" fontId="1" fillId="0" borderId="11" xfId="3" applyNumberFormat="1" applyFont="1" applyBorder="1" applyAlignment="1">
      <alignment horizontal="center" vertical="center" wrapText="1"/>
    </xf>
    <xf numFmtId="174" fontId="1" fillId="0" borderId="11" xfId="3" applyNumberFormat="1" applyFont="1" applyBorder="1" applyAlignment="1">
      <alignment horizontal="center" vertical="center" wrapText="1"/>
    </xf>
    <xf numFmtId="165" fontId="13" fillId="0" borderId="7" xfId="3" applyNumberFormat="1" applyFont="1" applyBorder="1">
      <alignment vertical="center"/>
    </xf>
    <xf numFmtId="170" fontId="1" fillId="0" borderId="7" xfId="3" applyNumberFormat="1" applyFont="1" applyBorder="1" applyAlignment="1">
      <alignment horizontal="center" vertical="center" wrapText="1"/>
    </xf>
    <xf numFmtId="174" fontId="1" fillId="0" borderId="7" xfId="3" applyNumberFormat="1" applyFont="1" applyBorder="1" applyAlignment="1">
      <alignment horizontal="center" vertical="center" wrapText="1"/>
    </xf>
    <xf numFmtId="164" fontId="26" fillId="0" borderId="2" xfId="3" applyNumberFormat="1" applyFont="1" applyBorder="1" applyAlignment="1">
      <alignment horizontal="left" vertical="center" wrapText="1"/>
    </xf>
    <xf numFmtId="166" fontId="26" fillId="0" borderId="2" xfId="3" applyNumberFormat="1" applyFont="1" applyBorder="1" applyAlignment="1">
      <alignment horizontal="center" vertical="center" wrapText="1"/>
    </xf>
    <xf numFmtId="167" fontId="26" fillId="8" borderId="2" xfId="3" applyNumberFormat="1" applyFont="1" applyFill="1" applyBorder="1" applyAlignment="1">
      <alignment horizontal="center" vertical="center" wrapText="1"/>
    </xf>
    <xf numFmtId="166" fontId="26" fillId="2" borderId="2" xfId="2" applyNumberFormat="1" applyFont="1" applyFill="1" applyBorder="1" applyAlignment="1">
      <alignment horizontal="center" vertical="center" wrapText="1"/>
    </xf>
    <xf numFmtId="164" fontId="26" fillId="0" borderId="20" xfId="3" applyNumberFormat="1" applyFont="1" applyBorder="1" applyAlignment="1">
      <alignment horizontal="left" vertical="center" wrapText="1"/>
    </xf>
    <xf numFmtId="166" fontId="26" fillId="0" borderId="20" xfId="3" applyNumberFormat="1" applyFont="1" applyBorder="1" applyAlignment="1">
      <alignment horizontal="center" vertical="center" wrapText="1"/>
    </xf>
    <xf numFmtId="167" fontId="26" fillId="8" borderId="20" xfId="3" applyNumberFormat="1" applyFont="1" applyFill="1" applyBorder="1" applyAlignment="1">
      <alignment horizontal="center" vertical="center" wrapText="1"/>
    </xf>
    <xf numFmtId="166" fontId="26" fillId="2" borderId="20" xfId="2" applyNumberFormat="1" applyFont="1" applyFill="1" applyBorder="1" applyAlignment="1">
      <alignment horizontal="center" vertical="center" wrapText="1"/>
    </xf>
    <xf numFmtId="166" fontId="26" fillId="2" borderId="20" xfId="3" applyNumberFormat="1" applyFont="1" applyFill="1" applyBorder="1" applyAlignment="1">
      <alignment horizontal="center" vertical="center" wrapText="1"/>
    </xf>
    <xf numFmtId="164" fontId="26" fillId="0" borderId="2" xfId="3" applyNumberFormat="1" applyFont="1" applyBorder="1" applyAlignment="1">
      <alignment horizontal="left" vertical="center"/>
    </xf>
    <xf numFmtId="166" fontId="1" fillId="8" borderId="0" xfId="3" applyNumberFormat="1" applyFont="1" applyFill="1" applyAlignment="1">
      <alignment horizontal="center" vertical="center"/>
    </xf>
    <xf numFmtId="167" fontId="26" fillId="2" borderId="2" xfId="3" applyNumberFormat="1" applyFont="1" applyFill="1" applyBorder="1" applyAlignment="1">
      <alignment horizontal="center" vertical="center"/>
    </xf>
    <xf numFmtId="166" fontId="26" fillId="8" borderId="2" xfId="3" applyNumberFormat="1" applyFont="1" applyFill="1" applyBorder="1" applyAlignment="1">
      <alignment horizontal="center" vertical="center" wrapText="1"/>
    </xf>
    <xf numFmtId="164" fontId="26" fillId="0" borderId="20" xfId="3" applyNumberFormat="1" applyFont="1" applyBorder="1" applyAlignment="1">
      <alignment horizontal="left" vertical="center"/>
    </xf>
    <xf numFmtId="166" fontId="26" fillId="8" borderId="20" xfId="3" applyNumberFormat="1" applyFont="1" applyFill="1" applyBorder="1" applyAlignment="1">
      <alignment horizontal="center" vertical="center"/>
    </xf>
    <xf numFmtId="167" fontId="26" fillId="0" borderId="20" xfId="3" applyNumberFormat="1" applyFont="1" applyBorder="1" applyAlignment="1">
      <alignment horizontal="center" vertical="center" shrinkToFit="1"/>
    </xf>
    <xf numFmtId="166" fontId="26" fillId="8" borderId="20" xfId="3" applyNumberFormat="1" applyFont="1" applyFill="1" applyBorder="1" applyAlignment="1">
      <alignment horizontal="right" vertical="center" wrapText="1"/>
    </xf>
    <xf numFmtId="166" fontId="27" fillId="8" borderId="2" xfId="3" applyNumberFormat="1" applyFont="1" applyFill="1" applyBorder="1" applyAlignment="1">
      <alignment horizontal="center" vertical="center"/>
    </xf>
    <xf numFmtId="167" fontId="26" fillId="0" borderId="2" xfId="3" applyNumberFormat="1" applyFont="1" applyBorder="1" applyAlignment="1">
      <alignment horizontal="center" vertical="center" shrinkToFit="1"/>
    </xf>
    <xf numFmtId="164" fontId="26" fillId="0" borderId="1" xfId="3" applyNumberFormat="1" applyFont="1" applyBorder="1" applyAlignment="1">
      <alignment horizontal="left" vertical="center" wrapText="1"/>
    </xf>
    <xf numFmtId="166" fontId="27" fillId="8" borderId="1" xfId="3" applyNumberFormat="1" applyFont="1" applyFill="1" applyBorder="1" applyAlignment="1">
      <alignment horizontal="center" vertical="center"/>
    </xf>
    <xf numFmtId="167" fontId="26" fillId="0" borderId="1" xfId="3" applyNumberFormat="1" applyFont="1" applyBorder="1" applyAlignment="1">
      <alignment horizontal="center" vertical="center" shrinkToFit="1"/>
    </xf>
    <xf numFmtId="164" fontId="26" fillId="8" borderId="21" xfId="3" applyNumberFormat="1" applyFont="1" applyFill="1" applyBorder="1" applyAlignment="1">
      <alignment horizontal="left" vertical="center" wrapText="1"/>
    </xf>
    <xf numFmtId="166" fontId="27" fillId="8" borderId="21" xfId="3" applyNumberFormat="1" applyFont="1" applyFill="1" applyBorder="1" applyAlignment="1">
      <alignment horizontal="center" vertical="center"/>
    </xf>
    <xf numFmtId="167" fontId="26" fillId="8" borderId="21" xfId="3" applyNumberFormat="1" applyFont="1" applyFill="1" applyBorder="1" applyAlignment="1">
      <alignment horizontal="center" vertical="center" shrinkToFit="1"/>
    </xf>
    <xf numFmtId="167" fontId="26" fillId="0" borderId="20" xfId="3" applyNumberFormat="1" applyFont="1" applyBorder="1" applyAlignment="1">
      <alignment horizontal="center" vertical="center"/>
    </xf>
    <xf numFmtId="166" fontId="26" fillId="0" borderId="20" xfId="3" applyNumberFormat="1" applyFont="1" applyBorder="1" applyAlignment="1">
      <alignment horizontal="center" vertical="center"/>
    </xf>
    <xf numFmtId="166" fontId="26" fillId="8" borderId="20" xfId="3" applyNumberFormat="1" applyFont="1" applyFill="1" applyBorder="1" applyAlignment="1">
      <alignment horizontal="left" vertical="center"/>
    </xf>
    <xf numFmtId="164" fontId="26" fillId="0" borderId="1" xfId="3" applyNumberFormat="1" applyFont="1" applyBorder="1" applyAlignment="1">
      <alignment horizontal="left" vertical="center"/>
    </xf>
    <xf numFmtId="166" fontId="1" fillId="8" borderId="20" xfId="3" applyNumberFormat="1" applyFont="1" applyFill="1" applyBorder="1" applyAlignment="1">
      <alignment horizontal="center" vertical="center"/>
    </xf>
    <xf numFmtId="166" fontId="26" fillId="8" borderId="1" xfId="3" applyNumberFormat="1" applyFont="1" applyFill="1" applyBorder="1" applyAlignment="1">
      <alignment horizontal="center" vertical="center"/>
    </xf>
    <xf numFmtId="166" fontId="1" fillId="8" borderId="1" xfId="3" applyNumberFormat="1" applyFont="1" applyFill="1" applyBorder="1" applyAlignment="1">
      <alignment horizontal="center" vertical="center"/>
    </xf>
    <xf numFmtId="167" fontId="26" fillId="8" borderId="20" xfId="3" applyNumberFormat="1" applyFont="1" applyFill="1" applyBorder="1" applyAlignment="1">
      <alignment horizontal="center" vertical="center"/>
    </xf>
    <xf numFmtId="165" fontId="13" fillId="0" borderId="7" xfId="3" applyNumberFormat="1" applyFont="1" applyBorder="1" applyAlignment="1">
      <alignment horizontal="left" vertical="center"/>
    </xf>
    <xf numFmtId="170" fontId="13" fillId="0" borderId="14" xfId="3" applyNumberFormat="1" applyFont="1" applyBorder="1" applyAlignment="1">
      <alignment horizontal="center" vertical="center"/>
    </xf>
    <xf numFmtId="165"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wrapText="1"/>
    </xf>
    <xf numFmtId="170" fontId="4" fillId="0" borderId="7" xfId="3" applyNumberFormat="1" applyFont="1" applyBorder="1" applyAlignment="1">
      <alignment horizontal="center" vertical="center" wrapText="1"/>
    </xf>
    <xf numFmtId="165" fontId="19" fillId="0" borderId="7" xfId="3" applyNumberFormat="1" applyFont="1" applyBorder="1" applyAlignment="1">
      <alignment horizontal="center" vertical="center"/>
    </xf>
    <xf numFmtId="170" fontId="15" fillId="0" borderId="14" xfId="3" applyNumberFormat="1" applyFont="1" applyBorder="1" applyAlignment="1">
      <alignment horizontal="center" vertical="center"/>
    </xf>
    <xf numFmtId="170"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xf>
    <xf numFmtId="165" fontId="13" fillId="0" borderId="7" xfId="3" applyNumberFormat="1" applyFont="1" applyBorder="1" applyAlignment="1">
      <alignment horizontal="center" vertical="center"/>
    </xf>
    <xf numFmtId="174" fontId="28" fillId="0" borderId="7" xfId="3" applyNumberFormat="1" applyFont="1" applyBorder="1" applyAlignment="1">
      <alignment horizontal="center" vertical="center"/>
    </xf>
    <xf numFmtId="170" fontId="29" fillId="0" borderId="14" xfId="3" applyNumberFormat="1" applyFont="1" applyBorder="1" applyAlignment="1">
      <alignment horizontal="center" vertical="center"/>
    </xf>
    <xf numFmtId="170" fontId="29" fillId="0" borderId="7" xfId="3" applyNumberFormat="1" applyFont="1" applyBorder="1" applyAlignment="1">
      <alignment horizontal="center" vertical="center"/>
    </xf>
    <xf numFmtId="166" fontId="26" fillId="8" borderId="2" xfId="3" applyNumberFormat="1" applyFont="1" applyFill="1" applyBorder="1" applyAlignment="1">
      <alignment horizontal="center" vertical="center" shrinkToFit="1"/>
    </xf>
    <xf numFmtId="165" fontId="28" fillId="0" borderId="7" xfId="3" applyNumberFormat="1" applyFont="1" applyBorder="1" applyAlignment="1">
      <alignment horizontal="center" vertical="center" wrapText="1"/>
    </xf>
    <xf numFmtId="170" fontId="28" fillId="0" borderId="14" xfId="3" applyNumberFormat="1" applyFont="1" applyBorder="1">
      <alignment vertical="center"/>
    </xf>
    <xf numFmtId="170" fontId="28" fillId="0" borderId="7" xfId="3" applyNumberFormat="1" applyFont="1" applyBorder="1">
      <alignment vertical="center"/>
    </xf>
    <xf numFmtId="174" fontId="28" fillId="0" borderId="7" xfId="3" applyNumberFormat="1" applyFont="1" applyBorder="1">
      <alignment vertical="center"/>
    </xf>
    <xf numFmtId="166" fontId="26" fillId="8" borderId="1" xfId="3" applyNumberFormat="1" applyFont="1" applyFill="1" applyBorder="1" applyAlignment="1">
      <alignment horizontal="center" vertical="center" wrapText="1"/>
    </xf>
    <xf numFmtId="166" fontId="26" fillId="8" borderId="1" xfId="3" applyNumberFormat="1" applyFont="1" applyFill="1" applyBorder="1" applyAlignment="1">
      <alignment horizontal="center" vertical="center" shrinkToFit="1"/>
    </xf>
    <xf numFmtId="165" fontId="15" fillId="0" borderId="7" xfId="3" applyNumberFormat="1" applyFont="1" applyBorder="1" applyAlignment="1">
      <alignment horizontal="center" vertical="center" wrapText="1"/>
    </xf>
    <xf numFmtId="165" fontId="1" fillId="0" borderId="7" xfId="3" applyNumberFormat="1" applyFont="1" applyBorder="1" applyAlignment="1">
      <alignment horizontal="center" vertical="center" wrapText="1"/>
    </xf>
    <xf numFmtId="170" fontId="1" fillId="0" borderId="14" xfId="3" applyNumberFormat="1" applyFont="1" applyBorder="1">
      <alignment vertical="center"/>
    </xf>
    <xf numFmtId="170" fontId="1" fillId="0" borderId="7" xfId="3" applyNumberFormat="1" applyFont="1" applyBorder="1">
      <alignment vertical="center"/>
    </xf>
    <xf numFmtId="174" fontId="1" fillId="0" borderId="7" xfId="3" applyNumberFormat="1" applyFont="1" applyBorder="1">
      <alignment vertical="center"/>
    </xf>
    <xf numFmtId="164" fontId="13" fillId="0" borderId="22" xfId="3" applyNumberFormat="1" applyFont="1" applyBorder="1" applyAlignment="1">
      <alignment horizontal="center" vertical="center" wrapText="1"/>
    </xf>
    <xf numFmtId="165" fontId="1" fillId="0" borderId="7" xfId="3" applyNumberFormat="1" applyFont="1" applyBorder="1" applyAlignment="1">
      <alignment horizontal="center" vertical="center"/>
    </xf>
    <xf numFmtId="0" fontId="26" fillId="0" borderId="7" xfId="3" applyFont="1" applyBorder="1" applyAlignment="1">
      <alignment horizontal="left" vertical="center" wrapText="1"/>
    </xf>
    <xf numFmtId="167" fontId="26" fillId="8" borderId="7" xfId="3" applyNumberFormat="1" applyFont="1" applyFill="1" applyBorder="1" applyAlignment="1">
      <alignment horizontal="center" vertical="center"/>
    </xf>
    <xf numFmtId="166" fontId="26" fillId="2" borderId="2" xfId="3" applyNumberFormat="1" applyFont="1" applyFill="1" applyBorder="1" applyAlignment="1">
      <alignment horizontal="center" vertical="center"/>
    </xf>
    <xf numFmtId="167" fontId="26" fillId="2" borderId="1" xfId="3" applyNumberFormat="1" applyFont="1" applyFill="1" applyBorder="1" applyAlignment="1">
      <alignment horizontal="center" vertical="center"/>
    </xf>
    <xf numFmtId="166" fontId="26" fillId="2" borderId="1" xfId="3" applyNumberFormat="1" applyFont="1" applyFill="1" applyBorder="1" applyAlignment="1">
      <alignment horizontal="center" vertical="center"/>
    </xf>
    <xf numFmtId="166" fontId="26" fillId="0" borderId="1" xfId="3" applyNumberFormat="1" applyFont="1" applyBorder="1" applyAlignment="1">
      <alignment horizontal="center" vertical="center" wrapText="1"/>
    </xf>
    <xf numFmtId="167" fontId="26" fillId="8" borderId="1" xfId="3" applyNumberFormat="1" applyFont="1" applyFill="1" applyBorder="1" applyAlignment="1">
      <alignment horizontal="center" vertical="center"/>
    </xf>
    <xf numFmtId="166" fontId="26" fillId="0" borderId="1" xfId="3" applyNumberFormat="1" applyFont="1" applyBorder="1" applyAlignment="1">
      <alignment horizontal="center" vertical="center"/>
    </xf>
    <xf numFmtId="0" fontId="26" fillId="0" borderId="1" xfId="3" applyFont="1" applyBorder="1" applyAlignment="1">
      <alignment horizontal="left" vertical="center" wrapText="1"/>
    </xf>
    <xf numFmtId="14" fontId="26" fillId="2" borderId="1" xfId="3" applyNumberFormat="1" applyFont="1" applyFill="1" applyBorder="1" applyAlignment="1">
      <alignment horizontal="center" vertical="center"/>
    </xf>
    <xf numFmtId="164" fontId="13" fillId="0" borderId="18" xfId="3" applyNumberFormat="1" applyFont="1" applyBorder="1" applyAlignment="1">
      <alignment horizontal="center" vertical="center"/>
    </xf>
    <xf numFmtId="164" fontId="13" fillId="0" borderId="23" xfId="3" applyNumberFormat="1" applyFont="1" applyBorder="1" applyAlignment="1">
      <alignment horizontal="center" vertical="center"/>
    </xf>
    <xf numFmtId="164" fontId="8" fillId="0" borderId="2" xfId="3" applyNumberFormat="1" applyFont="1" applyBorder="1" applyAlignment="1">
      <alignment horizontal="left" vertical="center" wrapText="1"/>
    </xf>
    <xf numFmtId="0" fontId="1" fillId="8" borderId="20" xfId="3" applyFont="1" applyFill="1" applyBorder="1" applyAlignment="1">
      <alignment horizontal="left" vertical="center"/>
    </xf>
    <xf numFmtId="165" fontId="22" fillId="5" borderId="4" xfId="3" applyNumberFormat="1" applyFont="1" applyFill="1" applyBorder="1" applyAlignment="1">
      <alignment horizontal="left" vertical="center" wrapText="1"/>
    </xf>
    <xf numFmtId="174" fontId="22" fillId="5" borderId="0" xfId="3" applyNumberFormat="1" applyFont="1" applyFill="1" applyAlignment="1">
      <alignment horizontal="center" vertical="center" wrapText="1"/>
    </xf>
    <xf numFmtId="164" fontId="1" fillId="7" borderId="0" xfId="3" applyNumberFormat="1" applyFont="1" applyFill="1" applyAlignment="1">
      <alignment horizontal="center" vertical="center"/>
    </xf>
    <xf numFmtId="166" fontId="1" fillId="7" borderId="0" xfId="3" applyNumberFormat="1" applyFont="1" applyFill="1" applyAlignment="1">
      <alignment horizontal="center" vertical="center"/>
    </xf>
    <xf numFmtId="167" fontId="1" fillId="7" borderId="0" xfId="3" applyNumberFormat="1" applyFont="1" applyFill="1" applyAlignment="1">
      <alignment horizontal="center" vertical="center"/>
    </xf>
    <xf numFmtId="165" fontId="1" fillId="0" borderId="1" xfId="3" applyNumberFormat="1" applyFont="1" applyBorder="1">
      <alignment vertical="center"/>
    </xf>
    <xf numFmtId="170" fontId="1" fillId="0" borderId="1" xfId="3" applyNumberFormat="1" applyFont="1" applyBorder="1" applyAlignment="1">
      <alignment horizontal="center" vertical="center"/>
    </xf>
    <xf numFmtId="170" fontId="1" fillId="0" borderId="1" xfId="3" applyNumberFormat="1" applyFont="1" applyBorder="1">
      <alignment vertical="center"/>
    </xf>
    <xf numFmtId="174" fontId="1" fillId="0" borderId="25" xfId="3" applyNumberFormat="1" applyFont="1" applyBorder="1">
      <alignment vertical="center"/>
    </xf>
    <xf numFmtId="165" fontId="1" fillId="0" borderId="7" xfId="3" applyNumberFormat="1" applyFont="1" applyBorder="1">
      <alignment vertical="center"/>
    </xf>
    <xf numFmtId="170" fontId="1" fillId="0" borderId="7" xfId="3" applyNumberFormat="1" applyFont="1" applyBorder="1" applyAlignment="1">
      <alignment horizontal="center" vertical="center"/>
    </xf>
    <xf numFmtId="174" fontId="1" fillId="0" borderId="4" xfId="3" applyNumberFormat="1" applyFont="1" applyBorder="1">
      <alignment vertical="center"/>
    </xf>
    <xf numFmtId="164" fontId="8" fillId="8" borderId="24" xfId="3" applyNumberFormat="1" applyFont="1" applyFill="1" applyBorder="1" applyAlignment="1">
      <alignment horizontal="left" vertical="center" wrapText="1"/>
    </xf>
    <xf numFmtId="166" fontId="8" fillId="8" borderId="24" xfId="3" applyNumberFormat="1" applyFont="1" applyFill="1" applyBorder="1" applyAlignment="1">
      <alignment horizontal="center" vertical="center" wrapText="1"/>
    </xf>
    <xf numFmtId="167" fontId="13" fillId="8" borderId="24" xfId="3" applyNumberFormat="1" applyFont="1" applyFill="1" applyBorder="1" applyAlignment="1">
      <alignment horizontal="center" vertical="center" wrapText="1"/>
    </xf>
    <xf numFmtId="0" fontId="8" fillId="0" borderId="2" xfId="3" applyFont="1" applyBorder="1" applyAlignment="1">
      <alignment horizontal="left" vertical="center" wrapText="1"/>
    </xf>
    <xf numFmtId="166" fontId="8" fillId="0" borderId="2" xfId="3" applyNumberFormat="1" applyFont="1" applyBorder="1" applyAlignment="1">
      <alignment horizontal="center" vertical="center" wrapText="1"/>
    </xf>
    <xf numFmtId="167" fontId="13" fillId="8" borderId="2" xfId="3" applyNumberFormat="1" applyFont="1" applyFill="1" applyBorder="1" applyAlignment="1">
      <alignment horizontal="center" vertical="center" wrapText="1"/>
    </xf>
    <xf numFmtId="166" fontId="8" fillId="2" borderId="2" xfId="3" applyNumberFormat="1" applyFont="1" applyFill="1" applyBorder="1" applyAlignment="1">
      <alignment horizontal="center" vertical="center" wrapText="1"/>
    </xf>
    <xf numFmtId="167" fontId="26" fillId="2" borderId="20" xfId="3" applyNumberFormat="1" applyFont="1" applyFill="1" applyBorder="1" applyAlignment="1">
      <alignment horizontal="center" vertical="center" shrinkToFit="1"/>
    </xf>
    <xf numFmtId="3" fontId="13" fillId="3" borderId="0" xfId="3" applyNumberFormat="1" applyFont="1" applyFill="1" applyAlignment="1">
      <alignment horizontal="right" vertical="center"/>
    </xf>
    <xf numFmtId="168" fontId="1" fillId="3" borderId="0" xfId="3" applyNumberFormat="1" applyFont="1" applyFill="1" applyAlignment="1">
      <alignment horizontal="center" vertical="center"/>
    </xf>
    <xf numFmtId="168" fontId="1" fillId="5" borderId="0" xfId="3" applyNumberFormat="1" applyFont="1" applyFill="1" applyAlignment="1">
      <alignment horizontal="center" vertical="center"/>
    </xf>
    <xf numFmtId="3" fontId="1" fillId="5" borderId="0" xfId="3" applyNumberFormat="1" applyFont="1" applyFill="1" applyAlignment="1">
      <alignment horizontal="right" vertical="center"/>
    </xf>
    <xf numFmtId="3" fontId="31" fillId="5" borderId="0" xfId="3" applyNumberFormat="1" applyFont="1" applyFill="1" applyAlignment="1">
      <alignment horizontal="right" vertical="center"/>
    </xf>
    <xf numFmtId="3" fontId="8" fillId="5" borderId="0" xfId="3" applyNumberFormat="1" applyFont="1" applyFill="1" applyAlignment="1">
      <alignment horizontal="center" vertical="center"/>
    </xf>
    <xf numFmtId="164" fontId="9" fillId="6" borderId="1" xfId="3" applyNumberFormat="1" applyFont="1" applyFill="1" applyBorder="1" applyAlignment="1">
      <alignment horizontal="center" vertical="center" wrapText="1"/>
    </xf>
    <xf numFmtId="168" fontId="11" fillId="6" borderId="17" xfId="3" applyNumberFormat="1" applyFont="1" applyFill="1" applyBorder="1" applyAlignment="1">
      <alignment horizontal="center" vertical="center" wrapText="1"/>
    </xf>
    <xf numFmtId="164" fontId="11" fillId="6" borderId="7" xfId="3" applyNumberFormat="1" applyFont="1" applyFill="1" applyBorder="1" applyAlignment="1">
      <alignment horizontal="center" vertical="center" wrapText="1"/>
    </xf>
    <xf numFmtId="3" fontId="1" fillId="0" borderId="1" xfId="3" applyNumberFormat="1" applyFont="1" applyBorder="1" applyAlignment="1">
      <alignment horizontal="center" vertical="center"/>
    </xf>
    <xf numFmtId="0" fontId="4" fillId="9" borderId="20" xfId="3" applyFont="1" applyFill="1" applyBorder="1" applyAlignment="1">
      <alignment horizontal="center" vertical="center"/>
    </xf>
    <xf numFmtId="0" fontId="1" fillId="0" borderId="4" xfId="3" applyFont="1" applyBorder="1">
      <alignment vertical="center"/>
    </xf>
    <xf numFmtId="168" fontId="26" fillId="8" borderId="2" xfId="3" applyNumberFormat="1" applyFont="1" applyFill="1" applyBorder="1" applyAlignment="1">
      <alignment horizontal="right" vertical="center" wrapText="1"/>
    </xf>
    <xf numFmtId="168" fontId="26" fillId="8" borderId="20" xfId="3" applyNumberFormat="1" applyFont="1" applyFill="1" applyBorder="1" applyAlignment="1">
      <alignment horizontal="center" vertical="center" wrapText="1"/>
    </xf>
    <xf numFmtId="3" fontId="32" fillId="0" borderId="7" xfId="3" applyNumberFormat="1" applyFont="1" applyBorder="1" applyAlignment="1">
      <alignment horizontal="center" vertical="center"/>
    </xf>
    <xf numFmtId="168" fontId="26" fillId="8" borderId="20" xfId="3" applyNumberFormat="1" applyFont="1" applyFill="1" applyBorder="1" applyAlignment="1">
      <alignment horizontal="right" vertical="center" wrapText="1"/>
    </xf>
    <xf numFmtId="164" fontId="18" fillId="0" borderId="7" xfId="3" applyNumberFormat="1" applyFont="1" applyBorder="1" applyAlignment="1">
      <alignment horizontal="center" vertical="center" wrapText="1"/>
    </xf>
    <xf numFmtId="3" fontId="1" fillId="0" borderId="2" xfId="3" applyNumberFormat="1" applyFont="1" applyBorder="1" applyAlignment="1">
      <alignment horizontal="center" vertical="center"/>
    </xf>
    <xf numFmtId="168" fontId="26" fillId="0" borderId="2" xfId="3" applyNumberFormat="1" applyFont="1" applyBorder="1" applyAlignment="1">
      <alignment horizontal="center" vertical="center"/>
    </xf>
    <xf numFmtId="164" fontId="17" fillId="2" borderId="1" xfId="3" applyNumberFormat="1" applyFont="1" applyFill="1" applyBorder="1" applyAlignment="1">
      <alignment horizontal="center" vertical="center" wrapText="1"/>
    </xf>
    <xf numFmtId="168" fontId="33" fillId="0" borderId="20" xfId="3" applyNumberFormat="1" applyFont="1" applyBorder="1" applyAlignment="1">
      <alignment horizontal="center" vertical="center"/>
    </xf>
    <xf numFmtId="164" fontId="23" fillId="0" borderId="7" xfId="3" applyNumberFormat="1" applyFont="1" applyBorder="1" applyAlignment="1">
      <alignment horizontal="center" vertical="center" wrapText="1"/>
    </xf>
    <xf numFmtId="168" fontId="26" fillId="0" borderId="20" xfId="3" applyNumberFormat="1" applyFont="1" applyBorder="1" applyAlignment="1">
      <alignment horizontal="center" vertical="center"/>
    </xf>
    <xf numFmtId="164" fontId="3" fillId="2" borderId="7" xfId="3" applyNumberFormat="1" applyFont="1" applyFill="1" applyBorder="1" applyAlignment="1">
      <alignment horizontal="center" vertical="center" wrapText="1"/>
    </xf>
    <xf numFmtId="168" fontId="26" fillId="2" borderId="2" xfId="3" applyNumberFormat="1" applyFont="1" applyFill="1" applyBorder="1" applyAlignment="1">
      <alignment horizontal="center" vertical="center" shrinkToFit="1"/>
    </xf>
    <xf numFmtId="168" fontId="33" fillId="0" borderId="1" xfId="3" applyNumberFormat="1" applyFont="1" applyBorder="1" applyAlignment="1">
      <alignment horizontal="center" vertical="center" wrapText="1"/>
    </xf>
    <xf numFmtId="164" fontId="3" fillId="2" borderId="2" xfId="3" applyNumberFormat="1" applyFont="1" applyFill="1" applyBorder="1" applyAlignment="1">
      <alignment horizontal="center" vertical="center" wrapText="1"/>
    </xf>
    <xf numFmtId="168" fontId="26" fillId="8" borderId="21" xfId="3" applyNumberFormat="1" applyFont="1" applyFill="1" applyBorder="1" applyAlignment="1">
      <alignment horizontal="center" vertical="center" wrapText="1"/>
    </xf>
    <xf numFmtId="164" fontId="3" fillId="0" borderId="7" xfId="3" applyNumberFormat="1" applyFont="1" applyBorder="1" applyAlignment="1">
      <alignment horizontal="center" vertical="center" wrapText="1"/>
    </xf>
    <xf numFmtId="0" fontId="3" fillId="2" borderId="7" xfId="3" applyFont="1" applyFill="1" applyBorder="1" applyAlignment="1">
      <alignment horizontal="center" vertical="center"/>
    </xf>
    <xf numFmtId="168" fontId="33" fillId="2" borderId="20" xfId="3" applyNumberFormat="1" applyFont="1" applyFill="1" applyBorder="1" applyAlignment="1">
      <alignment horizontal="center" vertical="center"/>
    </xf>
    <xf numFmtId="0" fontId="18" fillId="2" borderId="7" xfId="3" applyFont="1" applyFill="1" applyBorder="1" applyAlignment="1">
      <alignment horizontal="center" vertical="center"/>
    </xf>
    <xf numFmtId="3" fontId="1" fillId="0" borderId="7" xfId="3" applyNumberFormat="1" applyFont="1" applyBorder="1" applyAlignment="1">
      <alignment horizontal="center" vertical="center"/>
    </xf>
    <xf numFmtId="168" fontId="26" fillId="0" borderId="1" xfId="3" applyNumberFormat="1" applyFont="1" applyBorder="1" applyAlignment="1">
      <alignment horizontal="center" vertical="center"/>
    </xf>
    <xf numFmtId="164" fontId="17" fillId="0" borderId="1" xfId="3" applyNumberFormat="1" applyFont="1" applyBorder="1" applyAlignment="1">
      <alignment horizontal="center" vertical="center" wrapText="1"/>
    </xf>
    <xf numFmtId="168" fontId="26" fillId="8" borderId="20" xfId="3" applyNumberFormat="1" applyFont="1" applyFill="1" applyBorder="1" applyAlignment="1">
      <alignment horizontal="center" vertical="center"/>
    </xf>
    <xf numFmtId="168" fontId="26" fillId="2" borderId="20" xfId="3" applyNumberFormat="1" applyFont="1" applyFill="1" applyBorder="1" applyAlignment="1">
      <alignment horizontal="center" vertical="center"/>
    </xf>
    <xf numFmtId="164" fontId="3" fillId="0" borderId="1" xfId="3" applyNumberFormat="1" applyFont="1" applyBorder="1" applyAlignment="1">
      <alignment horizontal="center" vertical="center" wrapText="1"/>
    </xf>
    <xf numFmtId="3" fontId="16" fillId="0" borderId="7" xfId="3" applyNumberFormat="1" applyFont="1" applyBorder="1" applyAlignment="1">
      <alignment horizontal="center" vertical="center"/>
    </xf>
    <xf numFmtId="168" fontId="34" fillId="0" borderId="2" xfId="3" applyNumberFormat="1" applyFont="1" applyBorder="1" applyAlignment="1">
      <alignment horizontal="center" vertical="center" wrapText="1"/>
    </xf>
    <xf numFmtId="168" fontId="26" fillId="2" borderId="1" xfId="3" applyNumberFormat="1" applyFont="1" applyFill="1" applyBorder="1" applyAlignment="1">
      <alignment horizontal="center" vertical="center" wrapText="1"/>
    </xf>
    <xf numFmtId="3" fontId="35" fillId="0" borderId="7" xfId="3" applyNumberFormat="1" applyFont="1" applyBorder="1" applyAlignment="1">
      <alignment horizontal="center" vertical="center"/>
    </xf>
    <xf numFmtId="0" fontId="3" fillId="0" borderId="14" xfId="3" applyFont="1" applyBorder="1" applyAlignment="1">
      <alignment horizontal="center" vertical="center"/>
    </xf>
    <xf numFmtId="168" fontId="26" fillId="8" borderId="7" xfId="3" applyNumberFormat="1" applyFont="1" applyFill="1" applyBorder="1" applyAlignment="1">
      <alignment horizontal="left" vertical="center"/>
    </xf>
    <xf numFmtId="168" fontId="26" fillId="2" borderId="1" xfId="3" applyNumberFormat="1" applyFont="1" applyFill="1" applyBorder="1" applyAlignment="1">
      <alignment horizontal="center" vertical="center"/>
    </xf>
    <xf numFmtId="3" fontId="3" fillId="0" borderId="0" xfId="3" applyNumberFormat="1" applyFont="1" applyAlignment="1">
      <alignment horizontal="center" vertical="center"/>
    </xf>
    <xf numFmtId="168" fontId="26" fillId="2" borderId="13" xfId="3" applyNumberFormat="1" applyFont="1" applyFill="1" applyBorder="1" applyAlignment="1">
      <alignment horizontal="center" vertical="center"/>
    </xf>
    <xf numFmtId="167" fontId="30" fillId="8" borderId="20" xfId="3" applyNumberFormat="1" applyFont="1" applyFill="1" applyBorder="1" applyAlignment="1">
      <alignment horizontal="center" vertical="center"/>
    </xf>
    <xf numFmtId="3" fontId="3" fillId="0" borderId="7" xfId="3" applyNumberFormat="1" applyFont="1" applyBorder="1" applyAlignment="1">
      <alignment horizontal="center" vertical="center"/>
    </xf>
    <xf numFmtId="168" fontId="26" fillId="0" borderId="1" xfId="3" applyNumberFormat="1" applyFont="1" applyBorder="1" applyAlignment="1">
      <alignment horizontal="center" vertical="center" wrapText="1"/>
    </xf>
    <xf numFmtId="3" fontId="17" fillId="0" borderId="1" xfId="3" applyNumberFormat="1" applyFont="1" applyBorder="1" applyAlignment="1">
      <alignment horizontal="center" vertical="center"/>
    </xf>
    <xf numFmtId="3" fontId="17" fillId="0" borderId="2" xfId="3" applyNumberFormat="1" applyFont="1" applyBorder="1" applyAlignment="1">
      <alignment horizontal="center" vertical="center"/>
    </xf>
    <xf numFmtId="168" fontId="1" fillId="7" borderId="0" xfId="3" applyNumberFormat="1" applyFont="1" applyFill="1" applyAlignment="1">
      <alignment horizontal="center" vertical="center"/>
    </xf>
    <xf numFmtId="164" fontId="2" fillId="5" borderId="12" xfId="3" applyNumberFormat="1" applyFont="1" applyFill="1" applyBorder="1" applyAlignment="1">
      <alignment horizontal="left" vertical="center" wrapText="1"/>
    </xf>
    <xf numFmtId="0" fontId="4" fillId="9" borderId="30" xfId="3" applyFont="1" applyFill="1" applyBorder="1" applyAlignment="1">
      <alignment horizontal="center" vertical="center"/>
    </xf>
    <xf numFmtId="0" fontId="1" fillId="0" borderId="0" xfId="3" applyFont="1">
      <alignment vertical="center"/>
    </xf>
    <xf numFmtId="168" fontId="13" fillId="8" borderId="24" xfId="3" applyNumberFormat="1" applyFont="1" applyFill="1" applyBorder="1" applyAlignment="1">
      <alignment horizontal="center" vertical="center" wrapText="1"/>
    </xf>
    <xf numFmtId="168" fontId="13" fillId="8" borderId="2" xfId="3" applyNumberFormat="1" applyFont="1" applyFill="1" applyBorder="1" applyAlignment="1">
      <alignment horizontal="center" vertical="center" wrapText="1"/>
    </xf>
    <xf numFmtId="164" fontId="18" fillId="0" borderId="2" xfId="3" applyNumberFormat="1" applyFont="1" applyBorder="1" applyAlignment="1">
      <alignment horizontal="center" vertical="center" wrapText="1"/>
    </xf>
    <xf numFmtId="168" fontId="33" fillId="2" borderId="20" xfId="3" applyNumberFormat="1" applyFont="1" applyFill="1" applyBorder="1" applyAlignment="1">
      <alignment horizontal="center" vertical="center" wrapText="1"/>
    </xf>
    <xf numFmtId="164" fontId="35" fillId="2" borderId="7" xfId="3" applyNumberFormat="1" applyFont="1" applyFill="1" applyBorder="1" applyAlignment="1">
      <alignment horizontal="center" vertical="center" wrapText="1"/>
    </xf>
    <xf numFmtId="164" fontId="3" fillId="0" borderId="0" xfId="3" applyNumberFormat="1" applyFont="1" applyAlignment="1">
      <alignment horizontal="center" vertical="center" wrapText="1"/>
    </xf>
    <xf numFmtId="164" fontId="3" fillId="2" borderId="0" xfId="3" applyNumberFormat="1" applyFont="1" applyFill="1" applyAlignment="1">
      <alignment horizontal="left" vertical="center" wrapText="1"/>
    </xf>
    <xf numFmtId="3" fontId="32" fillId="0" borderId="0" xfId="3" applyNumberFormat="1" applyFont="1" applyAlignment="1">
      <alignment horizontal="center" vertical="center"/>
    </xf>
    <xf numFmtId="3" fontId="23" fillId="0" borderId="7" xfId="3" applyNumberFormat="1" applyFont="1" applyBorder="1" applyAlignment="1">
      <alignment vertical="center" wrapText="1"/>
    </xf>
    <xf numFmtId="164" fontId="36" fillId="0" borderId="0" xfId="3" applyNumberFormat="1" applyFont="1" applyAlignment="1">
      <alignment horizontal="center" vertical="center" wrapText="1"/>
    </xf>
    <xf numFmtId="0" fontId="17" fillId="0" borderId="7" xfId="3" applyFont="1" applyBorder="1" applyAlignment="1">
      <alignment horizontal="center" vertical="center" wrapText="1"/>
    </xf>
    <xf numFmtId="164" fontId="37" fillId="0" borderId="0" xfId="3" applyNumberFormat="1" applyFont="1" applyAlignment="1">
      <alignment horizontal="center" vertical="center" wrapText="1"/>
    </xf>
    <xf numFmtId="0" fontId="3" fillId="0" borderId="0" xfId="3" applyFont="1" applyAlignment="1">
      <alignment horizontal="center" vertical="center"/>
    </xf>
    <xf numFmtId="170" fontId="38" fillId="0" borderId="7" xfId="3" applyNumberFormat="1" applyFont="1" applyBorder="1" applyAlignment="1">
      <alignment horizontal="center" vertical="center" wrapText="1"/>
    </xf>
    <xf numFmtId="170" fontId="38" fillId="0" borderId="7" xfId="3" applyNumberFormat="1" applyFont="1" applyBorder="1" applyAlignment="1">
      <alignment horizontal="center" vertical="center"/>
    </xf>
    <xf numFmtId="14" fontId="16" fillId="0" borderId="7" xfId="3" applyNumberFormat="1" applyFont="1" applyBorder="1" applyAlignment="1">
      <alignment horizontal="center" vertical="center" wrapText="1"/>
    </xf>
    <xf numFmtId="1" fontId="16" fillId="0" borderId="7" xfId="3" applyNumberFormat="1" applyFont="1" applyBorder="1" applyAlignment="1">
      <alignment horizontal="center" vertical="center" wrapText="1"/>
    </xf>
    <xf numFmtId="49" fontId="19" fillId="0" borderId="7" xfId="3" applyNumberFormat="1" applyFont="1" applyBorder="1" applyAlignment="1">
      <alignment horizontal="center"/>
    </xf>
    <xf numFmtId="49" fontId="13" fillId="0" borderId="7" xfId="3" applyNumberFormat="1" applyFont="1" applyBorder="1" applyAlignment="1">
      <alignment horizontal="center"/>
    </xf>
    <xf numFmtId="164" fontId="39" fillId="0" borderId="0" xfId="3" applyNumberFormat="1" applyFont="1" applyAlignment="1">
      <alignment horizontal="center" vertical="center"/>
    </xf>
    <xf numFmtId="173" fontId="16" fillId="0" borderId="7" xfId="3" applyNumberFormat="1" applyFont="1" applyBorder="1" applyAlignment="1">
      <alignment horizontal="center" vertical="center" wrapText="1"/>
    </xf>
    <xf numFmtId="164" fontId="40" fillId="0" borderId="0" xfId="3" applyNumberFormat="1" applyFont="1" applyAlignment="1">
      <alignment horizontal="center" vertical="center"/>
    </xf>
    <xf numFmtId="49" fontId="40" fillId="0" borderId="7" xfId="3" applyNumberFormat="1" applyFont="1" applyBorder="1" applyAlignment="1">
      <alignment horizontal="center" vertical="center" wrapText="1"/>
    </xf>
    <xf numFmtId="49" fontId="15" fillId="0" borderId="7" xfId="3" applyNumberFormat="1" applyFont="1" applyBorder="1" applyAlignment="1">
      <alignment horizontal="center"/>
    </xf>
    <xf numFmtId="0" fontId="1" fillId="5" borderId="16" xfId="3" applyFont="1" applyFill="1" applyBorder="1" applyAlignment="1">
      <alignment horizontal="center" vertical="center"/>
    </xf>
    <xf numFmtId="0" fontId="3" fillId="5" borderId="31" xfId="3" applyFont="1" applyFill="1" applyBorder="1" applyAlignment="1">
      <alignment horizontal="center" vertical="center" wrapText="1"/>
    </xf>
    <xf numFmtId="166" fontId="41" fillId="5" borderId="31" xfId="3" applyNumberFormat="1" applyFont="1" applyFill="1" applyBorder="1" applyAlignment="1">
      <alignment vertical="center" wrapText="1"/>
    </xf>
    <xf numFmtId="3" fontId="42" fillId="5" borderId="31" xfId="3" applyNumberFormat="1" applyFont="1" applyFill="1" applyBorder="1">
      <alignment vertical="center"/>
    </xf>
    <xf numFmtId="170" fontId="22" fillId="5" borderId="31" xfId="3" applyNumberFormat="1" applyFont="1" applyFill="1" applyBorder="1" applyAlignment="1">
      <alignment horizontal="center" vertical="center" wrapText="1"/>
    </xf>
    <xf numFmtId="3" fontId="22" fillId="5" borderId="31" xfId="3" applyNumberFormat="1" applyFont="1" applyFill="1" applyBorder="1" applyAlignment="1">
      <alignment horizontal="left" vertical="center" wrapText="1"/>
    </xf>
    <xf numFmtId="170" fontId="22" fillId="5" borderId="32" xfId="3" applyNumberFormat="1" applyFont="1" applyFill="1" applyBorder="1" applyAlignment="1">
      <alignment horizontal="center" vertical="center" wrapText="1"/>
    </xf>
    <xf numFmtId="0" fontId="1" fillId="5" borderId="25" xfId="3" applyFont="1" applyFill="1" applyBorder="1" applyAlignment="1">
      <alignment horizontal="center" vertical="center"/>
    </xf>
    <xf numFmtId="170" fontId="13" fillId="0" borderId="1" xfId="3" applyNumberFormat="1" applyFont="1" applyBorder="1">
      <alignment vertical="center"/>
    </xf>
    <xf numFmtId="3" fontId="25" fillId="0" borderId="1" xfId="3" applyNumberFormat="1" applyFont="1" applyBorder="1" applyAlignment="1">
      <alignment vertical="center" wrapText="1"/>
    </xf>
    <xf numFmtId="170" fontId="13" fillId="0" borderId="1" xfId="3" applyNumberFormat="1" applyFont="1" applyBorder="1" applyAlignment="1">
      <alignment vertical="top"/>
    </xf>
    <xf numFmtId="170" fontId="13" fillId="0" borderId="7" xfId="3" applyNumberFormat="1" applyFont="1" applyBorder="1">
      <alignment vertical="center"/>
    </xf>
    <xf numFmtId="170" fontId="13" fillId="0" borderId="4" xfId="3" applyNumberFormat="1" applyFont="1" applyBorder="1" applyAlignment="1">
      <alignment vertical="top"/>
    </xf>
    <xf numFmtId="170" fontId="13" fillId="0" borderId="4" xfId="3" applyNumberFormat="1" applyFont="1" applyBorder="1" applyAlignment="1">
      <alignment horizontal="center" vertical="center"/>
    </xf>
    <xf numFmtId="49" fontId="43" fillId="0" borderId="7" xfId="3" applyNumberFormat="1" applyFont="1" applyBorder="1" applyAlignment="1">
      <alignment horizontal="left" vertical="center"/>
    </xf>
    <xf numFmtId="0" fontId="1" fillId="2" borderId="7" xfId="3" applyFont="1" applyFill="1" applyBorder="1" applyAlignment="1">
      <alignment horizontal="left" vertical="center"/>
    </xf>
    <xf numFmtId="49" fontId="44" fillId="0" borderId="7" xfId="3" applyNumberFormat="1" applyFont="1" applyBorder="1" applyAlignment="1">
      <alignment horizontal="left" vertical="center"/>
    </xf>
    <xf numFmtId="49" fontId="45" fillId="0" borderId="7" xfId="3" applyNumberFormat="1" applyFont="1" applyBorder="1" applyAlignment="1">
      <alignment horizontal="left" vertical="center"/>
    </xf>
    <xf numFmtId="49" fontId="19" fillId="0" borderId="7" xfId="3" applyNumberFormat="1" applyFont="1" applyBorder="1" applyAlignment="1">
      <alignment horizontal="left" vertical="center"/>
    </xf>
    <xf numFmtId="167" fontId="26" fillId="0" borderId="1" xfId="3" applyNumberFormat="1" applyFont="1" applyBorder="1" applyAlignment="1">
      <alignment horizontal="center" vertical="center" wrapText="1"/>
    </xf>
    <xf numFmtId="166" fontId="26" fillId="8" borderId="1" xfId="3" applyNumberFormat="1" applyFont="1" applyFill="1" applyBorder="1" applyAlignment="1">
      <alignment horizontal="right" vertical="center" wrapText="1"/>
    </xf>
    <xf numFmtId="166" fontId="27" fillId="8" borderId="20" xfId="3" applyNumberFormat="1" applyFont="1" applyFill="1" applyBorder="1" applyAlignment="1">
      <alignment horizontal="center" vertical="center"/>
    </xf>
    <xf numFmtId="164" fontId="26" fillId="8" borderId="20" xfId="3" applyNumberFormat="1" applyFont="1" applyFill="1" applyBorder="1" applyAlignment="1">
      <alignment horizontal="left" vertical="center"/>
    </xf>
    <xf numFmtId="165" fontId="1" fillId="0" borderId="7" xfId="3" applyNumberFormat="1" applyFont="1" applyBorder="1" applyAlignment="1">
      <alignment vertical="center" wrapText="1"/>
    </xf>
    <xf numFmtId="164" fontId="26" fillId="0" borderId="33" xfId="3" applyNumberFormat="1" applyFont="1" applyBorder="1" applyAlignment="1">
      <alignment horizontal="left" vertical="center" wrapText="1"/>
    </xf>
    <xf numFmtId="166" fontId="26" fillId="0" borderId="33" xfId="3" applyNumberFormat="1" applyFont="1" applyBorder="1" applyAlignment="1">
      <alignment horizontal="center" vertical="center" wrapText="1"/>
    </xf>
    <xf numFmtId="167" fontId="26" fillId="0" borderId="33" xfId="3" applyNumberFormat="1" applyFont="1" applyBorder="1" applyAlignment="1">
      <alignment horizontal="center" vertical="center" shrinkToFit="1"/>
    </xf>
    <xf numFmtId="166" fontId="8" fillId="2" borderId="33" xfId="3" applyNumberFormat="1" applyFont="1" applyFill="1" applyBorder="1" applyAlignment="1">
      <alignment horizontal="center" vertical="center" wrapText="1"/>
    </xf>
    <xf numFmtId="165" fontId="8" fillId="0" borderId="7" xfId="3" applyNumberFormat="1" applyFont="1" applyBorder="1">
      <alignment vertical="center"/>
    </xf>
    <xf numFmtId="170" fontId="8" fillId="0" borderId="7" xfId="3" applyNumberFormat="1" applyFont="1" applyBorder="1">
      <alignment vertical="center"/>
    </xf>
    <xf numFmtId="14" fontId="26" fillId="8" borderId="2" xfId="3" applyNumberFormat="1" applyFont="1" applyFill="1" applyBorder="1" applyAlignment="1">
      <alignment horizontal="center" vertical="center"/>
    </xf>
    <xf numFmtId="166" fontId="33" fillId="2" borderId="2" xfId="2" applyNumberFormat="1" applyFont="1" applyFill="1" applyBorder="1" applyAlignment="1">
      <alignment horizontal="center" vertical="center" wrapText="1"/>
    </xf>
    <xf numFmtId="0" fontId="26" fillId="0" borderId="20" xfId="3" applyFont="1" applyBorder="1" applyAlignment="1">
      <alignment horizontal="left" vertical="center"/>
    </xf>
    <xf numFmtId="0" fontId="26" fillId="8" borderId="20" xfId="3" applyFont="1" applyFill="1" applyBorder="1" applyAlignment="1">
      <alignment horizontal="left" vertical="center"/>
    </xf>
    <xf numFmtId="170" fontId="3" fillId="0" borderId="7" xfId="3" applyNumberFormat="1" applyFont="1" applyBorder="1">
      <alignment vertical="center"/>
    </xf>
    <xf numFmtId="170" fontId="3" fillId="0" borderId="14" xfId="3" applyNumberFormat="1" applyFont="1" applyBorder="1">
      <alignment vertical="center"/>
    </xf>
    <xf numFmtId="174" fontId="15" fillId="0" borderId="4" xfId="3" applyNumberFormat="1" applyFont="1" applyBorder="1" applyAlignment="1">
      <alignment horizontal="center" vertical="center"/>
    </xf>
    <xf numFmtId="165" fontId="30" fillId="0" borderId="7" xfId="3" applyNumberFormat="1" applyFont="1" applyBorder="1" applyAlignment="1">
      <alignment horizontal="center" vertical="top"/>
    </xf>
    <xf numFmtId="170" fontId="30" fillId="0" borderId="7" xfId="3" applyNumberFormat="1" applyFont="1" applyBorder="1" applyAlignment="1">
      <alignment horizontal="center" wrapText="1"/>
    </xf>
    <xf numFmtId="174" fontId="40" fillId="0" borderId="4" xfId="3" applyNumberFormat="1" applyFont="1" applyBorder="1">
      <alignment vertical="center"/>
    </xf>
    <xf numFmtId="0" fontId="33" fillId="0" borderId="36" xfId="0" applyFont="1" applyBorder="1" applyAlignment="1">
      <alignment horizontal="left" vertical="center"/>
    </xf>
    <xf numFmtId="170" fontId="13" fillId="0" borderId="0" xfId="3" applyNumberFormat="1" applyFont="1" applyAlignment="1">
      <alignment horizontal="center" vertical="center" wrapText="1"/>
    </xf>
    <xf numFmtId="174" fontId="40" fillId="0" borderId="0" xfId="3" applyNumberFormat="1" applyFont="1">
      <alignment vertical="center"/>
    </xf>
    <xf numFmtId="166" fontId="8" fillId="0" borderId="20" xfId="3" applyNumberFormat="1" applyFont="1" applyBorder="1" applyAlignment="1">
      <alignment horizontal="center" vertical="center"/>
    </xf>
    <xf numFmtId="166" fontId="46" fillId="2" borderId="1" xfId="3" applyNumberFormat="1" applyFont="1" applyFill="1" applyBorder="1" applyAlignment="1">
      <alignment horizontal="center" vertical="center"/>
    </xf>
    <xf numFmtId="164" fontId="8" fillId="0" borderId="2" xfId="3" applyNumberFormat="1" applyFont="1" applyBorder="1" applyAlignment="1">
      <alignment horizontal="left" vertical="center"/>
    </xf>
    <xf numFmtId="167" fontId="26" fillId="0" borderId="2" xfId="3" applyNumberFormat="1" applyFont="1" applyBorder="1" applyAlignment="1">
      <alignment horizontal="center" vertical="center"/>
    </xf>
    <xf numFmtId="166" fontId="26" fillId="8" borderId="2" xfId="3" applyNumberFormat="1" applyFont="1" applyFill="1" applyBorder="1" applyAlignment="1">
      <alignment horizontal="center" vertical="center"/>
    </xf>
    <xf numFmtId="168" fontId="26" fillId="8" borderId="2" xfId="3" applyNumberFormat="1" applyFont="1" applyFill="1" applyBorder="1" applyAlignment="1">
      <alignment horizontal="center" vertical="center"/>
    </xf>
    <xf numFmtId="14" fontId="26" fillId="0" borderId="20" xfId="3" applyNumberFormat="1" applyFont="1" applyBorder="1" applyAlignment="1">
      <alignment horizontal="center" vertical="center"/>
    </xf>
    <xf numFmtId="176" fontId="26" fillId="0" borderId="1" xfId="3" applyNumberFormat="1" applyFont="1" applyBorder="1" applyAlignment="1">
      <alignment horizontal="center" vertical="center"/>
    </xf>
    <xf numFmtId="165" fontId="22" fillId="5" borderId="31" xfId="3" applyNumberFormat="1" applyFont="1" applyFill="1" applyBorder="1" applyAlignment="1">
      <alignment horizontal="left" vertical="center" wrapText="1"/>
    </xf>
    <xf numFmtId="174" fontId="22" fillId="5" borderId="31" xfId="3" applyNumberFormat="1" applyFont="1" applyFill="1" applyBorder="1" applyAlignment="1">
      <alignment horizontal="center" vertical="center" wrapText="1"/>
    </xf>
    <xf numFmtId="3" fontId="13" fillId="0" borderId="1" xfId="3" applyNumberFormat="1" applyFont="1" applyBorder="1" applyAlignment="1">
      <alignment horizontal="left" vertical="center"/>
    </xf>
    <xf numFmtId="170" fontId="47" fillId="0" borderId="1" xfId="3" applyNumberFormat="1" applyFont="1" applyBorder="1" applyAlignment="1">
      <alignment horizontal="center" vertical="center"/>
    </xf>
    <xf numFmtId="174" fontId="47" fillId="0" borderId="25" xfId="3" applyNumberFormat="1" applyFont="1" applyBorder="1" applyAlignment="1">
      <alignment horizontal="center" vertical="center"/>
    </xf>
    <xf numFmtId="3" fontId="13" fillId="0" borderId="7" xfId="3" applyNumberFormat="1" applyFont="1" applyBorder="1" applyAlignment="1">
      <alignment horizontal="left" vertical="center"/>
    </xf>
    <xf numFmtId="170" fontId="47" fillId="0" borderId="7" xfId="3" applyNumberFormat="1" applyFont="1" applyBorder="1" applyAlignment="1">
      <alignment horizontal="center" vertical="center"/>
    </xf>
    <xf numFmtId="174" fontId="47" fillId="0" borderId="4" xfId="3" applyNumberFormat="1" applyFont="1" applyBorder="1" applyAlignment="1">
      <alignment horizontal="center" vertical="center"/>
    </xf>
    <xf numFmtId="164" fontId="26" fillId="8" borderId="7" xfId="3" applyNumberFormat="1" applyFont="1" applyFill="1" applyBorder="1" applyAlignment="1">
      <alignment horizontal="left" vertical="center"/>
    </xf>
    <xf numFmtId="166" fontId="26" fillId="8" borderId="7" xfId="3" applyNumberFormat="1" applyFont="1" applyFill="1" applyBorder="1" applyAlignment="1">
      <alignment horizontal="center" vertical="center"/>
    </xf>
    <xf numFmtId="167" fontId="30" fillId="8" borderId="7" xfId="3" applyNumberFormat="1" applyFont="1" applyFill="1" applyBorder="1" applyAlignment="1">
      <alignment horizontal="center" vertical="center"/>
    </xf>
    <xf numFmtId="166" fontId="30" fillId="8" borderId="20" xfId="3" applyNumberFormat="1" applyFont="1" applyFill="1" applyBorder="1" applyAlignment="1">
      <alignment horizontal="center" vertical="center"/>
    </xf>
    <xf numFmtId="166" fontId="26" fillId="2" borderId="20" xfId="3" applyNumberFormat="1" applyFont="1" applyFill="1" applyBorder="1" applyAlignment="1">
      <alignment horizontal="center" vertical="center"/>
    </xf>
    <xf numFmtId="166" fontId="26" fillId="0" borderId="20" xfId="2" applyNumberFormat="1" applyFont="1" applyFill="1" applyBorder="1" applyAlignment="1">
      <alignment horizontal="center" vertical="center"/>
    </xf>
    <xf numFmtId="3" fontId="8" fillId="0" borderId="7" xfId="3" applyNumberFormat="1" applyFont="1" applyBorder="1" applyAlignment="1">
      <alignment horizontal="left" vertical="center"/>
    </xf>
    <xf numFmtId="170" fontId="9" fillId="0" borderId="7" xfId="3" applyNumberFormat="1" applyFont="1" applyBorder="1" applyAlignment="1">
      <alignment horizontal="center" vertical="center"/>
    </xf>
    <xf numFmtId="174" fontId="13" fillId="0" borderId="4" xfId="3" applyNumberFormat="1" applyFont="1" applyBorder="1" applyAlignment="1">
      <alignment horizontal="center" vertical="center"/>
    </xf>
    <xf numFmtId="166" fontId="26" fillId="8" borderId="2" xfId="3" applyNumberFormat="1" applyFont="1" applyFill="1" applyBorder="1" applyAlignment="1">
      <alignment horizontal="right" vertical="center" wrapText="1"/>
    </xf>
    <xf numFmtId="0" fontId="48" fillId="0" borderId="7" xfId="0" applyFont="1" applyBorder="1" applyAlignment="1">
      <alignment horizontal="center" vertical="center"/>
    </xf>
    <xf numFmtId="0" fontId="49" fillId="0" borderId="7" xfId="0" applyFont="1" applyBorder="1" applyAlignment="1">
      <alignment horizontal="center" vertical="center"/>
    </xf>
    <xf numFmtId="164" fontId="8" fillId="2" borderId="20" xfId="3" applyNumberFormat="1" applyFont="1" applyFill="1" applyBorder="1" applyAlignment="1">
      <alignment horizontal="left" vertical="center"/>
    </xf>
    <xf numFmtId="166" fontId="8" fillId="2" borderId="20" xfId="3" applyNumberFormat="1" applyFont="1" applyFill="1" applyBorder="1" applyAlignment="1">
      <alignment horizontal="center" vertical="center"/>
    </xf>
    <xf numFmtId="167" fontId="1" fillId="2" borderId="20" xfId="3" applyNumberFormat="1" applyFont="1" applyFill="1" applyBorder="1" applyAlignment="1">
      <alignment horizontal="center" vertical="center"/>
    </xf>
    <xf numFmtId="166" fontId="46" fillId="0" borderId="20" xfId="3" applyNumberFormat="1" applyFont="1" applyBorder="1" applyAlignment="1">
      <alignment horizontal="center" vertical="center"/>
    </xf>
    <xf numFmtId="164" fontId="1" fillId="8" borderId="20" xfId="3" applyNumberFormat="1" applyFont="1" applyFill="1" applyBorder="1" applyAlignment="1">
      <alignment horizontal="center" vertical="center"/>
    </xf>
    <xf numFmtId="167" fontId="1" fillId="8" borderId="20" xfId="3" applyNumberFormat="1" applyFont="1" applyFill="1" applyBorder="1" applyAlignment="1">
      <alignment horizontal="center" vertical="center"/>
    </xf>
    <xf numFmtId="164" fontId="26" fillId="0" borderId="33" xfId="3" applyNumberFormat="1" applyFont="1" applyBorder="1" applyAlignment="1">
      <alignment horizontal="left" vertical="center"/>
    </xf>
    <xf numFmtId="166" fontId="26" fillId="0" borderId="33" xfId="3" applyNumberFormat="1" applyFont="1" applyBorder="1" applyAlignment="1">
      <alignment horizontal="center" vertical="center"/>
    </xf>
    <xf numFmtId="166" fontId="33" fillId="2" borderId="33" xfId="3" applyNumberFormat="1" applyFont="1" applyFill="1" applyBorder="1" applyAlignment="1">
      <alignment horizontal="center" vertical="center"/>
    </xf>
    <xf numFmtId="174" fontId="1" fillId="0" borderId="4" xfId="3" applyNumberFormat="1" applyFont="1" applyBorder="1" applyAlignment="1">
      <alignment horizontal="center" vertical="center"/>
    </xf>
    <xf numFmtId="166" fontId="1" fillId="8" borderId="20" xfId="3" applyNumberFormat="1" applyFont="1" applyFill="1" applyBorder="1" applyAlignment="1">
      <alignment horizontal="left" vertical="center"/>
    </xf>
    <xf numFmtId="167" fontId="26" fillId="2" borderId="20" xfId="3" applyNumberFormat="1" applyFont="1" applyFill="1" applyBorder="1" applyAlignment="1">
      <alignment horizontal="center" vertical="center"/>
    </xf>
    <xf numFmtId="170" fontId="47" fillId="0" borderId="7" xfId="3" applyNumberFormat="1" applyFont="1" applyBorder="1" applyAlignment="1">
      <alignment horizontal="left" vertical="center"/>
    </xf>
    <xf numFmtId="170" fontId="47" fillId="0" borderId="7" xfId="3" applyNumberFormat="1" applyFont="1" applyBorder="1">
      <alignment vertical="center"/>
    </xf>
    <xf numFmtId="170" fontId="47" fillId="0" borderId="14" xfId="3" applyNumberFormat="1" applyFont="1" applyBorder="1">
      <alignment vertical="center"/>
    </xf>
    <xf numFmtId="164" fontId="8" fillId="0" borderId="1" xfId="3" applyNumberFormat="1" applyFont="1" applyBorder="1" applyAlignment="1">
      <alignment horizontal="left" vertical="center"/>
    </xf>
    <xf numFmtId="166" fontId="8" fillId="2" borderId="1" xfId="3" applyNumberFormat="1" applyFont="1" applyFill="1" applyBorder="1" applyAlignment="1">
      <alignment horizontal="center" vertical="center"/>
    </xf>
    <xf numFmtId="170" fontId="47" fillId="0" borderId="14" xfId="3" applyNumberFormat="1" applyFont="1" applyBorder="1" applyAlignment="1">
      <alignment horizontal="center"/>
    </xf>
    <xf numFmtId="168" fontId="26" fillId="2" borderId="20" xfId="3" applyNumberFormat="1" applyFont="1" applyFill="1" applyBorder="1" applyAlignment="1">
      <alignment horizontal="center" vertical="center" wrapText="1"/>
    </xf>
    <xf numFmtId="0" fontId="1" fillId="0" borderId="4" xfId="3" applyFont="1" applyBorder="1" applyAlignment="1">
      <alignment horizontal="left" vertical="center"/>
    </xf>
    <xf numFmtId="168" fontId="26" fillId="8" borderId="1" xfId="3" applyNumberFormat="1" applyFont="1" applyFill="1" applyBorder="1" applyAlignment="1">
      <alignment horizontal="center" vertical="center" wrapText="1"/>
    </xf>
    <xf numFmtId="0" fontId="4" fillId="2" borderId="20" xfId="3" applyFont="1" applyFill="1" applyBorder="1" applyAlignment="1">
      <alignment horizontal="center" vertical="center"/>
    </xf>
    <xf numFmtId="168" fontId="26" fillId="0" borderId="33" xfId="3" applyNumberFormat="1" applyFont="1" applyBorder="1" applyAlignment="1">
      <alignment horizontal="center" vertical="center"/>
    </xf>
    <xf numFmtId="164" fontId="3" fillId="0" borderId="0" xfId="3" applyNumberFormat="1" applyFont="1" applyAlignment="1">
      <alignment vertical="top" wrapText="1"/>
    </xf>
    <xf numFmtId="168" fontId="30" fillId="0" borderId="2" xfId="3" applyNumberFormat="1" applyFont="1" applyBorder="1" applyAlignment="1">
      <alignment horizontal="center" vertical="center" wrapText="1"/>
    </xf>
    <xf numFmtId="3" fontId="3" fillId="0" borderId="0" xfId="3" applyNumberFormat="1" applyFont="1" applyAlignment="1">
      <alignment horizontal="left" vertical="center"/>
    </xf>
    <xf numFmtId="164" fontId="3" fillId="0" borderId="0" xfId="3" applyNumberFormat="1" applyFont="1" applyAlignment="1">
      <alignment vertical="center" wrapText="1"/>
    </xf>
    <xf numFmtId="0" fontId="3" fillId="0" borderId="2" xfId="3" applyFont="1" applyBorder="1" applyAlignment="1">
      <alignment horizontal="center" vertical="center"/>
    </xf>
    <xf numFmtId="168" fontId="26" fillId="8" borderId="1" xfId="3" applyNumberFormat="1" applyFont="1" applyFill="1" applyBorder="1" applyAlignment="1">
      <alignment horizontal="center" vertical="center"/>
    </xf>
    <xf numFmtId="168" fontId="26" fillId="0" borderId="16" xfId="3" applyNumberFormat="1" applyFont="1" applyBorder="1" applyAlignment="1">
      <alignment horizontal="center" vertical="center"/>
    </xf>
    <xf numFmtId="3" fontId="3" fillId="0" borderId="4" xfId="3" applyNumberFormat="1" applyFont="1" applyBorder="1" applyAlignment="1">
      <alignment horizontal="center" vertical="center"/>
    </xf>
    <xf numFmtId="0" fontId="17" fillId="0" borderId="7" xfId="3" applyFont="1" applyBorder="1" applyAlignment="1">
      <alignment horizontal="center" vertical="center"/>
    </xf>
    <xf numFmtId="164" fontId="2" fillId="5" borderId="31" xfId="3" applyNumberFormat="1" applyFont="1" applyFill="1" applyBorder="1" applyAlignment="1">
      <alignment horizontal="left" vertical="center" wrapText="1"/>
    </xf>
    <xf numFmtId="164" fontId="3" fillId="0" borderId="1" xfId="3" applyNumberFormat="1" applyFont="1" applyBorder="1" applyAlignment="1">
      <alignment horizontal="center" vertical="center"/>
    </xf>
    <xf numFmtId="164" fontId="22" fillId="5" borderId="31" xfId="3" applyNumberFormat="1" applyFont="1" applyFill="1" applyBorder="1" applyAlignment="1">
      <alignment horizontal="center" vertical="center"/>
    </xf>
    <xf numFmtId="0" fontId="1" fillId="0" borderId="4" xfId="3" applyFont="1" applyBorder="1" applyAlignment="1">
      <alignment horizontal="center" vertical="center"/>
    </xf>
    <xf numFmtId="168" fontId="13" fillId="8" borderId="7" xfId="3" applyNumberFormat="1" applyFont="1" applyFill="1" applyBorder="1" applyAlignment="1">
      <alignment horizontal="center" vertical="center"/>
    </xf>
    <xf numFmtId="164" fontId="17" fillId="0" borderId="7" xfId="3" applyNumberFormat="1" applyFont="1" applyBorder="1" applyAlignment="1">
      <alignment horizontal="center" vertical="center"/>
    </xf>
    <xf numFmtId="164" fontId="22" fillId="5" borderId="0" xfId="3" applyNumberFormat="1" applyFont="1" applyFill="1" applyAlignment="1">
      <alignment horizontal="center" vertical="center"/>
    </xf>
    <xf numFmtId="168" fontId="13" fillId="8" borderId="20" xfId="3" applyNumberFormat="1" applyFont="1" applyFill="1" applyBorder="1" applyAlignment="1">
      <alignment horizontal="center" vertical="center"/>
    </xf>
    <xf numFmtId="164" fontId="18" fillId="0" borderId="7" xfId="3" applyNumberFormat="1" applyFont="1" applyBorder="1" applyAlignment="1">
      <alignment horizontal="center" vertical="center"/>
    </xf>
    <xf numFmtId="0" fontId="1" fillId="2" borderId="2" xfId="3" applyFont="1" applyFill="1" applyBorder="1" applyAlignment="1">
      <alignment horizontal="left" vertical="center"/>
    </xf>
    <xf numFmtId="168" fontId="34" fillId="10" borderId="20" xfId="3" applyNumberFormat="1" applyFont="1" applyFill="1" applyBorder="1" applyAlignment="1">
      <alignment horizontal="center" vertical="center"/>
    </xf>
    <xf numFmtId="168" fontId="34" fillId="0" borderId="20" xfId="3" applyNumberFormat="1" applyFont="1" applyBorder="1" applyAlignment="1">
      <alignment horizontal="center" vertical="center"/>
    </xf>
    <xf numFmtId="164" fontId="50" fillId="2" borderId="7" xfId="3" applyNumberFormat="1" applyFont="1" applyFill="1" applyBorder="1" applyAlignment="1">
      <alignment horizontal="center" vertical="center" wrapText="1"/>
    </xf>
    <xf numFmtId="168" fontId="1" fillId="2" borderId="20" xfId="3" applyNumberFormat="1" applyFont="1" applyFill="1" applyBorder="1" applyAlignment="1">
      <alignment horizontal="center" vertical="center"/>
    </xf>
    <xf numFmtId="168" fontId="1" fillId="8" borderId="20" xfId="3" applyNumberFormat="1" applyFont="1" applyFill="1" applyBorder="1" applyAlignment="1">
      <alignment horizontal="center" vertical="center"/>
    </xf>
    <xf numFmtId="164" fontId="51" fillId="0" borderId="7" xfId="3" applyNumberFormat="1" applyFont="1" applyBorder="1" applyAlignment="1">
      <alignment horizontal="center" vertical="center" wrapText="1"/>
    </xf>
    <xf numFmtId="0" fontId="26" fillId="8" borderId="1" xfId="3" applyFont="1" applyFill="1" applyBorder="1" applyAlignment="1">
      <alignment horizontal="center" vertical="center"/>
    </xf>
    <xf numFmtId="164" fontId="51" fillId="2" borderId="7" xfId="3" applyNumberFormat="1" applyFont="1" applyFill="1" applyBorder="1" applyAlignment="1">
      <alignment horizontal="center" vertical="center" wrapText="1"/>
    </xf>
    <xf numFmtId="164" fontId="17" fillId="0" borderId="0" xfId="3" applyNumberFormat="1" applyFont="1" applyAlignment="1">
      <alignment horizontal="center" vertical="center" wrapText="1"/>
    </xf>
    <xf numFmtId="3" fontId="18" fillId="0" borderId="0" xfId="3" applyNumberFormat="1" applyFont="1" applyAlignment="1">
      <alignment horizontal="center" vertical="center"/>
    </xf>
    <xf numFmtId="164" fontId="40" fillId="0" borderId="7" xfId="3" applyNumberFormat="1" applyFont="1" applyBorder="1" applyAlignment="1">
      <alignment horizontal="center" vertical="center"/>
    </xf>
    <xf numFmtId="170" fontId="15" fillId="0" borderId="4" xfId="3" applyNumberFormat="1" applyFont="1" applyBorder="1" applyAlignment="1">
      <alignment horizontal="center" vertical="center"/>
    </xf>
    <xf numFmtId="164" fontId="16" fillId="0" borderId="7" xfId="3" applyNumberFormat="1" applyFont="1" applyBorder="1" applyAlignment="1">
      <alignment horizontal="center" vertical="center"/>
    </xf>
    <xf numFmtId="170" fontId="15" fillId="0" borderId="0" xfId="3" applyNumberFormat="1" applyFont="1" applyAlignment="1">
      <alignment vertical="center" wrapText="1"/>
    </xf>
    <xf numFmtId="170" fontId="13" fillId="0" borderId="0" xfId="3" applyNumberFormat="1" applyFont="1" applyAlignment="1">
      <alignment horizontal="center" vertical="center"/>
    </xf>
    <xf numFmtId="164" fontId="36" fillId="0" borderId="7" xfId="3" applyNumberFormat="1" applyFont="1" applyBorder="1" applyAlignment="1">
      <alignment horizontal="center" vertical="center"/>
    </xf>
    <xf numFmtId="0" fontId="1" fillId="2" borderId="14" xfId="3" applyFont="1" applyFill="1" applyBorder="1" applyAlignment="1">
      <alignment horizontal="left" vertical="center"/>
    </xf>
    <xf numFmtId="49" fontId="52" fillId="0" borderId="7" xfId="3" applyNumberFormat="1" applyFont="1" applyBorder="1" applyAlignment="1">
      <alignment horizontal="center"/>
    </xf>
    <xf numFmtId="49" fontId="52" fillId="0" borderId="7" xfId="3" applyNumberFormat="1" applyFont="1" applyBorder="1" applyAlignment="1">
      <alignment horizontal="center" vertical="center" wrapText="1"/>
    </xf>
    <xf numFmtId="49" fontId="15" fillId="0" borderId="7" xfId="3" applyNumberFormat="1" applyFont="1" applyBorder="1" applyAlignment="1">
      <alignment horizontal="left" vertical="center"/>
    </xf>
    <xf numFmtId="170" fontId="16" fillId="0" borderId="7" xfId="3" applyNumberFormat="1" applyFont="1" applyBorder="1" applyAlignment="1">
      <alignment horizontal="center" vertical="center"/>
    </xf>
    <xf numFmtId="170" fontId="52" fillId="0" borderId="7" xfId="3" applyNumberFormat="1" applyFont="1" applyBorder="1" applyAlignment="1">
      <alignment horizontal="center" vertical="center"/>
    </xf>
    <xf numFmtId="0" fontId="1" fillId="0" borderId="7" xfId="3" applyFont="1" applyBorder="1" applyAlignment="1">
      <alignment horizontal="left" vertical="center"/>
    </xf>
    <xf numFmtId="49" fontId="43" fillId="0" borderId="7" xfId="3" applyNumberFormat="1" applyFont="1" applyBorder="1">
      <alignment vertical="center"/>
    </xf>
    <xf numFmtId="49" fontId="13" fillId="0" borderId="7" xfId="3" applyNumberFormat="1" applyFont="1" applyBorder="1" applyAlignment="1">
      <alignment horizontal="center" vertical="center" wrapText="1"/>
    </xf>
    <xf numFmtId="3" fontId="13" fillId="0" borderId="7" xfId="3" applyNumberFormat="1" applyFont="1" applyBorder="1" applyAlignment="1">
      <alignment horizontal="center" vertical="center"/>
    </xf>
    <xf numFmtId="0" fontId="1" fillId="0" borderId="14" xfId="3" applyFont="1" applyBorder="1" applyAlignment="1">
      <alignment horizontal="left" vertical="center"/>
    </xf>
    <xf numFmtId="170" fontId="9" fillId="0" borderId="4" xfId="3" applyNumberFormat="1" applyFont="1" applyBorder="1">
      <alignment vertical="center"/>
    </xf>
    <xf numFmtId="0" fontId="2" fillId="0" borderId="2" xfId="3" applyFont="1" applyBorder="1" applyAlignment="1">
      <alignment horizontal="center" vertical="center"/>
    </xf>
    <xf numFmtId="0" fontId="1" fillId="0" borderId="2" xfId="3" applyFont="1" applyBorder="1" applyAlignment="1">
      <alignment horizontal="left" vertical="center"/>
    </xf>
    <xf numFmtId="170" fontId="13" fillId="0" borderId="2" xfId="3" applyNumberFormat="1" applyFont="1" applyBorder="1" applyAlignment="1">
      <alignment horizontal="center" vertical="center"/>
    </xf>
    <xf numFmtId="3" fontId="17" fillId="0" borderId="2" xfId="3" applyNumberFormat="1" applyFont="1" applyBorder="1" applyAlignment="1">
      <alignment vertical="center" wrapText="1"/>
    </xf>
    <xf numFmtId="166" fontId="43" fillId="0" borderId="0" xfId="3" applyNumberFormat="1" applyFont="1">
      <alignment vertical="center"/>
    </xf>
    <xf numFmtId="0" fontId="43" fillId="0" borderId="0" xfId="3" applyFont="1">
      <alignment vertical="center"/>
    </xf>
    <xf numFmtId="170" fontId="4" fillId="0" borderId="0" xfId="3" applyNumberFormat="1" applyFont="1">
      <alignment vertical="center"/>
    </xf>
    <xf numFmtId="3" fontId="13" fillId="0" borderId="0" xfId="3" applyNumberFormat="1" applyFont="1">
      <alignment vertical="center"/>
    </xf>
    <xf numFmtId="170" fontId="15" fillId="0" borderId="0" xfId="3" applyNumberFormat="1" applyFont="1">
      <alignment vertical="center"/>
    </xf>
    <xf numFmtId="3" fontId="13" fillId="0" borderId="0" xfId="3" applyNumberFormat="1" applyFont="1" applyAlignment="1">
      <alignment horizontal="left" vertical="center"/>
    </xf>
    <xf numFmtId="3" fontId="4" fillId="0" borderId="0" xfId="3" applyNumberFormat="1" applyFont="1">
      <alignment vertical="center"/>
    </xf>
    <xf numFmtId="0" fontId="53" fillId="5" borderId="0" xfId="3" applyFont="1" applyFill="1" applyAlignment="1">
      <alignment horizontal="center" vertical="center"/>
    </xf>
    <xf numFmtId="0" fontId="54" fillId="5" borderId="0" xfId="3" applyFont="1" applyFill="1" applyAlignment="1">
      <alignment horizontal="center" vertical="center"/>
    </xf>
    <xf numFmtId="3" fontId="55" fillId="0" borderId="0" xfId="3" applyNumberFormat="1" applyFont="1" applyAlignment="1">
      <alignment horizontal="center" vertical="center"/>
    </xf>
    <xf numFmtId="170" fontId="9" fillId="0" borderId="14" xfId="3" applyNumberFormat="1" applyFont="1" applyBorder="1" applyAlignment="1">
      <alignment horizontal="center"/>
    </xf>
    <xf numFmtId="0" fontId="26" fillId="2" borderId="20" xfId="3" applyFont="1" applyFill="1" applyBorder="1" applyAlignment="1">
      <alignment horizontal="left" vertical="center"/>
    </xf>
    <xf numFmtId="170" fontId="56" fillId="0" borderId="7" xfId="3" applyNumberFormat="1" applyFont="1" applyBorder="1" applyAlignment="1">
      <alignment horizontal="left" vertical="center"/>
    </xf>
    <xf numFmtId="0" fontId="26" fillId="8" borderId="20" xfId="3" applyFont="1" applyFill="1" applyBorder="1" applyAlignment="1">
      <alignment horizontal="center" vertical="center"/>
    </xf>
    <xf numFmtId="0" fontId="30" fillId="2" borderId="20" xfId="3" applyFont="1" applyFill="1" applyBorder="1" applyAlignment="1">
      <alignment horizontal="left" vertical="center"/>
    </xf>
    <xf numFmtId="166" fontId="33" fillId="2" borderId="20" xfId="3" applyNumberFormat="1" applyFont="1" applyFill="1" applyBorder="1" applyAlignment="1">
      <alignment horizontal="center" vertical="center"/>
    </xf>
    <xf numFmtId="170" fontId="47" fillId="0" borderId="14" xfId="3" applyNumberFormat="1" applyFont="1" applyBorder="1" applyAlignment="1">
      <alignment horizontal="center" vertical="center"/>
    </xf>
    <xf numFmtId="165" fontId="30" fillId="0" borderId="7" xfId="3" applyNumberFormat="1" applyFont="1" applyBorder="1" applyAlignment="1">
      <alignment vertical="top"/>
    </xf>
    <xf numFmtId="0" fontId="26" fillId="0" borderId="1" xfId="3" applyFont="1" applyBorder="1" applyAlignment="1">
      <alignment horizontal="left" vertical="center"/>
    </xf>
    <xf numFmtId="14" fontId="26" fillId="0" borderId="1" xfId="3" applyNumberFormat="1" applyFont="1" applyBorder="1" applyAlignment="1">
      <alignment horizontal="center" vertical="center"/>
    </xf>
    <xf numFmtId="170" fontId="13" fillId="0" borderId="14" xfId="3" applyNumberFormat="1" applyFont="1" applyBorder="1">
      <alignment vertical="center"/>
    </xf>
    <xf numFmtId="176" fontId="26" fillId="8" borderId="1" xfId="3" applyNumberFormat="1" applyFont="1" applyFill="1" applyBorder="1" applyAlignment="1">
      <alignment horizontal="center" vertical="center"/>
    </xf>
    <xf numFmtId="0" fontId="1" fillId="2" borderId="20" xfId="3" applyFont="1" applyFill="1" applyBorder="1" applyAlignment="1">
      <alignment horizontal="left" vertical="center"/>
    </xf>
    <xf numFmtId="165" fontId="8" fillId="0" borderId="7" xfId="3" applyNumberFormat="1" applyFont="1" applyBorder="1" applyAlignment="1">
      <alignment horizontal="center" vertical="center"/>
    </xf>
    <xf numFmtId="170" fontId="8" fillId="0" borderId="7" xfId="3" applyNumberFormat="1" applyFont="1" applyBorder="1" applyAlignment="1">
      <alignment horizontal="center" vertical="center"/>
    </xf>
    <xf numFmtId="170" fontId="8" fillId="0" borderId="14" xfId="3" applyNumberFormat="1" applyFont="1" applyBorder="1" applyAlignment="1">
      <alignment horizontal="center" vertical="center"/>
    </xf>
    <xf numFmtId="0" fontId="1" fillId="2" borderId="38" xfId="3" applyFont="1" applyFill="1" applyBorder="1" applyAlignment="1">
      <alignment horizontal="left" vertical="center"/>
    </xf>
    <xf numFmtId="166" fontId="26" fillId="8" borderId="20" xfId="3" applyNumberFormat="1" applyFont="1" applyFill="1" applyBorder="1" applyAlignment="1">
      <alignment horizontal="center" vertical="center" shrinkToFit="1"/>
    </xf>
    <xf numFmtId="170" fontId="57" fillId="0" borderId="14" xfId="3" applyNumberFormat="1" applyFont="1" applyBorder="1">
      <alignment vertical="center"/>
    </xf>
    <xf numFmtId="165" fontId="58" fillId="0" borderId="4" xfId="3" applyNumberFormat="1" applyFont="1" applyBorder="1" applyAlignment="1">
      <alignment horizontal="center" vertical="center"/>
    </xf>
    <xf numFmtId="167" fontId="26" fillId="8" borderId="20" xfId="3" applyNumberFormat="1" applyFont="1" applyFill="1" applyBorder="1" applyAlignment="1">
      <alignment horizontal="center" vertical="center" shrinkToFit="1"/>
    </xf>
    <xf numFmtId="164" fontId="26" fillId="8" borderId="1" xfId="3" applyNumberFormat="1" applyFont="1" applyFill="1" applyBorder="1" applyAlignment="1">
      <alignment horizontal="left" vertical="center"/>
    </xf>
    <xf numFmtId="167" fontId="26" fillId="8" borderId="1" xfId="3" applyNumberFormat="1" applyFont="1" applyFill="1" applyBorder="1" applyAlignment="1">
      <alignment horizontal="center" vertical="center" shrinkToFit="1"/>
    </xf>
    <xf numFmtId="170" fontId="57" fillId="0" borderId="7" xfId="3" applyNumberFormat="1" applyFont="1" applyBorder="1" applyAlignment="1">
      <alignment horizontal="center" vertical="center"/>
    </xf>
    <xf numFmtId="166" fontId="8" fillId="0" borderId="1" xfId="3" applyNumberFormat="1" applyFont="1" applyBorder="1" applyAlignment="1">
      <alignment horizontal="center" vertical="center"/>
    </xf>
    <xf numFmtId="167" fontId="1" fillId="8" borderId="1" xfId="3" applyNumberFormat="1" applyFont="1" applyFill="1" applyBorder="1" applyAlignment="1">
      <alignment horizontal="center" vertical="center"/>
    </xf>
    <xf numFmtId="170" fontId="57" fillId="0" borderId="14" xfId="3" applyNumberFormat="1" applyFont="1" applyBorder="1" applyAlignment="1">
      <alignment horizontal="center" vertical="center"/>
    </xf>
    <xf numFmtId="166" fontId="46" fillId="8" borderId="1" xfId="3" applyNumberFormat="1" applyFont="1" applyFill="1" applyBorder="1" applyAlignment="1">
      <alignment horizontal="center" vertical="center"/>
    </xf>
    <xf numFmtId="166" fontId="8" fillId="8" borderId="20" xfId="3" applyNumberFormat="1" applyFont="1" applyFill="1" applyBorder="1" applyAlignment="1">
      <alignment horizontal="center" vertical="center"/>
    </xf>
    <xf numFmtId="166" fontId="8" fillId="8" borderId="1" xfId="3" applyNumberFormat="1" applyFont="1" applyFill="1" applyBorder="1" applyAlignment="1">
      <alignment horizontal="center" vertical="center"/>
    </xf>
    <xf numFmtId="0" fontId="1" fillId="8" borderId="1" xfId="3" applyFont="1" applyFill="1" applyBorder="1" applyAlignment="1">
      <alignment horizontal="left" vertical="center"/>
    </xf>
    <xf numFmtId="164" fontId="26" fillId="0" borderId="38" xfId="3" applyNumberFormat="1" applyFont="1" applyBorder="1" applyAlignment="1">
      <alignment horizontal="left" vertical="center"/>
    </xf>
    <xf numFmtId="166" fontId="26" fillId="0" borderId="38" xfId="3" applyNumberFormat="1" applyFont="1" applyBorder="1" applyAlignment="1">
      <alignment horizontal="center" vertical="center"/>
    </xf>
    <xf numFmtId="167" fontId="26" fillId="0" borderId="38" xfId="3" applyNumberFormat="1" applyFont="1" applyBorder="1" applyAlignment="1">
      <alignment horizontal="center" vertical="center"/>
    </xf>
    <xf numFmtId="165" fontId="58" fillId="0" borderId="7" xfId="3" applyNumberFormat="1" applyFont="1" applyBorder="1" applyAlignment="1">
      <alignment horizontal="center" vertical="center"/>
    </xf>
    <xf numFmtId="164" fontId="13" fillId="0" borderId="22" xfId="3" applyNumberFormat="1" applyFont="1" applyBorder="1" applyAlignment="1">
      <alignment horizontal="center" vertical="center"/>
    </xf>
    <xf numFmtId="164" fontId="13" fillId="0" borderId="4" xfId="3" applyNumberFormat="1" applyFont="1" applyBorder="1" applyAlignment="1">
      <alignment horizontal="center" vertical="center"/>
    </xf>
    <xf numFmtId="168" fontId="40" fillId="11" borderId="20" xfId="3" applyNumberFormat="1" applyFont="1" applyFill="1" applyBorder="1" applyAlignment="1">
      <alignment horizontal="center" vertical="center"/>
    </xf>
    <xf numFmtId="170" fontId="1" fillId="0" borderId="2" xfId="3" applyNumberFormat="1" applyFont="1" applyBorder="1">
      <alignment vertical="center"/>
    </xf>
    <xf numFmtId="165" fontId="58" fillId="0" borderId="2" xfId="3" applyNumberFormat="1" applyFont="1" applyBorder="1" applyAlignment="1">
      <alignment horizontal="center" vertical="center"/>
    </xf>
    <xf numFmtId="165" fontId="1" fillId="0" borderId="0" xfId="3" applyNumberFormat="1" applyFont="1">
      <alignment vertical="center"/>
    </xf>
    <xf numFmtId="170" fontId="1" fillId="0" borderId="0" xfId="3" applyNumberFormat="1" applyFont="1">
      <alignment vertical="center"/>
    </xf>
    <xf numFmtId="174" fontId="1" fillId="0" borderId="0" xfId="3" applyNumberFormat="1" applyFont="1">
      <alignment vertical="center"/>
    </xf>
    <xf numFmtId="0" fontId="53" fillId="2" borderId="0" xfId="3" applyFont="1" applyFill="1" applyAlignment="1">
      <alignment horizontal="center" vertical="center"/>
    </xf>
    <xf numFmtId="166" fontId="53" fillId="2" borderId="0" xfId="3" applyNumberFormat="1" applyFont="1" applyFill="1" applyAlignment="1">
      <alignment horizontal="center" vertical="center"/>
    </xf>
    <xf numFmtId="164" fontId="3" fillId="0" borderId="0" xfId="3" applyNumberFormat="1" applyFont="1" applyAlignment="1">
      <alignment horizontal="center" vertical="center"/>
    </xf>
    <xf numFmtId="166" fontId="3" fillId="0" borderId="0" xfId="3" applyNumberFormat="1" applyFont="1" applyAlignment="1">
      <alignment horizontal="center" vertical="center"/>
    </xf>
    <xf numFmtId="3" fontId="56" fillId="0" borderId="0" xfId="3" applyNumberFormat="1" applyFont="1" applyAlignment="1">
      <alignment horizontal="center" vertical="center"/>
    </xf>
    <xf numFmtId="166" fontId="32" fillId="0" borderId="0" xfId="3" applyNumberFormat="1" applyFont="1" applyAlignment="1">
      <alignment horizontal="center" vertical="center"/>
    </xf>
    <xf numFmtId="3" fontId="47" fillId="7" borderId="0" xfId="3" applyNumberFormat="1" applyFont="1" applyFill="1" applyAlignment="1">
      <alignment horizontal="center" vertical="center"/>
    </xf>
    <xf numFmtId="166" fontId="1" fillId="7" borderId="0" xfId="3" applyNumberFormat="1" applyFont="1" applyFill="1" applyAlignment="1">
      <alignment horizontal="left" vertical="center"/>
    </xf>
    <xf numFmtId="166" fontId="3" fillId="0" borderId="0" xfId="3" applyNumberFormat="1" applyFont="1" applyAlignment="1">
      <alignment vertical="center" wrapText="1"/>
    </xf>
    <xf numFmtId="166" fontId="3" fillId="0" borderId="0" xfId="3" applyNumberFormat="1" applyFont="1" applyAlignment="1">
      <alignment vertical="top" wrapText="1"/>
    </xf>
    <xf numFmtId="166" fontId="3" fillId="0" borderId="0" xfId="3" applyNumberFormat="1" applyFont="1" applyAlignment="1">
      <alignment horizontal="left" vertical="center"/>
    </xf>
    <xf numFmtId="0" fontId="49" fillId="0" borderId="0" xfId="0" applyFont="1" applyAlignment="1">
      <alignment horizontal="left" vertical="top"/>
    </xf>
    <xf numFmtId="166" fontId="1" fillId="0" borderId="0" xfId="3" applyNumberFormat="1" applyFont="1" applyAlignment="1">
      <alignment horizontal="left" vertical="center"/>
    </xf>
    <xf numFmtId="178" fontId="1" fillId="0" borderId="0" xfId="3" applyNumberFormat="1" applyFont="1" applyAlignment="1">
      <alignment horizontal="center" vertical="center"/>
    </xf>
    <xf numFmtId="14" fontId="1" fillId="0" borderId="0" xfId="3" applyNumberFormat="1" applyFont="1" applyAlignment="1">
      <alignment horizontal="center" vertical="center"/>
    </xf>
    <xf numFmtId="0" fontId="3" fillId="2" borderId="1" xfId="3" applyFont="1" applyFill="1" applyBorder="1" applyAlignment="1">
      <alignment horizontal="center" vertical="center"/>
    </xf>
    <xf numFmtId="0" fontId="16" fillId="2" borderId="7" xfId="3" applyFont="1" applyFill="1" applyBorder="1" applyAlignment="1">
      <alignment horizontal="center" vertical="center"/>
    </xf>
    <xf numFmtId="168" fontId="34" fillId="0" borderId="1" xfId="3" applyNumberFormat="1" applyFont="1" applyBorder="1" applyAlignment="1">
      <alignment horizontal="center" vertical="center"/>
    </xf>
    <xf numFmtId="168" fontId="30" fillId="0" borderId="2" xfId="3" applyNumberFormat="1" applyFont="1" applyBorder="1" applyAlignment="1">
      <alignment horizontal="center" vertical="center"/>
    </xf>
    <xf numFmtId="164" fontId="17" fillId="0" borderId="1" xfId="3" applyNumberFormat="1" applyFont="1" applyBorder="1" applyAlignment="1">
      <alignment horizontal="center" vertical="center"/>
    </xf>
    <xf numFmtId="164" fontId="35" fillId="0" borderId="7" xfId="3" applyNumberFormat="1" applyFont="1" applyBorder="1" applyAlignment="1">
      <alignment horizontal="center" vertical="top" wrapText="1"/>
    </xf>
    <xf numFmtId="164" fontId="3" fillId="0" borderId="7" xfId="3" applyNumberFormat="1" applyFont="1" applyBorder="1" applyAlignment="1">
      <alignment horizontal="center" vertical="top" wrapText="1"/>
    </xf>
    <xf numFmtId="164" fontId="3" fillId="0" borderId="7" xfId="3" applyNumberFormat="1" applyFont="1" applyBorder="1" applyAlignment="1">
      <alignment horizontal="center" vertical="center"/>
    </xf>
    <xf numFmtId="168" fontId="26" fillId="0" borderId="38" xfId="3" applyNumberFormat="1" applyFont="1" applyBorder="1" applyAlignment="1">
      <alignment horizontal="center" vertical="center"/>
    </xf>
    <xf numFmtId="164" fontId="13" fillId="0" borderId="14" xfId="3" applyNumberFormat="1" applyFont="1" applyBorder="1" applyAlignment="1">
      <alignment horizontal="center" vertical="center"/>
    </xf>
    <xf numFmtId="168" fontId="53" fillId="2" borderId="0" xfId="3" applyNumberFormat="1" applyFont="1" applyFill="1" applyAlignment="1">
      <alignment horizontal="center" vertical="center"/>
    </xf>
    <xf numFmtId="3" fontId="59" fillId="0" borderId="0" xfId="3" applyNumberFormat="1" applyFont="1" applyAlignment="1">
      <alignment horizontal="center" vertical="center"/>
    </xf>
    <xf numFmtId="0" fontId="60" fillId="0" borderId="0" xfId="3" applyFont="1" applyAlignment="1" applyProtection="1">
      <alignment horizontal="left" vertical="center"/>
      <protection locked="0"/>
    </xf>
    <xf numFmtId="0" fontId="61" fillId="0" borderId="0" xfId="3" applyFont="1" applyAlignment="1" applyProtection="1">
      <alignment horizontal="center" vertical="center"/>
      <protection locked="0"/>
    </xf>
    <xf numFmtId="165" fontId="61" fillId="0" borderId="0" xfId="3" applyNumberFormat="1" applyFont="1" applyAlignment="1" applyProtection="1">
      <alignment horizontal="center" vertical="center"/>
      <protection locked="0"/>
    </xf>
    <xf numFmtId="3" fontId="61" fillId="0" borderId="0" xfId="3" applyNumberFormat="1" applyFont="1" applyAlignment="1" applyProtection="1">
      <alignment horizontal="center" vertical="center"/>
      <protection locked="0"/>
    </xf>
    <xf numFmtId="164" fontId="61" fillId="0" borderId="0" xfId="3" applyNumberFormat="1" applyFont="1" applyAlignment="1" applyProtection="1">
      <alignment horizontal="center" vertical="center"/>
      <protection locked="0"/>
    </xf>
    <xf numFmtId="165" fontId="61" fillId="0" borderId="0" xfId="3" applyNumberFormat="1" applyFont="1" applyAlignment="1" applyProtection="1">
      <alignment horizontal="left" vertical="center"/>
      <protection locked="0"/>
    </xf>
    <xf numFmtId="0" fontId="61" fillId="0" borderId="0" xfId="3" applyFont="1" applyAlignment="1" applyProtection="1">
      <alignment horizontal="left" vertical="center"/>
      <protection locked="0"/>
    </xf>
    <xf numFmtId="0" fontId="61" fillId="3" borderId="0" xfId="3" applyFont="1" applyFill="1" applyAlignment="1" applyProtection="1">
      <alignment horizontal="center" vertical="center"/>
      <protection locked="0"/>
    </xf>
    <xf numFmtId="165" fontId="61" fillId="3" borderId="0" xfId="3" applyNumberFormat="1" applyFont="1" applyFill="1" applyAlignment="1" applyProtection="1">
      <alignment horizontal="center" vertical="center"/>
      <protection locked="0"/>
    </xf>
    <xf numFmtId="3" fontId="61" fillId="3" borderId="0" xfId="3" applyNumberFormat="1" applyFont="1" applyFill="1" applyAlignment="1" applyProtection="1">
      <alignment horizontal="center" vertical="center"/>
      <protection locked="0"/>
    </xf>
    <xf numFmtId="0" fontId="0" fillId="3" borderId="0" xfId="0" applyFill="1" applyAlignment="1" applyProtection="1">
      <protection locked="0"/>
    </xf>
    <xf numFmtId="0" fontId="0" fillId="3" borderId="37" xfId="0" applyFill="1" applyBorder="1" applyAlignment="1" applyProtection="1">
      <protection locked="0"/>
    </xf>
    <xf numFmtId="0" fontId="64" fillId="13" borderId="10" xfId="0" applyFont="1" applyFill="1" applyBorder="1" applyAlignment="1" applyProtection="1">
      <alignment horizontal="center" vertical="center" wrapText="1"/>
      <protection locked="0"/>
    </xf>
    <xf numFmtId="0" fontId="67" fillId="0" borderId="10" xfId="0" applyFont="1" applyBorder="1" applyAlignment="1" applyProtection="1">
      <alignment horizontal="center" vertical="center" wrapText="1"/>
      <protection locked="0"/>
    </xf>
    <xf numFmtId="0" fontId="67" fillId="0" borderId="41" xfId="0" applyFont="1" applyBorder="1" applyAlignment="1" applyProtection="1">
      <alignment horizontal="center" vertical="center" wrapText="1"/>
      <protection locked="0"/>
    </xf>
    <xf numFmtId="0" fontId="64" fillId="14" borderId="42" xfId="0" applyFont="1" applyFill="1" applyBorder="1" applyAlignment="1" applyProtection="1">
      <alignment horizontal="center" vertical="center" wrapText="1"/>
      <protection locked="0"/>
    </xf>
    <xf numFmtId="0" fontId="67" fillId="0" borderId="42" xfId="0" applyFont="1" applyBorder="1" applyAlignment="1" applyProtection="1">
      <alignment horizontal="center" vertical="center" wrapText="1"/>
      <protection locked="0"/>
    </xf>
    <xf numFmtId="0" fontId="67" fillId="0" borderId="43" xfId="0" applyFont="1" applyBorder="1" applyAlignment="1" applyProtection="1">
      <alignment horizontal="center" vertical="center" wrapText="1"/>
      <protection locked="0"/>
    </xf>
    <xf numFmtId="0" fontId="64" fillId="9" borderId="4" xfId="0" applyFont="1" applyFill="1" applyBorder="1" applyAlignment="1" applyProtection="1">
      <alignment horizontal="left" vertical="center" wrapText="1"/>
      <protection locked="0"/>
    </xf>
    <xf numFmtId="0" fontId="68" fillId="0" borderId="42" xfId="0" applyFont="1" applyBorder="1" applyAlignment="1" applyProtection="1">
      <alignment horizontal="center" vertical="center" wrapText="1"/>
      <protection locked="0"/>
    </xf>
    <xf numFmtId="0" fontId="68" fillId="0" borderId="43" xfId="0" applyFont="1" applyBorder="1" applyAlignment="1" applyProtection="1">
      <alignment horizontal="center" vertical="center" wrapText="1"/>
      <protection locked="0"/>
    </xf>
    <xf numFmtId="0" fontId="64" fillId="15" borderId="4" xfId="0" applyFont="1" applyFill="1" applyBorder="1" applyAlignment="1" applyProtection="1">
      <alignment horizontal="center" vertical="center" wrapText="1"/>
      <protection locked="0"/>
    </xf>
    <xf numFmtId="0" fontId="69" fillId="16" borderId="2" xfId="0" applyFont="1" applyFill="1" applyBorder="1" applyAlignment="1" applyProtection="1">
      <alignment horizontal="center" vertical="center" wrapText="1"/>
      <protection locked="0"/>
    </xf>
    <xf numFmtId="0" fontId="67" fillId="0" borderId="44" xfId="0" applyFont="1" applyBorder="1" applyAlignment="1" applyProtection="1">
      <alignment horizontal="center" vertical="center" wrapText="1"/>
      <protection locked="0"/>
    </xf>
    <xf numFmtId="0" fontId="67" fillId="0" borderId="45" xfId="0" applyFont="1" applyBorder="1" applyAlignment="1" applyProtection="1">
      <alignment horizontal="center" vertical="center" wrapText="1"/>
      <protection locked="0"/>
    </xf>
    <xf numFmtId="0" fontId="70" fillId="0" borderId="4" xfId="0" applyFont="1" applyBorder="1" applyAlignment="1" applyProtection="1">
      <alignment horizontal="center" vertical="center" wrapText="1"/>
      <protection locked="0"/>
    </xf>
    <xf numFmtId="0" fontId="71" fillId="0" borderId="42" xfId="0" applyFont="1" applyBorder="1" applyAlignment="1" applyProtection="1">
      <alignment horizontal="center" vertical="center" wrapText="1"/>
      <protection locked="0"/>
    </xf>
    <xf numFmtId="0" fontId="71" fillId="0" borderId="43" xfId="0" applyFont="1" applyBorder="1" applyAlignment="1" applyProtection="1">
      <alignment horizontal="center" vertical="center" wrapText="1"/>
      <protection locked="0"/>
    </xf>
    <xf numFmtId="0" fontId="72" fillId="3" borderId="42" xfId="0" applyFont="1" applyFill="1" applyBorder="1" applyAlignment="1" applyProtection="1">
      <alignment horizontal="center" vertical="center" wrapText="1"/>
      <protection locked="0"/>
    </xf>
    <xf numFmtId="0" fontId="72" fillId="3" borderId="43" xfId="0" applyFont="1" applyFill="1" applyBorder="1" applyAlignment="1" applyProtection="1">
      <alignment horizontal="center" vertical="center" wrapText="1"/>
      <protection locked="0"/>
    </xf>
    <xf numFmtId="0" fontId="64" fillId="17" borderId="4" xfId="0" applyFont="1" applyFill="1" applyBorder="1" applyAlignment="1" applyProtection="1">
      <alignment horizontal="center" vertical="center" wrapText="1"/>
      <protection locked="0"/>
    </xf>
    <xf numFmtId="0" fontId="72" fillId="0" borderId="42" xfId="0" applyFont="1" applyBorder="1" applyAlignment="1" applyProtection="1">
      <alignment horizontal="center" vertical="center" wrapText="1"/>
      <protection locked="0"/>
    </xf>
    <xf numFmtId="0" fontId="72" fillId="0" borderId="43" xfId="0" applyFont="1" applyBorder="1" applyAlignment="1" applyProtection="1">
      <alignment horizontal="center" vertical="center" wrapText="1"/>
      <protection locked="0"/>
    </xf>
    <xf numFmtId="0" fontId="64" fillId="6" borderId="4" xfId="0" applyFont="1" applyFill="1" applyBorder="1" applyAlignment="1" applyProtection="1">
      <alignment horizontal="center" vertical="center" wrapText="1"/>
      <protection locked="0"/>
    </xf>
    <xf numFmtId="0" fontId="64" fillId="18" borderId="9" xfId="0" applyFont="1" applyFill="1" applyBorder="1" applyAlignment="1" applyProtection="1">
      <alignment horizontal="center" vertical="center" wrapText="1"/>
      <protection locked="0"/>
    </xf>
    <xf numFmtId="0" fontId="67" fillId="3" borderId="10" xfId="0" applyFont="1" applyFill="1" applyBorder="1" applyAlignment="1" applyProtection="1">
      <alignment horizontal="center" vertical="center" wrapText="1"/>
      <protection locked="0"/>
    </xf>
    <xf numFmtId="0" fontId="67" fillId="3" borderId="41" xfId="0" applyFont="1" applyFill="1" applyBorder="1" applyAlignment="1" applyProtection="1">
      <alignment horizontal="center" vertical="center" wrapText="1"/>
      <protection locked="0"/>
    </xf>
    <xf numFmtId="0" fontId="67" fillId="3" borderId="42" xfId="0" applyFont="1" applyFill="1" applyBorder="1" applyAlignment="1" applyProtection="1">
      <alignment horizontal="center" vertical="center" wrapText="1"/>
      <protection locked="0"/>
    </xf>
    <xf numFmtId="0" fontId="67" fillId="3" borderId="43" xfId="0" applyFont="1" applyFill="1" applyBorder="1" applyAlignment="1" applyProtection="1">
      <alignment horizontal="center" vertical="center" wrapText="1"/>
      <protection locked="0"/>
    </xf>
    <xf numFmtId="0" fontId="64" fillId="9" borderId="4" xfId="0" applyFont="1" applyFill="1" applyBorder="1" applyAlignment="1" applyProtection="1">
      <alignment horizontal="center" vertical="center" wrapText="1"/>
      <protection locked="0"/>
    </xf>
    <xf numFmtId="0" fontId="64" fillId="15" borderId="46" xfId="0" applyFont="1" applyFill="1" applyBorder="1" applyAlignment="1" applyProtection="1">
      <alignment horizontal="center" vertical="center" wrapText="1"/>
      <protection locked="0"/>
    </xf>
    <xf numFmtId="0" fontId="68" fillId="3" borderId="46" xfId="0" applyFont="1" applyFill="1" applyBorder="1" applyAlignment="1" applyProtection="1">
      <alignment horizontal="center" vertical="center" wrapText="1"/>
      <protection locked="0"/>
    </xf>
    <xf numFmtId="0" fontId="68" fillId="3" borderId="43" xfId="0" applyFont="1" applyFill="1" applyBorder="1" applyAlignment="1" applyProtection="1">
      <alignment horizontal="center" vertical="center" wrapText="1"/>
      <protection locked="0"/>
    </xf>
    <xf numFmtId="0" fontId="68" fillId="3" borderId="42" xfId="0" applyFont="1" applyFill="1" applyBorder="1" applyAlignment="1" applyProtection="1">
      <alignment horizontal="center" vertical="center" wrapText="1"/>
      <protection locked="0"/>
    </xf>
    <xf numFmtId="0" fontId="69" fillId="16" borderId="16" xfId="0" applyFont="1" applyFill="1" applyBorder="1" applyAlignment="1" applyProtection="1">
      <alignment horizontal="center" vertical="center" wrapText="1"/>
      <protection locked="0"/>
    </xf>
    <xf numFmtId="0" fontId="73" fillId="3" borderId="4" xfId="0" applyFont="1" applyFill="1" applyBorder="1" applyAlignment="1" applyProtection="1">
      <alignment horizontal="center" vertical="center" wrapText="1"/>
      <protection locked="0"/>
    </xf>
    <xf numFmtId="0" fontId="73" fillId="3" borderId="14" xfId="0" applyFont="1" applyFill="1" applyBorder="1" applyAlignment="1" applyProtection="1">
      <alignment horizontal="center" vertical="center" wrapText="1"/>
      <protection locked="0"/>
    </xf>
    <xf numFmtId="0" fontId="72" fillId="0" borderId="47" xfId="0" applyFont="1" applyBorder="1" applyAlignment="1" applyProtection="1">
      <alignment horizontal="center" vertical="center" wrapText="1"/>
      <protection locked="0"/>
    </xf>
    <xf numFmtId="0" fontId="72" fillId="0" borderId="48" xfId="0" applyFont="1" applyBorder="1" applyAlignment="1" applyProtection="1">
      <alignment horizontal="center" vertical="center" wrapText="1"/>
      <protection locked="0"/>
    </xf>
    <xf numFmtId="0" fontId="72" fillId="3" borderId="47" xfId="0" applyFont="1" applyFill="1" applyBorder="1" applyAlignment="1" applyProtection="1">
      <alignment horizontal="center" vertical="center" wrapText="1"/>
      <protection locked="0"/>
    </xf>
    <xf numFmtId="0" fontId="72" fillId="3" borderId="48" xfId="0" applyFont="1" applyFill="1" applyBorder="1" applyAlignment="1" applyProtection="1">
      <alignment horizontal="center" vertical="center" wrapText="1"/>
      <protection locked="0"/>
    </xf>
    <xf numFmtId="0" fontId="64" fillId="5" borderId="9" xfId="0" applyFont="1" applyFill="1" applyBorder="1" applyAlignment="1" applyProtection="1">
      <alignment horizontal="center" vertical="center" wrapText="1"/>
      <protection locked="0"/>
    </xf>
    <xf numFmtId="0" fontId="72" fillId="3" borderId="9" xfId="0" applyFont="1" applyFill="1" applyBorder="1" applyAlignment="1" applyProtection="1">
      <alignment horizontal="center" vertical="center" wrapText="1"/>
      <protection locked="0"/>
    </xf>
    <xf numFmtId="0" fontId="72" fillId="3" borderId="17" xfId="0" applyFont="1" applyFill="1" applyBorder="1" applyAlignment="1" applyProtection="1">
      <alignment horizontal="center" vertical="center" wrapText="1"/>
      <protection locked="0"/>
    </xf>
    <xf numFmtId="0" fontId="67" fillId="3" borderId="49" xfId="0" applyFont="1" applyFill="1" applyBorder="1" applyAlignment="1" applyProtection="1">
      <alignment horizontal="center" vertical="center" wrapText="1"/>
      <protection locked="0"/>
    </xf>
    <xf numFmtId="0" fontId="67" fillId="3" borderId="50" xfId="0" applyFont="1" applyFill="1" applyBorder="1" applyAlignment="1" applyProtection="1">
      <alignment horizontal="center" vertical="center" wrapText="1"/>
      <protection locked="0"/>
    </xf>
    <xf numFmtId="0" fontId="67" fillId="3" borderId="44" xfId="0" applyFont="1" applyFill="1" applyBorder="1" applyAlignment="1" applyProtection="1">
      <alignment horizontal="center" vertical="center" wrapText="1"/>
      <protection locked="0"/>
    </xf>
    <xf numFmtId="0" fontId="67" fillId="3" borderId="45" xfId="0" applyFont="1" applyFill="1" applyBorder="1" applyAlignment="1" applyProtection="1">
      <alignment horizontal="center" vertical="center" wrapText="1"/>
      <protection locked="0"/>
    </xf>
    <xf numFmtId="0" fontId="72" fillId="3" borderId="46" xfId="0" applyFont="1" applyFill="1" applyBorder="1" applyAlignment="1" applyProtection="1">
      <alignment horizontal="center" vertical="center" wrapText="1"/>
      <protection locked="0"/>
    </xf>
    <xf numFmtId="0" fontId="72" fillId="3" borderId="51" xfId="0" applyFont="1" applyFill="1" applyBorder="1" applyAlignment="1" applyProtection="1">
      <alignment horizontal="center" vertical="center" wrapText="1"/>
      <protection locked="0"/>
    </xf>
    <xf numFmtId="0" fontId="72" fillId="3" borderId="52" xfId="0" applyFont="1" applyFill="1" applyBorder="1" applyAlignment="1" applyProtection="1">
      <alignment horizontal="center" vertical="center" wrapText="1"/>
      <protection locked="0"/>
    </xf>
    <xf numFmtId="0" fontId="72" fillId="3" borderId="53" xfId="0" applyFont="1" applyFill="1" applyBorder="1" applyAlignment="1" applyProtection="1">
      <alignment horizontal="center" vertical="center" wrapText="1"/>
      <protection locked="0"/>
    </xf>
    <xf numFmtId="0" fontId="65" fillId="3" borderId="0" xfId="0" applyFont="1" applyFill="1" applyAlignment="1" applyProtection="1">
      <protection locked="0"/>
    </xf>
    <xf numFmtId="0" fontId="65" fillId="3" borderId="0" xfId="0" applyFont="1" applyFill="1" applyAlignment="1" applyProtection="1">
      <alignment horizontal="right"/>
      <protection locked="0"/>
    </xf>
    <xf numFmtId="0" fontId="0" fillId="3" borderId="12"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0" xfId="0" applyFill="1" applyAlignment="1" applyProtection="1">
      <alignment horizontal="center"/>
      <protection locked="0"/>
    </xf>
    <xf numFmtId="0" fontId="65" fillId="3" borderId="20" xfId="0" applyFont="1" applyFill="1" applyBorder="1" applyAlignment="1" applyProtection="1">
      <alignment horizontal="center" vertical="center" wrapText="1"/>
      <protection locked="0"/>
    </xf>
    <xf numFmtId="0" fontId="0" fillId="3" borderId="0" xfId="0" applyFill="1" applyAlignment="1" applyProtection="1">
      <alignment vertical="center" wrapText="1"/>
      <protection locked="0"/>
    </xf>
    <xf numFmtId="0" fontId="0" fillId="3" borderId="0" xfId="0" applyFill="1" applyProtection="1">
      <alignment vertical="center"/>
      <protection locked="0"/>
    </xf>
    <xf numFmtId="0" fontId="61" fillId="3" borderId="0" xfId="3" applyFont="1" applyFill="1" applyAlignment="1" applyProtection="1">
      <alignment horizontal="left" vertical="center"/>
      <protection locked="0"/>
    </xf>
    <xf numFmtId="0" fontId="74" fillId="6" borderId="26" xfId="3" applyFont="1" applyFill="1" applyBorder="1" applyAlignment="1" applyProtection="1">
      <alignment horizontal="center" vertical="center"/>
      <protection locked="0"/>
    </xf>
    <xf numFmtId="0" fontId="61" fillId="3" borderId="56" xfId="3" applyFont="1" applyFill="1" applyBorder="1" applyAlignment="1" applyProtection="1">
      <alignment horizontal="center" vertical="center" wrapText="1"/>
      <protection locked="0"/>
    </xf>
    <xf numFmtId="0" fontId="61" fillId="3" borderId="59" xfId="3" applyFont="1" applyFill="1" applyBorder="1" applyAlignment="1" applyProtection="1">
      <alignment horizontal="center" vertical="center" wrapText="1"/>
      <protection locked="0"/>
    </xf>
    <xf numFmtId="0" fontId="61" fillId="3" borderId="62" xfId="3" applyFont="1" applyFill="1" applyBorder="1" applyAlignment="1" applyProtection="1">
      <alignment horizontal="center" vertical="center" wrapText="1"/>
      <protection locked="0"/>
    </xf>
    <xf numFmtId="0" fontId="76" fillId="3" borderId="64" xfId="3" applyFont="1" applyFill="1" applyBorder="1" applyAlignment="1" applyProtection="1">
      <alignment horizontal="center" vertical="center" wrapText="1"/>
      <protection locked="0"/>
    </xf>
    <xf numFmtId="0" fontId="61" fillId="3" borderId="65" xfId="3" applyFont="1" applyFill="1" applyBorder="1" applyAlignment="1" applyProtection="1">
      <alignment horizontal="center" vertical="center" wrapText="1"/>
      <protection locked="0"/>
    </xf>
    <xf numFmtId="164" fontId="61" fillId="3" borderId="0" xfId="3" applyNumberFormat="1" applyFont="1" applyFill="1" applyAlignment="1" applyProtection="1">
      <alignment horizontal="center" vertical="center"/>
      <protection locked="0"/>
    </xf>
    <xf numFmtId="0" fontId="64" fillId="3" borderId="0" xfId="0" applyFont="1" applyFill="1" applyAlignment="1" applyProtection="1">
      <protection locked="0"/>
    </xf>
    <xf numFmtId="179" fontId="64" fillId="3" borderId="0" xfId="0" applyNumberFormat="1" applyFont="1" applyFill="1" applyAlignment="1" applyProtection="1">
      <protection locked="0"/>
    </xf>
    <xf numFmtId="3" fontId="77" fillId="0" borderId="43" xfId="3" applyNumberFormat="1" applyFont="1" applyBorder="1" applyAlignment="1" applyProtection="1">
      <alignment horizontal="center" vertical="center"/>
      <protection locked="0"/>
    </xf>
    <xf numFmtId="14" fontId="68" fillId="3" borderId="43" xfId="0" applyNumberFormat="1" applyFont="1" applyFill="1" applyBorder="1" applyAlignment="1" applyProtection="1">
      <alignment horizontal="center" vertical="center" wrapText="1"/>
      <protection locked="0"/>
    </xf>
    <xf numFmtId="165" fontId="61" fillId="3" borderId="0" xfId="3" applyNumberFormat="1" applyFont="1" applyFill="1" applyAlignment="1" applyProtection="1">
      <alignment horizontal="left" vertical="center"/>
      <protection locked="0"/>
    </xf>
    <xf numFmtId="0" fontId="68" fillId="0" borderId="46" xfId="0" applyFont="1" applyBorder="1" applyAlignment="1" applyProtection="1">
      <alignment horizontal="center" vertical="center" wrapText="1"/>
      <protection locked="0"/>
    </xf>
    <xf numFmtId="0" fontId="67" fillId="0" borderId="46" xfId="0" applyFont="1" applyBorder="1" applyAlignment="1" applyProtection="1">
      <alignment horizontal="center" vertical="center" wrapText="1"/>
      <protection locked="0"/>
    </xf>
    <xf numFmtId="0" fontId="72" fillId="0" borderId="46" xfId="0" applyFont="1" applyBorder="1" applyAlignment="1" applyProtection="1">
      <alignment horizontal="center" vertical="center" wrapText="1"/>
      <protection locked="0"/>
    </xf>
    <xf numFmtId="0" fontId="78" fillId="0" borderId="43" xfId="3" applyFont="1" applyBorder="1" applyAlignment="1" applyProtection="1">
      <alignment horizontal="left" vertical="center"/>
      <protection locked="0"/>
    </xf>
    <xf numFmtId="0" fontId="71" fillId="0" borderId="53" xfId="0" applyFont="1" applyBorder="1" applyAlignment="1" applyProtection="1">
      <alignment horizontal="center" vertical="center" wrapText="1"/>
      <protection locked="0"/>
    </xf>
    <xf numFmtId="0" fontId="71" fillId="0" borderId="52" xfId="0" applyFont="1" applyBorder="1" applyAlignment="1" applyProtection="1">
      <alignment horizontal="center" vertical="center" wrapText="1"/>
      <protection locked="0"/>
    </xf>
    <xf numFmtId="0" fontId="79" fillId="0" borderId="43" xfId="0" applyFont="1" applyBorder="1" applyAlignment="1" applyProtection="1">
      <alignment horizontal="center" vertical="center" wrapText="1"/>
      <protection locked="0"/>
    </xf>
    <xf numFmtId="0" fontId="68" fillId="3" borderId="51" xfId="0" applyFont="1" applyFill="1" applyBorder="1" applyAlignment="1" applyProtection="1">
      <alignment horizontal="center" vertical="center" wrapText="1"/>
      <protection locked="0"/>
    </xf>
    <xf numFmtId="0" fontId="65" fillId="3" borderId="31" xfId="0" applyFont="1" applyFill="1" applyBorder="1" applyProtection="1">
      <alignment vertical="center"/>
      <protection locked="0"/>
    </xf>
    <xf numFmtId="0" fontId="65" fillId="3" borderId="25" xfId="0" applyFont="1" applyFill="1" applyBorder="1" applyProtection="1">
      <alignment vertical="center"/>
      <protection locked="0"/>
    </xf>
    <xf numFmtId="0" fontId="61" fillId="0" borderId="31" xfId="3" applyFont="1" applyBorder="1" applyAlignment="1" applyProtection="1">
      <alignment horizontal="left" vertical="center"/>
      <protection locked="0"/>
    </xf>
    <xf numFmtId="0" fontId="65" fillId="3" borderId="0" xfId="0" applyFont="1" applyFill="1" applyProtection="1">
      <alignment vertical="center"/>
      <protection locked="0"/>
    </xf>
    <xf numFmtId="0" fontId="65" fillId="3" borderId="12" xfId="0" applyFont="1" applyFill="1" applyBorder="1" applyProtection="1">
      <alignment vertical="center"/>
      <protection locked="0"/>
    </xf>
    <xf numFmtId="0" fontId="79" fillId="0" borderId="42" xfId="0" applyFont="1" applyBorder="1" applyAlignment="1" applyProtection="1">
      <alignment horizontal="center" vertical="center" wrapText="1"/>
      <protection locked="0"/>
    </xf>
    <xf numFmtId="0" fontId="73" fillId="3" borderId="44" xfId="0" applyFont="1" applyFill="1" applyBorder="1" applyAlignment="1" applyProtection="1">
      <alignment horizontal="center" vertical="center" wrapText="1"/>
      <protection locked="0"/>
    </xf>
    <xf numFmtId="0" fontId="73" fillId="3" borderId="45" xfId="0" applyFont="1" applyFill="1" applyBorder="1" applyAlignment="1" applyProtection="1">
      <alignment horizontal="center" vertical="center" wrapText="1"/>
      <protection locked="0"/>
    </xf>
    <xf numFmtId="0" fontId="67" fillId="3" borderId="66" xfId="0" applyFont="1" applyFill="1" applyBorder="1" applyAlignment="1" applyProtection="1">
      <alignment horizontal="center" vertical="center" wrapText="1"/>
      <protection locked="0"/>
    </xf>
    <xf numFmtId="0" fontId="67" fillId="3" borderId="46" xfId="0" applyFont="1" applyFill="1" applyBorder="1" applyAlignment="1" applyProtection="1">
      <alignment horizontal="center" vertical="center" wrapText="1"/>
      <protection locked="0"/>
    </xf>
    <xf numFmtId="0" fontId="67" fillId="3" borderId="51" xfId="0" applyFont="1" applyFill="1" applyBorder="1" applyAlignment="1" applyProtection="1">
      <alignment horizontal="center" vertical="center" wrapText="1"/>
      <protection locked="0"/>
    </xf>
    <xf numFmtId="0" fontId="67" fillId="0" borderId="61" xfId="0" applyFont="1" applyBorder="1" applyAlignment="1" applyProtection="1">
      <alignment horizontal="center" vertical="center" wrapText="1"/>
      <protection locked="0"/>
    </xf>
    <xf numFmtId="0" fontId="67" fillId="0" borderId="66" xfId="0" applyFont="1" applyBorder="1" applyAlignment="1" applyProtection="1">
      <alignment horizontal="center" vertical="center" wrapText="1"/>
      <protection locked="0"/>
    </xf>
    <xf numFmtId="0" fontId="67" fillId="0" borderId="16" xfId="0" applyFont="1" applyBorder="1" applyAlignment="1" applyProtection="1">
      <alignment horizontal="center" vertical="center" wrapText="1"/>
      <protection locked="0"/>
    </xf>
    <xf numFmtId="0" fontId="73" fillId="3" borderId="51" xfId="0" applyFont="1" applyFill="1" applyBorder="1" applyAlignment="1" applyProtection="1">
      <alignment horizontal="center" vertical="center" wrapText="1"/>
      <protection locked="0"/>
    </xf>
    <xf numFmtId="0" fontId="73" fillId="3" borderId="46" xfId="0" applyFont="1" applyFill="1" applyBorder="1" applyAlignment="1" applyProtection="1">
      <alignment horizontal="center" vertical="center" wrapText="1"/>
      <protection locked="0"/>
    </xf>
    <xf numFmtId="0" fontId="72" fillId="3" borderId="49" xfId="0" applyFont="1" applyFill="1" applyBorder="1" applyAlignment="1" applyProtection="1">
      <alignment horizontal="center" vertical="center" wrapText="1"/>
      <protection locked="0"/>
    </xf>
    <xf numFmtId="0" fontId="72" fillId="3" borderId="50" xfId="0" applyFont="1" applyFill="1" applyBorder="1" applyAlignment="1" applyProtection="1">
      <alignment horizontal="center" vertical="center" wrapText="1"/>
      <protection locked="0"/>
    </xf>
    <xf numFmtId="0" fontId="67" fillId="3" borderId="40" xfId="0" applyFont="1" applyFill="1" applyBorder="1" applyAlignment="1" applyProtection="1">
      <alignment horizontal="center" vertical="center" wrapText="1"/>
      <protection locked="0"/>
    </xf>
    <xf numFmtId="0" fontId="67" fillId="3" borderId="39" xfId="0" applyFont="1" applyFill="1" applyBorder="1" applyAlignment="1" applyProtection="1">
      <alignment horizontal="center" vertical="center" wrapText="1"/>
      <protection locked="0"/>
    </xf>
    <xf numFmtId="0" fontId="67" fillId="3" borderId="61" xfId="0" applyFont="1" applyFill="1" applyBorder="1" applyAlignment="1" applyProtection="1">
      <alignment horizontal="center" vertical="center" wrapText="1"/>
      <protection locked="0"/>
    </xf>
    <xf numFmtId="0" fontId="65" fillId="3" borderId="4" xfId="0" applyFont="1" applyFill="1" applyBorder="1" applyAlignment="1" applyProtection="1">
      <alignment vertical="center" wrapText="1"/>
      <protection locked="0"/>
    </xf>
    <xf numFmtId="0" fontId="65" fillId="3" borderId="0" xfId="0" applyFont="1" applyFill="1" applyAlignment="1" applyProtection="1">
      <alignment vertical="center" wrapText="1"/>
      <protection locked="0"/>
    </xf>
    <xf numFmtId="0" fontId="71" fillId="0" borderId="50" xfId="0" applyFont="1" applyBorder="1" applyAlignment="1" applyProtection="1">
      <alignment horizontal="center" vertical="center" wrapText="1"/>
      <protection locked="0"/>
    </xf>
    <xf numFmtId="0" fontId="65" fillId="3" borderId="31" xfId="0" applyFont="1" applyFill="1" applyBorder="1" applyAlignment="1" applyProtection="1">
      <alignment horizontal="center" vertical="center"/>
      <protection locked="0"/>
    </xf>
    <xf numFmtId="0" fontId="65" fillId="3" borderId="0" xfId="0" applyFont="1" applyFill="1" applyAlignment="1" applyProtection="1">
      <alignment horizontal="center" vertical="center"/>
      <protection locked="0"/>
    </xf>
    <xf numFmtId="0" fontId="65" fillId="3" borderId="12" xfId="0" applyFont="1" applyFill="1" applyBorder="1" applyAlignment="1" applyProtection="1">
      <alignment horizontal="center" vertical="center"/>
      <protection locked="0"/>
    </xf>
    <xf numFmtId="0" fontId="74" fillId="6" borderId="29" xfId="3" applyFont="1" applyFill="1" applyBorder="1" applyAlignment="1" applyProtection="1">
      <alignment horizontal="center" vertical="center"/>
      <protection locked="0"/>
    </xf>
    <xf numFmtId="0" fontId="65" fillId="13" borderId="73" xfId="0" applyFont="1" applyFill="1" applyBorder="1" applyAlignment="1" applyProtection="1">
      <alignment horizontal="center" vertical="center" wrapText="1"/>
      <protection locked="0"/>
    </xf>
    <xf numFmtId="0" fontId="65" fillId="14" borderId="27" xfId="0" applyFont="1" applyFill="1" applyBorder="1" applyAlignment="1" applyProtection="1">
      <alignment horizontal="center" vertical="center" wrapText="1"/>
      <protection locked="0"/>
    </xf>
    <xf numFmtId="0" fontId="65" fillId="9" borderId="38" xfId="0" applyFont="1" applyFill="1" applyBorder="1" applyAlignment="1" applyProtection="1">
      <alignment horizontal="center" vertical="center" wrapText="1"/>
      <protection locked="0"/>
    </xf>
    <xf numFmtId="0" fontId="65" fillId="15" borderId="29" xfId="0" applyFont="1" applyFill="1" applyBorder="1" applyAlignment="1" applyProtection="1">
      <alignment horizontal="center" vertical="center" wrapText="1"/>
      <protection locked="0"/>
    </xf>
    <xf numFmtId="0" fontId="65" fillId="16" borderId="74" xfId="0" applyFont="1" applyFill="1" applyBorder="1" applyAlignment="1" applyProtection="1">
      <alignment horizontal="center" vertical="center" wrapText="1"/>
      <protection locked="0"/>
    </xf>
    <xf numFmtId="0" fontId="82" fillId="3" borderId="73" xfId="0" applyFont="1" applyFill="1" applyBorder="1" applyAlignment="1" applyProtection="1">
      <alignment horizontal="center" vertical="center" wrapText="1"/>
      <protection locked="0"/>
    </xf>
    <xf numFmtId="177" fontId="65" fillId="0" borderId="75" xfId="0" applyNumberFormat="1" applyFont="1" applyBorder="1" applyAlignment="1" applyProtection="1">
      <alignment horizontal="center" vertical="center" wrapText="1"/>
      <protection locked="0"/>
    </xf>
    <xf numFmtId="177" fontId="65" fillId="0" borderId="11" xfId="0" applyNumberFormat="1" applyFont="1" applyBorder="1" applyAlignment="1" applyProtection="1">
      <alignment horizontal="center" vertical="center"/>
      <protection locked="0"/>
    </xf>
    <xf numFmtId="177" fontId="65" fillId="0" borderId="11" xfId="0" applyNumberFormat="1" applyFont="1" applyBorder="1" applyAlignment="1" applyProtection="1">
      <alignment horizontal="center" vertical="center" wrapText="1"/>
      <protection locked="0"/>
    </xf>
    <xf numFmtId="177" fontId="65" fillId="0" borderId="55" xfId="0" applyNumberFormat="1" applyFont="1" applyBorder="1" applyAlignment="1" applyProtection="1">
      <alignment horizontal="center" vertical="center" wrapText="1"/>
      <protection locked="0"/>
    </xf>
    <xf numFmtId="177" fontId="80" fillId="0" borderId="75" xfId="0" applyNumberFormat="1" applyFont="1" applyBorder="1" applyAlignment="1" applyProtection="1">
      <alignment horizontal="center" vertical="center" wrapText="1"/>
      <protection locked="0"/>
    </xf>
    <xf numFmtId="0" fontId="67" fillId="0" borderId="76" xfId="0" applyFont="1" applyBorder="1" applyAlignment="1" applyProtection="1">
      <alignment horizontal="center" vertical="center" wrapText="1"/>
      <protection locked="0"/>
    </xf>
    <xf numFmtId="177" fontId="65" fillId="0" borderId="77" xfId="0" applyNumberFormat="1" applyFont="1" applyBorder="1" applyAlignment="1" applyProtection="1">
      <alignment horizontal="center" vertical="center" wrapText="1"/>
      <protection locked="0"/>
    </xf>
    <xf numFmtId="177" fontId="65" fillId="0" borderId="7" xfId="0" applyNumberFormat="1" applyFont="1" applyBorder="1" applyAlignment="1" applyProtection="1">
      <alignment horizontal="center" vertical="center"/>
      <protection locked="0"/>
    </xf>
    <xf numFmtId="177" fontId="65" fillId="0" borderId="7" xfId="0" applyNumberFormat="1" applyFont="1" applyBorder="1" applyAlignment="1" applyProtection="1">
      <alignment horizontal="center" vertical="center" wrapText="1"/>
      <protection locked="0"/>
    </xf>
    <xf numFmtId="177" fontId="65" fillId="0" borderId="58" xfId="0" applyNumberFormat="1" applyFont="1" applyBorder="1" applyAlignment="1" applyProtection="1">
      <alignment horizontal="center" vertical="center" wrapText="1"/>
      <protection locked="0"/>
    </xf>
    <xf numFmtId="177" fontId="80" fillId="0" borderId="77" xfId="0" applyNumberFormat="1" applyFont="1" applyBorder="1" applyAlignment="1" applyProtection="1">
      <alignment horizontal="center" vertical="center" wrapText="1"/>
      <protection locked="0"/>
    </xf>
    <xf numFmtId="0" fontId="67" fillId="0" borderId="78" xfId="0" applyFont="1" applyBorder="1" applyAlignment="1" applyProtection="1">
      <alignment horizontal="center" vertical="center" wrapText="1"/>
      <protection locked="0"/>
    </xf>
    <xf numFmtId="177" fontId="65" fillId="0" borderId="79" xfId="0" applyNumberFormat="1" applyFont="1" applyBorder="1" applyAlignment="1" applyProtection="1">
      <alignment horizontal="center" vertical="center" wrapText="1"/>
      <protection locked="0"/>
    </xf>
    <xf numFmtId="177" fontId="65" fillId="0" borderId="2" xfId="0" applyNumberFormat="1" applyFont="1" applyBorder="1" applyAlignment="1" applyProtection="1">
      <alignment horizontal="center" vertical="center"/>
      <protection locked="0"/>
    </xf>
    <xf numFmtId="177" fontId="65" fillId="0" borderId="2" xfId="0" applyNumberFormat="1" applyFont="1" applyBorder="1" applyAlignment="1" applyProtection="1">
      <alignment horizontal="center" vertical="center" wrapText="1"/>
      <protection locked="0"/>
    </xf>
    <xf numFmtId="177" fontId="65" fillId="0" borderId="80" xfId="0" applyNumberFormat="1" applyFont="1" applyBorder="1" applyAlignment="1" applyProtection="1">
      <alignment horizontal="center" vertical="center" wrapText="1"/>
      <protection locked="0"/>
    </xf>
    <xf numFmtId="177" fontId="80" fillId="0" borderId="79" xfId="0" applyNumberFormat="1" applyFont="1" applyBorder="1" applyAlignment="1" applyProtection="1">
      <alignment horizontal="center" vertical="center" wrapText="1"/>
      <protection locked="0"/>
    </xf>
    <xf numFmtId="177" fontId="82" fillId="0" borderId="81" xfId="0" applyNumberFormat="1" applyFont="1" applyBorder="1" applyAlignment="1" applyProtection="1">
      <alignment horizontal="center" vertical="center" wrapText="1"/>
      <protection locked="0"/>
    </xf>
    <xf numFmtId="177" fontId="82" fillId="0" borderId="1" xfId="0" applyNumberFormat="1" applyFont="1" applyBorder="1" applyAlignment="1" applyProtection="1">
      <alignment horizontal="center" vertical="center"/>
      <protection locked="0"/>
    </xf>
    <xf numFmtId="177" fontId="82" fillId="0" borderId="1" xfId="0" applyNumberFormat="1" applyFont="1" applyBorder="1" applyAlignment="1" applyProtection="1">
      <alignment horizontal="center" vertical="center" wrapText="1"/>
      <protection locked="0"/>
    </xf>
    <xf numFmtId="177" fontId="82" fillId="0" borderId="82" xfId="0" applyNumberFormat="1" applyFont="1" applyBorder="1" applyAlignment="1" applyProtection="1">
      <alignment horizontal="center" vertical="center" wrapText="1"/>
      <protection locked="0"/>
    </xf>
    <xf numFmtId="177" fontId="82" fillId="0" borderId="25" xfId="0" applyNumberFormat="1" applyFont="1" applyBorder="1" applyAlignment="1" applyProtection="1">
      <alignment horizontal="center" vertical="center" wrapText="1"/>
      <protection locked="0"/>
    </xf>
    <xf numFmtId="177" fontId="82" fillId="0" borderId="77" xfId="0" applyNumberFormat="1" applyFont="1" applyBorder="1" applyAlignment="1" applyProtection="1">
      <alignment horizontal="center" vertical="center" wrapText="1"/>
      <protection locked="0"/>
    </xf>
    <xf numFmtId="177" fontId="82" fillId="0" borderId="7" xfId="0" applyNumberFormat="1" applyFont="1" applyBorder="1" applyAlignment="1" applyProtection="1">
      <alignment horizontal="center" vertical="center"/>
      <protection locked="0"/>
    </xf>
    <xf numFmtId="177" fontId="82" fillId="0" borderId="7" xfId="0" applyNumberFormat="1" applyFont="1" applyBorder="1" applyAlignment="1" applyProtection="1">
      <alignment horizontal="center" vertical="center" wrapText="1"/>
      <protection locked="0"/>
    </xf>
    <xf numFmtId="177" fontId="82" fillId="0" borderId="58" xfId="0" applyNumberFormat="1" applyFont="1" applyBorder="1" applyAlignment="1" applyProtection="1">
      <alignment horizontal="center" vertical="center" wrapText="1"/>
      <protection locked="0"/>
    </xf>
    <xf numFmtId="0" fontId="71" fillId="0" borderId="76" xfId="0" applyFont="1" applyBorder="1" applyAlignment="1" applyProtection="1">
      <alignment horizontal="center" vertical="center" wrapText="1"/>
      <protection locked="0"/>
    </xf>
    <xf numFmtId="0" fontId="71" fillId="0" borderId="49" xfId="0" applyFont="1" applyBorder="1" applyAlignment="1" applyProtection="1">
      <alignment horizontal="center" vertical="center" wrapText="1"/>
      <protection locked="0"/>
    </xf>
    <xf numFmtId="177" fontId="82" fillId="0" borderId="83" xfId="0" applyNumberFormat="1" applyFont="1" applyBorder="1" applyAlignment="1" applyProtection="1">
      <alignment horizontal="center" vertical="center" wrapText="1"/>
      <protection locked="0"/>
    </xf>
    <xf numFmtId="177" fontId="82" fillId="0" borderId="8" xfId="0" applyNumberFormat="1" applyFont="1" applyBorder="1" applyAlignment="1" applyProtection="1">
      <alignment horizontal="center" vertical="center"/>
      <protection locked="0"/>
    </xf>
    <xf numFmtId="177" fontId="82" fillId="0" borderId="8" xfId="0" applyNumberFormat="1" applyFont="1" applyBorder="1" applyAlignment="1" applyProtection="1">
      <alignment horizontal="center" vertical="center" wrapText="1"/>
      <protection locked="0"/>
    </xf>
    <xf numFmtId="177" fontId="82" fillId="0" borderId="63" xfId="0" applyNumberFormat="1" applyFont="1" applyBorder="1" applyAlignment="1" applyProtection="1">
      <alignment horizontal="center" vertical="center" wrapText="1"/>
      <protection locked="0"/>
    </xf>
    <xf numFmtId="0" fontId="68" fillId="0" borderId="39" xfId="0" applyFont="1" applyBorder="1" applyAlignment="1" applyProtection="1">
      <alignment horizontal="center" vertical="center" wrapText="1"/>
      <protection locked="0"/>
    </xf>
    <xf numFmtId="0" fontId="67" fillId="3" borderId="84" xfId="0" applyFont="1" applyFill="1" applyBorder="1" applyAlignment="1" applyProtection="1">
      <alignment horizontal="center" vertical="center" wrapText="1"/>
      <protection locked="0"/>
    </xf>
    <xf numFmtId="177" fontId="80" fillId="0" borderId="11" xfId="0" applyNumberFormat="1" applyFont="1" applyBorder="1" applyAlignment="1" applyProtection="1">
      <alignment horizontal="center" vertical="center" wrapText="1"/>
      <protection locked="0"/>
    </xf>
    <xf numFmtId="0" fontId="67" fillId="3" borderId="76" xfId="0" applyFont="1" applyFill="1" applyBorder="1" applyAlignment="1" applyProtection="1">
      <alignment horizontal="center" vertical="center" wrapText="1"/>
      <protection locked="0"/>
    </xf>
    <xf numFmtId="177" fontId="65" fillId="0" borderId="85" xfId="0" applyNumberFormat="1" applyFont="1" applyBorder="1" applyAlignment="1" applyProtection="1">
      <alignment horizontal="center" vertical="center" wrapText="1"/>
      <protection locked="0"/>
    </xf>
    <xf numFmtId="177" fontId="80" fillId="0" borderId="7" xfId="0" applyNumberFormat="1" applyFont="1" applyBorder="1" applyAlignment="1" applyProtection="1">
      <alignment horizontal="center" vertical="center" wrapText="1"/>
      <protection locked="0"/>
    </xf>
    <xf numFmtId="0" fontId="68" fillId="3" borderId="76" xfId="0" applyFont="1" applyFill="1" applyBorder="1" applyAlignment="1" applyProtection="1">
      <alignment horizontal="center" vertical="center" wrapText="1"/>
      <protection locked="0"/>
    </xf>
    <xf numFmtId="177" fontId="77" fillId="0" borderId="0" xfId="3" applyNumberFormat="1" applyFont="1" applyAlignment="1" applyProtection="1">
      <alignment horizontal="center" vertical="center"/>
      <protection locked="0"/>
    </xf>
    <xf numFmtId="0" fontId="73" fillId="3" borderId="86" xfId="0" applyFont="1" applyFill="1" applyBorder="1" applyAlignment="1" applyProtection="1">
      <alignment horizontal="center" vertical="center" wrapText="1"/>
      <protection locked="0"/>
    </xf>
    <xf numFmtId="177" fontId="82" fillId="0" borderId="79" xfId="0" applyNumberFormat="1" applyFont="1" applyBorder="1" applyAlignment="1" applyProtection="1">
      <alignment horizontal="center" vertical="center" wrapText="1"/>
      <protection locked="0"/>
    </xf>
    <xf numFmtId="177" fontId="82" fillId="0" borderId="2" xfId="0" applyNumberFormat="1" applyFont="1" applyBorder="1" applyAlignment="1" applyProtection="1">
      <alignment horizontal="center" vertical="center" wrapText="1"/>
      <protection locked="0"/>
    </xf>
    <xf numFmtId="177" fontId="80" fillId="0" borderId="80" xfId="0" applyNumberFormat="1" applyFont="1" applyBorder="1" applyAlignment="1" applyProtection="1">
      <alignment horizontal="center" vertical="center" wrapText="1"/>
      <protection locked="0"/>
    </xf>
    <xf numFmtId="0" fontId="72" fillId="0" borderId="87" xfId="0" applyFont="1" applyBorder="1" applyAlignment="1" applyProtection="1">
      <alignment horizontal="center" vertical="center" wrapText="1"/>
      <protection locked="0"/>
    </xf>
    <xf numFmtId="0" fontId="72" fillId="3" borderId="76" xfId="0" applyFont="1" applyFill="1" applyBorder="1" applyAlignment="1" applyProtection="1">
      <alignment horizontal="center" vertical="center" wrapText="1"/>
      <protection locked="0"/>
    </xf>
    <xf numFmtId="0" fontId="67" fillId="3" borderId="78" xfId="0" applyFont="1" applyFill="1" applyBorder="1" applyAlignment="1" applyProtection="1">
      <alignment horizontal="center" vertical="center" wrapText="1"/>
      <protection locked="0"/>
    </xf>
    <xf numFmtId="0" fontId="72" fillId="3" borderId="88" xfId="0" applyFont="1" applyFill="1" applyBorder="1" applyAlignment="1" applyProtection="1">
      <alignment horizontal="center" vertical="center" wrapText="1"/>
      <protection locked="0"/>
    </xf>
    <xf numFmtId="0" fontId="83" fillId="3" borderId="0" xfId="3" applyFont="1" applyFill="1" applyAlignment="1" applyProtection="1">
      <alignment horizontal="right" vertical="center"/>
      <protection locked="0"/>
    </xf>
    <xf numFmtId="0" fontId="65" fillId="17" borderId="26" xfId="0" applyFont="1" applyFill="1" applyBorder="1" applyAlignment="1" applyProtection="1">
      <alignment horizontal="center" vertical="center" wrapText="1"/>
      <protection locked="0"/>
    </xf>
    <xf numFmtId="0" fontId="65" fillId="6" borderId="73" xfId="0" applyFont="1" applyFill="1" applyBorder="1" applyAlignment="1" applyProtection="1">
      <alignment horizontal="center" vertical="center" wrapText="1"/>
      <protection locked="0"/>
    </xf>
    <xf numFmtId="0" fontId="65" fillId="18" borderId="26" xfId="0" applyFont="1" applyFill="1" applyBorder="1" applyAlignment="1" applyProtection="1">
      <alignment horizontal="center" vertical="center" wrapText="1"/>
      <protection locked="0"/>
    </xf>
    <xf numFmtId="177" fontId="80" fillId="0" borderId="55" xfId="0" applyNumberFormat="1" applyFont="1" applyBorder="1" applyAlignment="1" applyProtection="1">
      <alignment horizontal="center" vertical="center" wrapText="1"/>
      <protection locked="0"/>
    </xf>
    <xf numFmtId="177" fontId="80" fillId="0" borderId="58" xfId="0" applyNumberFormat="1" applyFont="1" applyBorder="1" applyAlignment="1" applyProtection="1">
      <alignment horizontal="center" vertical="center" wrapText="1"/>
      <protection locked="0"/>
    </xf>
    <xf numFmtId="177" fontId="84" fillId="0" borderId="55" xfId="0" applyNumberFormat="1" applyFont="1" applyBorder="1" applyAlignment="1" applyProtection="1">
      <alignment horizontal="center" vertical="center" wrapText="1"/>
      <protection locked="0"/>
    </xf>
    <xf numFmtId="177" fontId="84" fillId="0" borderId="58" xfId="0" applyNumberFormat="1" applyFont="1" applyBorder="1" applyAlignment="1" applyProtection="1">
      <alignment horizontal="center" vertical="center" wrapText="1"/>
      <protection locked="0"/>
    </xf>
    <xf numFmtId="177" fontId="82" fillId="0" borderId="80" xfId="0" applyNumberFormat="1" applyFont="1" applyBorder="1" applyAlignment="1" applyProtection="1">
      <alignment horizontal="center" vertical="center" wrapText="1"/>
      <protection locked="0"/>
    </xf>
    <xf numFmtId="177" fontId="82" fillId="0" borderId="14" xfId="0" applyNumberFormat="1" applyFont="1" applyBorder="1" applyAlignment="1" applyProtection="1">
      <alignment horizontal="center" vertical="center" wrapText="1"/>
      <protection locked="0"/>
    </xf>
    <xf numFmtId="0" fontId="85" fillId="3" borderId="0" xfId="0" applyFont="1" applyFill="1" applyAlignment="1" applyProtection="1">
      <alignment horizontal="right"/>
      <protection locked="0"/>
    </xf>
    <xf numFmtId="182" fontId="85" fillId="9" borderId="94" xfId="0" applyNumberFormat="1" applyFont="1" applyFill="1" applyBorder="1" applyAlignment="1">
      <alignment horizontal="center" vertical="center"/>
    </xf>
    <xf numFmtId="182" fontId="85" fillId="0" borderId="0" xfId="0" applyNumberFormat="1" applyFont="1" applyAlignment="1">
      <alignment horizontal="center" vertical="center"/>
    </xf>
    <xf numFmtId="0" fontId="0" fillId="3" borderId="12" xfId="0" applyFill="1" applyBorder="1" applyAlignment="1" applyProtection="1">
      <protection locked="0"/>
    </xf>
    <xf numFmtId="0" fontId="61" fillId="3" borderId="96" xfId="3" applyFont="1" applyFill="1" applyBorder="1" applyAlignment="1" applyProtection="1">
      <alignment horizontal="center" vertical="center" wrapText="1"/>
      <protection locked="0"/>
    </xf>
    <xf numFmtId="0" fontId="76" fillId="3" borderId="96" xfId="3" applyFont="1" applyFill="1" applyBorder="1" applyAlignment="1" applyProtection="1">
      <alignment horizontal="center" vertical="center" wrapText="1"/>
      <protection locked="0"/>
    </xf>
    <xf numFmtId="0" fontId="76" fillId="3" borderId="99" xfId="3" applyFont="1" applyFill="1" applyBorder="1" applyAlignment="1" applyProtection="1">
      <alignment horizontal="center" vertical="center" wrapText="1"/>
      <protection locked="0"/>
    </xf>
    <xf numFmtId="0" fontId="76" fillId="3" borderId="0" xfId="3" applyFont="1" applyFill="1" applyAlignment="1" applyProtection="1">
      <alignment horizontal="center" vertical="center"/>
      <protection locked="0"/>
    </xf>
    <xf numFmtId="165" fontId="76" fillId="3" borderId="0" xfId="3" applyNumberFormat="1" applyFont="1" applyFill="1" applyAlignment="1" applyProtection="1">
      <alignment horizontal="center" vertical="center"/>
      <protection locked="0"/>
    </xf>
    <xf numFmtId="3" fontId="76" fillId="3" borderId="0" xfId="3" applyNumberFormat="1" applyFont="1" applyFill="1" applyAlignment="1" applyProtection="1">
      <alignment horizontal="center" vertical="center"/>
      <protection locked="0"/>
    </xf>
    <xf numFmtId="0" fontId="86" fillId="3" borderId="0" xfId="0" applyFont="1" applyFill="1" applyAlignment="1" applyProtection="1">
      <protection locked="0"/>
    </xf>
    <xf numFmtId="0" fontId="87" fillId="3" borderId="0" xfId="0" applyFont="1" applyFill="1" applyAlignment="1" applyProtection="1">
      <protection locked="0"/>
    </xf>
    <xf numFmtId="0" fontId="65" fillId="3" borderId="0" xfId="0" applyFont="1" applyFill="1" applyAlignment="1" applyProtection="1">
      <alignment horizontal="left"/>
      <protection locked="0"/>
    </xf>
    <xf numFmtId="0" fontId="0" fillId="3" borderId="0" xfId="0" applyFill="1" applyAlignment="1" applyProtection="1">
      <alignment horizontal="left"/>
      <protection locked="0"/>
    </xf>
    <xf numFmtId="164" fontId="76" fillId="3" borderId="0" xfId="3" applyNumberFormat="1" applyFont="1" applyFill="1" applyAlignment="1" applyProtection="1">
      <alignment horizontal="center" vertical="center"/>
      <protection locked="0"/>
    </xf>
    <xf numFmtId="14" fontId="87" fillId="3" borderId="0" xfId="0" applyNumberFormat="1" applyFont="1" applyFill="1" applyAlignment="1" applyProtection="1">
      <protection locked="0"/>
    </xf>
    <xf numFmtId="165" fontId="76" fillId="3" borderId="0" xfId="3" applyNumberFormat="1" applyFont="1" applyFill="1" applyAlignment="1" applyProtection="1">
      <alignment horizontal="left" vertical="center"/>
      <protection locked="0"/>
    </xf>
    <xf numFmtId="0" fontId="76" fillId="3" borderId="0" xfId="3" applyFont="1" applyFill="1" applyAlignment="1" applyProtection="1">
      <alignment horizontal="left" vertical="center"/>
      <protection locked="0"/>
    </xf>
    <xf numFmtId="180" fontId="60" fillId="3" borderId="101" xfId="3" applyNumberFormat="1" applyFont="1" applyFill="1" applyBorder="1" applyAlignment="1" applyProtection="1">
      <alignment horizontal="center" vertical="top" wrapText="1"/>
      <protection locked="0"/>
    </xf>
    <xf numFmtId="180" fontId="60" fillId="3" borderId="50" xfId="3" applyNumberFormat="1" applyFont="1" applyFill="1" applyBorder="1" applyAlignment="1" applyProtection="1">
      <alignment horizontal="center" vertical="top" wrapText="1"/>
      <protection locked="0"/>
    </xf>
    <xf numFmtId="0" fontId="60" fillId="3" borderId="49" xfId="3" applyFont="1" applyFill="1" applyBorder="1" applyAlignment="1" applyProtection="1">
      <alignment horizontal="left" vertical="top" wrapText="1"/>
      <protection locked="0"/>
    </xf>
    <xf numFmtId="0" fontId="61" fillId="0" borderId="102" xfId="3" applyFont="1" applyBorder="1" applyAlignment="1" applyProtection="1">
      <alignment horizontal="left" vertical="center"/>
      <protection locked="0"/>
    </xf>
    <xf numFmtId="0" fontId="61" fillId="0" borderId="103" xfId="3" applyFont="1" applyBorder="1" applyAlignment="1" applyProtection="1">
      <alignment horizontal="left" vertical="center"/>
      <protection locked="0"/>
    </xf>
    <xf numFmtId="0" fontId="60" fillId="3" borderId="101" xfId="3" applyFont="1" applyFill="1" applyBorder="1" applyAlignment="1" applyProtection="1">
      <alignment horizontal="left" vertical="top" wrapText="1"/>
      <protection locked="0"/>
    </xf>
    <xf numFmtId="0" fontId="60" fillId="3" borderId="50" xfId="3" applyFont="1" applyFill="1" applyBorder="1" applyAlignment="1" applyProtection="1">
      <alignment horizontal="left" vertical="top" wrapText="1"/>
      <protection locked="0"/>
    </xf>
    <xf numFmtId="177" fontId="3" fillId="2" borderId="7" xfId="3" quotePrefix="1" applyNumberFormat="1" applyFont="1" applyFill="1" applyBorder="1" applyAlignment="1">
      <alignment horizontal="center" vertical="center"/>
    </xf>
    <xf numFmtId="166" fontId="94" fillId="0" borderId="20" xfId="3" applyNumberFormat="1" applyFont="1" applyBorder="1" applyAlignment="1">
      <alignment horizontal="center" vertical="center"/>
    </xf>
    <xf numFmtId="0" fontId="95" fillId="0" borderId="43" xfId="0" applyFont="1" applyBorder="1" applyAlignment="1" applyProtection="1">
      <alignment horizontal="center" vertical="center" wrapText="1"/>
      <protection locked="0"/>
    </xf>
    <xf numFmtId="0" fontId="95" fillId="0" borderId="42" xfId="0" applyFont="1" applyBorder="1" applyAlignment="1" applyProtection="1">
      <alignment horizontal="center" vertical="center" wrapText="1"/>
      <protection locked="0"/>
    </xf>
    <xf numFmtId="0" fontId="96" fillId="3" borderId="47" xfId="0" applyFont="1" applyFill="1" applyBorder="1" applyAlignment="1" applyProtection="1">
      <alignment horizontal="center" vertical="center" wrapText="1"/>
      <protection locked="0"/>
    </xf>
    <xf numFmtId="0" fontId="96" fillId="3" borderId="48" xfId="0" applyFont="1" applyFill="1" applyBorder="1" applyAlignment="1" applyProtection="1">
      <alignment horizontal="center" vertical="center" wrapText="1"/>
      <protection locked="0"/>
    </xf>
    <xf numFmtId="0" fontId="96" fillId="0" borderId="48" xfId="0" applyFont="1" applyBorder="1" applyAlignment="1" applyProtection="1">
      <alignment horizontal="center" vertical="center" wrapText="1"/>
      <protection locked="0"/>
    </xf>
    <xf numFmtId="166" fontId="94" fillId="0" borderId="20" xfId="3" applyNumberFormat="1" applyFont="1" applyBorder="1" applyAlignment="1">
      <alignment horizontal="center" vertical="center" wrapText="1"/>
    </xf>
    <xf numFmtId="167" fontId="94" fillId="8" borderId="20" xfId="3" applyNumberFormat="1" applyFont="1" applyFill="1" applyBorder="1" applyAlignment="1">
      <alignment horizontal="center" vertical="center" wrapText="1"/>
    </xf>
    <xf numFmtId="166" fontId="94" fillId="2" borderId="20" xfId="3" applyNumberFormat="1" applyFont="1" applyFill="1" applyBorder="1" applyAlignment="1">
      <alignment horizontal="center" vertical="center" wrapText="1"/>
    </xf>
    <xf numFmtId="166" fontId="94" fillId="2" borderId="20" xfId="3" applyNumberFormat="1" applyFont="1" applyFill="1" applyBorder="1" applyAlignment="1">
      <alignment horizontal="center" vertical="center"/>
    </xf>
    <xf numFmtId="49" fontId="98" fillId="0" borderId="7" xfId="3" applyNumberFormat="1" applyFont="1" applyBorder="1" applyAlignment="1">
      <alignment horizontal="center"/>
    </xf>
    <xf numFmtId="170" fontId="99" fillId="2" borderId="7" xfId="3" applyNumberFormat="1" applyFont="1" applyFill="1" applyBorder="1" applyAlignment="1">
      <alignment horizontal="center" vertical="center"/>
    </xf>
    <xf numFmtId="0" fontId="96" fillId="0" borderId="42" xfId="0" applyFont="1" applyBorder="1" applyAlignment="1" applyProtection="1">
      <alignment horizontal="center" vertical="center" wrapText="1"/>
      <protection locked="0"/>
    </xf>
    <xf numFmtId="0" fontId="96" fillId="0" borderId="43" xfId="0" applyFont="1" applyBorder="1" applyAlignment="1" applyProtection="1">
      <alignment horizontal="center" vertical="center" wrapText="1"/>
      <protection locked="0"/>
    </xf>
    <xf numFmtId="0" fontId="96" fillId="3" borderId="42" xfId="0" applyFont="1" applyFill="1" applyBorder="1" applyAlignment="1" applyProtection="1">
      <alignment horizontal="center" vertical="center" wrapText="1"/>
      <protection locked="0"/>
    </xf>
    <xf numFmtId="0" fontId="96" fillId="3" borderId="51" xfId="0" applyFont="1" applyFill="1" applyBorder="1" applyAlignment="1" applyProtection="1">
      <alignment horizontal="center" vertical="center" wrapText="1"/>
      <protection locked="0"/>
    </xf>
    <xf numFmtId="170" fontId="100" fillId="0" borderId="7" xfId="3" applyNumberFormat="1" applyFont="1" applyBorder="1">
      <alignment vertical="center"/>
    </xf>
    <xf numFmtId="168" fontId="26" fillId="20" borderId="20" xfId="3" applyNumberFormat="1" applyFont="1" applyFill="1" applyBorder="1" applyAlignment="1">
      <alignment horizontal="center" vertical="center"/>
    </xf>
    <xf numFmtId="167" fontId="26" fillId="20" borderId="20" xfId="3" applyNumberFormat="1" applyFont="1" applyFill="1" applyBorder="1" applyAlignment="1">
      <alignment horizontal="center" vertical="center"/>
    </xf>
    <xf numFmtId="167" fontId="26" fillId="20" borderId="1" xfId="3" applyNumberFormat="1" applyFont="1" applyFill="1" applyBorder="1" applyAlignment="1">
      <alignment horizontal="center" vertical="center" shrinkToFit="1"/>
    </xf>
    <xf numFmtId="166" fontId="26" fillId="20" borderId="1" xfId="3" applyNumberFormat="1" applyFont="1" applyFill="1" applyBorder="1" applyAlignment="1">
      <alignment horizontal="center" vertical="center" shrinkToFit="1"/>
    </xf>
    <xf numFmtId="168" fontId="26" fillId="20" borderId="1" xfId="3" applyNumberFormat="1" applyFont="1" applyFill="1" applyBorder="1" applyAlignment="1">
      <alignment horizontal="center" vertical="center" wrapText="1"/>
    </xf>
    <xf numFmtId="175" fontId="33" fillId="20" borderId="36" xfId="0" applyNumberFormat="1" applyFont="1" applyFill="1" applyBorder="1" applyAlignment="1">
      <alignment horizontal="center" vertical="center" shrinkToFit="1"/>
    </xf>
    <xf numFmtId="166" fontId="33" fillId="20" borderId="36" xfId="0" applyNumberFormat="1" applyFont="1" applyFill="1" applyBorder="1" applyAlignment="1">
      <alignment horizontal="center" vertical="center"/>
    </xf>
    <xf numFmtId="0" fontId="33" fillId="21" borderId="36" xfId="0" applyFont="1" applyFill="1" applyBorder="1" applyAlignment="1">
      <alignment horizontal="left" vertical="center"/>
    </xf>
    <xf numFmtId="168" fontId="33" fillId="21" borderId="36" xfId="0" applyNumberFormat="1" applyFont="1" applyFill="1" applyBorder="1" applyAlignment="1">
      <alignment horizontal="center" vertical="center"/>
    </xf>
    <xf numFmtId="168" fontId="39" fillId="20" borderId="36" xfId="0" applyNumberFormat="1" applyFont="1" applyFill="1" applyBorder="1" applyAlignment="1">
      <alignment horizontal="center" vertical="center"/>
    </xf>
    <xf numFmtId="167" fontId="26" fillId="20" borderId="2" xfId="3" applyNumberFormat="1" applyFont="1" applyFill="1" applyBorder="1" applyAlignment="1">
      <alignment horizontal="center" vertical="center"/>
    </xf>
    <xf numFmtId="166" fontId="26" fillId="20" borderId="2" xfId="3" applyNumberFormat="1" applyFont="1" applyFill="1" applyBorder="1" applyAlignment="1">
      <alignment horizontal="center" vertical="center"/>
    </xf>
    <xf numFmtId="168" fontId="26" fillId="20" borderId="2" xfId="3" applyNumberFormat="1" applyFont="1" applyFill="1" applyBorder="1" applyAlignment="1">
      <alignment horizontal="center" vertical="center"/>
    </xf>
    <xf numFmtId="14" fontId="26" fillId="20" borderId="20" xfId="3" applyNumberFormat="1" applyFont="1" applyFill="1" applyBorder="1" applyAlignment="1">
      <alignment horizontal="center" vertical="center"/>
    </xf>
    <xf numFmtId="0" fontId="1" fillId="20" borderId="20" xfId="3" applyFont="1" applyFill="1" applyBorder="1" applyAlignment="1">
      <alignment horizontal="left" vertical="center"/>
    </xf>
    <xf numFmtId="177" fontId="101" fillId="3" borderId="42" xfId="0" applyNumberFormat="1" applyFont="1" applyFill="1" applyBorder="1" applyAlignment="1" applyProtection="1">
      <alignment horizontal="center" vertical="center" wrapText="1"/>
      <protection locked="0"/>
    </xf>
    <xf numFmtId="0" fontId="68" fillId="2" borderId="42" xfId="0" applyFont="1" applyFill="1" applyBorder="1" applyAlignment="1" applyProtection="1">
      <alignment horizontal="center" vertical="center" wrapText="1"/>
      <protection locked="0"/>
    </xf>
    <xf numFmtId="0" fontId="80" fillId="3" borderId="4" xfId="0" applyFont="1" applyFill="1" applyBorder="1" applyAlignment="1" applyProtection="1">
      <alignment horizontal="left" vertical="center"/>
      <protection locked="0"/>
    </xf>
    <xf numFmtId="164" fontId="8" fillId="0" borderId="1" xfId="3" applyNumberFormat="1" applyFont="1" applyBorder="1" applyAlignment="1">
      <alignment horizontal="left" vertical="center" wrapText="1"/>
    </xf>
    <xf numFmtId="166" fontId="94" fillId="20" borderId="20" xfId="3" applyNumberFormat="1" applyFont="1" applyFill="1" applyBorder="1" applyAlignment="1">
      <alignment horizontal="center" vertical="center" wrapText="1"/>
    </xf>
    <xf numFmtId="0" fontId="61" fillId="3" borderId="85" xfId="3" applyFont="1" applyFill="1" applyBorder="1" applyAlignment="1" applyProtection="1">
      <alignment horizontal="center" vertical="center" wrapText="1"/>
      <protection locked="0"/>
    </xf>
    <xf numFmtId="0" fontId="61" fillId="3" borderId="105" xfId="3" applyFont="1" applyFill="1" applyBorder="1" applyAlignment="1" applyProtection="1">
      <alignment horizontal="center" vertical="center" wrapText="1"/>
      <protection locked="0"/>
    </xf>
    <xf numFmtId="0" fontId="68" fillId="2" borderId="43" xfId="0" applyFont="1" applyFill="1" applyBorder="1" applyAlignment="1" applyProtection="1">
      <alignment horizontal="center" vertical="center" wrapText="1"/>
      <protection locked="0"/>
    </xf>
    <xf numFmtId="0" fontId="80" fillId="3" borderId="0" xfId="0" applyFont="1" applyFill="1" applyProtection="1">
      <alignment vertical="center"/>
      <protection locked="0"/>
    </xf>
    <xf numFmtId="0" fontId="0" fillId="3" borderId="31" xfId="0" applyFill="1" applyBorder="1" applyAlignment="1" applyProtection="1">
      <protection locked="0"/>
    </xf>
    <xf numFmtId="0" fontId="0" fillId="3" borderId="14" xfId="0" applyFill="1" applyBorder="1" applyAlignment="1" applyProtection="1">
      <protection locked="0"/>
    </xf>
    <xf numFmtId="0" fontId="65" fillId="3" borderId="14" xfId="0" applyFont="1" applyFill="1" applyBorder="1" applyAlignment="1" applyProtection="1">
      <alignment horizontal="right"/>
      <protection locked="0"/>
    </xf>
    <xf numFmtId="0" fontId="0" fillId="3" borderId="3" xfId="0" applyFill="1" applyBorder="1" applyAlignment="1" applyProtection="1">
      <protection locked="0"/>
    </xf>
    <xf numFmtId="0" fontId="65" fillId="3" borderId="13" xfId="0" applyFont="1" applyFill="1" applyBorder="1" applyAlignment="1" applyProtection="1">
      <protection locked="0"/>
    </xf>
    <xf numFmtId="164" fontId="8" fillId="0" borderId="20" xfId="3" applyNumberFormat="1" applyFont="1" applyBorder="1" applyAlignment="1">
      <alignment horizontal="left" vertical="center" wrapText="1"/>
    </xf>
    <xf numFmtId="14" fontId="26" fillId="2" borderId="20" xfId="3" applyNumberFormat="1" applyFont="1" applyFill="1" applyBorder="1" applyAlignment="1">
      <alignment horizontal="center" vertical="center"/>
    </xf>
    <xf numFmtId="168" fontId="26" fillId="2" borderId="30" xfId="3" applyNumberFormat="1" applyFont="1" applyFill="1" applyBorder="1" applyAlignment="1">
      <alignment horizontal="center" vertical="center"/>
    </xf>
    <xf numFmtId="164" fontId="8" fillId="0" borderId="35" xfId="0" applyNumberFormat="1" applyFont="1" applyBorder="1" applyAlignment="1">
      <alignment horizontal="left" vertical="center"/>
    </xf>
    <xf numFmtId="164" fontId="35" fillId="0" borderId="7" xfId="3" applyNumberFormat="1" applyFont="1" applyBorder="1" applyAlignment="1">
      <alignment horizontal="center" vertical="center" wrapText="1"/>
    </xf>
    <xf numFmtId="166" fontId="33" fillId="0" borderId="36" xfId="0" applyNumberFormat="1" applyFont="1" applyBorder="1" applyAlignment="1">
      <alignment horizontal="center" vertical="center"/>
    </xf>
    <xf numFmtId="14" fontId="26" fillId="20" borderId="1" xfId="3" applyNumberFormat="1" applyFont="1" applyFill="1" applyBorder="1" applyAlignment="1">
      <alignment horizontal="center" vertical="center"/>
    </xf>
    <xf numFmtId="168" fontId="26" fillId="20" borderId="13" xfId="3" applyNumberFormat="1" applyFont="1" applyFill="1" applyBorder="1" applyAlignment="1">
      <alignment horizontal="center" vertical="center"/>
    </xf>
    <xf numFmtId="174" fontId="30" fillId="0" borderId="0" xfId="3" applyNumberFormat="1" applyFont="1">
      <alignment vertical="center"/>
    </xf>
    <xf numFmtId="170" fontId="4" fillId="0" borderId="7" xfId="3" applyNumberFormat="1" applyFont="1" applyBorder="1">
      <alignment vertical="center"/>
    </xf>
    <xf numFmtId="164" fontId="102" fillId="0" borderId="0" xfId="3" applyNumberFormat="1" applyFont="1" applyAlignment="1">
      <alignment horizontal="center" vertical="center" wrapText="1"/>
    </xf>
    <xf numFmtId="170" fontId="23" fillId="0" borderId="7" xfId="3" applyNumberFormat="1" applyFont="1" applyBorder="1" applyAlignment="1">
      <alignment horizontal="center" vertical="center" wrapText="1"/>
    </xf>
    <xf numFmtId="165" fontId="37" fillId="0" borderId="7" xfId="3" applyNumberFormat="1" applyFont="1" applyBorder="1" applyAlignment="1">
      <alignment horizontal="center" vertical="top"/>
    </xf>
    <xf numFmtId="170" fontId="3" fillId="0" borderId="0" xfId="3" applyNumberFormat="1" applyFont="1" applyAlignment="1">
      <alignment horizontal="center" vertical="center" wrapText="1"/>
    </xf>
    <xf numFmtId="0" fontId="72" fillId="2" borderId="42" xfId="0" applyFont="1" applyFill="1" applyBorder="1" applyAlignment="1" applyProtection="1">
      <alignment horizontal="center" vertical="center" wrapText="1"/>
      <protection locked="0"/>
    </xf>
    <xf numFmtId="0" fontId="72" fillId="2" borderId="43" xfId="0" applyFont="1" applyFill="1" applyBorder="1" applyAlignment="1" applyProtection="1">
      <alignment horizontal="center" vertical="center" wrapText="1"/>
      <protection locked="0"/>
    </xf>
    <xf numFmtId="164" fontId="24" fillId="0" borderId="7" xfId="3" applyNumberFormat="1" applyFont="1" applyBorder="1" applyAlignment="1">
      <alignment horizontal="center" vertical="center" wrapText="1"/>
    </xf>
    <xf numFmtId="167" fontId="94" fillId="20" borderId="20" xfId="3" applyNumberFormat="1" applyFont="1" applyFill="1" applyBorder="1" applyAlignment="1">
      <alignment horizontal="center" vertical="center" wrapText="1"/>
    </xf>
    <xf numFmtId="170" fontId="3" fillId="0" borderId="7" xfId="3" applyNumberFormat="1" applyFont="1" applyBorder="1" applyAlignment="1">
      <alignment horizontal="center" vertical="center" wrapText="1"/>
    </xf>
    <xf numFmtId="0" fontId="104" fillId="3" borderId="0" xfId="0" applyFont="1" applyFill="1" applyAlignment="1" applyProtection="1">
      <protection locked="0"/>
    </xf>
    <xf numFmtId="166" fontId="26" fillId="22" borderId="20" xfId="3" applyNumberFormat="1" applyFont="1" applyFill="1" applyBorder="1" applyAlignment="1">
      <alignment horizontal="center" vertical="center"/>
    </xf>
    <xf numFmtId="166" fontId="3" fillId="0" borderId="0" xfId="3" applyNumberFormat="1" applyFont="1" applyAlignment="1">
      <alignment horizontal="center" vertical="center" wrapText="1"/>
    </xf>
    <xf numFmtId="3" fontId="17" fillId="0" borderId="7" xfId="3" applyNumberFormat="1" applyFont="1" applyBorder="1" applyAlignment="1">
      <alignment horizontal="center" vertical="center"/>
    </xf>
    <xf numFmtId="0" fontId="62" fillId="3" borderId="0" xfId="0" applyFont="1" applyFill="1" applyAlignment="1" applyProtection="1">
      <alignment horizontal="center"/>
      <protection locked="0"/>
    </xf>
    <xf numFmtId="0" fontId="63" fillId="3" borderId="0" xfId="0" applyFont="1" applyFill="1" applyAlignment="1" applyProtection="1">
      <alignment horizontal="right"/>
      <protection locked="0"/>
    </xf>
    <xf numFmtId="0" fontId="64" fillId="3" borderId="12" xfId="0" applyFont="1" applyFill="1" applyBorder="1" applyAlignment="1" applyProtection="1">
      <alignment horizontal="center"/>
      <protection locked="0"/>
    </xf>
    <xf numFmtId="179" fontId="64" fillId="3" borderId="32" xfId="0" applyNumberFormat="1" applyFont="1" applyFill="1" applyBorder="1" applyAlignment="1" applyProtection="1">
      <alignment horizontal="center"/>
      <protection locked="0"/>
    </xf>
    <xf numFmtId="0" fontId="66" fillId="12" borderId="16" xfId="0" applyFont="1" applyFill="1" applyBorder="1" applyAlignment="1" applyProtection="1">
      <alignment horizontal="center"/>
      <protection locked="0"/>
    </xf>
    <xf numFmtId="0" fontId="66" fillId="12" borderId="12" xfId="0" applyFont="1" applyFill="1" applyBorder="1" applyAlignment="1" applyProtection="1">
      <alignment horizontal="center"/>
      <protection locked="0"/>
    </xf>
    <xf numFmtId="0" fontId="66" fillId="12" borderId="70" xfId="0" applyFont="1" applyFill="1" applyBorder="1" applyAlignment="1" applyProtection="1">
      <alignment horizontal="center"/>
      <protection locked="0"/>
    </xf>
    <xf numFmtId="0" fontId="63" fillId="0" borderId="71" xfId="0" applyFont="1" applyBorder="1" applyAlignment="1" applyProtection="1">
      <alignment horizontal="center"/>
      <protection locked="0"/>
    </xf>
    <xf numFmtId="0" fontId="63" fillId="0" borderId="12" xfId="0" applyFont="1" applyBorder="1" applyAlignment="1" applyProtection="1">
      <alignment horizontal="center"/>
      <protection locked="0"/>
    </xf>
    <xf numFmtId="0" fontId="63" fillId="0" borderId="70" xfId="0" applyFont="1" applyBorder="1" applyAlignment="1" applyProtection="1">
      <alignment horizontal="center"/>
      <protection locked="0"/>
    </xf>
    <xf numFmtId="0" fontId="63" fillId="3" borderId="71" xfId="0" applyFont="1" applyFill="1" applyBorder="1" applyAlignment="1" applyProtection="1">
      <alignment horizontal="center"/>
      <protection locked="0"/>
    </xf>
    <xf numFmtId="0" fontId="63" fillId="3" borderId="12" xfId="0" applyFont="1" applyFill="1" applyBorder="1" applyAlignment="1" applyProtection="1">
      <alignment horizontal="center"/>
      <protection locked="0"/>
    </xf>
    <xf numFmtId="0" fontId="64" fillId="12" borderId="26" xfId="0" applyFont="1" applyFill="1" applyBorder="1" applyAlignment="1" applyProtection="1">
      <alignment horizontal="left" vertical="center" wrapText="1"/>
      <protection locked="0"/>
    </xf>
    <xf numFmtId="0" fontId="64" fillId="12" borderId="29" xfId="0" applyFont="1" applyFill="1" applyBorder="1" applyAlignment="1" applyProtection="1">
      <alignment horizontal="left" vertical="center" wrapText="1"/>
      <protection locked="0"/>
    </xf>
    <xf numFmtId="0" fontId="64" fillId="12" borderId="72" xfId="0" applyFont="1" applyFill="1" applyBorder="1" applyAlignment="1" applyProtection="1">
      <alignment horizontal="left" vertical="center" wrapText="1"/>
      <protection locked="0"/>
    </xf>
    <xf numFmtId="0" fontId="65" fillId="3" borderId="34" xfId="0" applyFont="1" applyFill="1" applyBorder="1" applyAlignment="1" applyProtection="1">
      <alignment horizontal="center" vertical="center" wrapText="1"/>
      <protection locked="0"/>
    </xf>
    <xf numFmtId="0" fontId="65" fillId="3" borderId="30" xfId="0" applyFont="1" applyFill="1" applyBorder="1" applyAlignment="1" applyProtection="1">
      <alignment horizontal="center" vertical="center" wrapText="1"/>
      <protection locked="0"/>
    </xf>
    <xf numFmtId="0" fontId="74" fillId="6" borderId="54" xfId="3" applyFont="1" applyFill="1" applyBorder="1" applyAlignment="1" applyProtection="1">
      <alignment horizontal="center" vertical="center"/>
      <protection locked="0"/>
    </xf>
    <xf numFmtId="0" fontId="74" fillId="6" borderId="27" xfId="3" applyFont="1" applyFill="1" applyBorder="1" applyAlignment="1" applyProtection="1">
      <alignment horizontal="center" vertical="center"/>
      <protection locked="0"/>
    </xf>
    <xf numFmtId="0" fontId="74" fillId="6" borderId="29" xfId="3" applyFont="1" applyFill="1" applyBorder="1" applyAlignment="1" applyProtection="1">
      <alignment horizontal="center" vertical="center"/>
      <protection locked="0"/>
    </xf>
    <xf numFmtId="0" fontId="74" fillId="6" borderId="26" xfId="3" applyFont="1" applyFill="1" applyBorder="1" applyAlignment="1" applyProtection="1">
      <alignment horizontal="center" vertical="center"/>
      <protection locked="0"/>
    </xf>
    <xf numFmtId="0" fontId="0" fillId="3" borderId="12"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0" xfId="0" applyFill="1" applyAlignment="1" applyProtection="1">
      <alignment horizontal="center"/>
      <protection locked="0"/>
    </xf>
    <xf numFmtId="0" fontId="33" fillId="3" borderId="57" xfId="3" applyFont="1" applyFill="1" applyBorder="1" applyAlignment="1" applyProtection="1">
      <alignment horizontal="left" vertical="center" wrapText="1"/>
      <protection locked="0"/>
    </xf>
    <xf numFmtId="180" fontId="60" fillId="3" borderId="67" xfId="3" applyNumberFormat="1" applyFont="1" applyFill="1" applyBorder="1" applyAlignment="1" applyProtection="1">
      <alignment horizontal="center" vertical="center" wrapText="1"/>
      <protection locked="0"/>
    </xf>
    <xf numFmtId="180" fontId="60" fillId="3" borderId="57" xfId="3" applyNumberFormat="1" applyFont="1" applyFill="1" applyBorder="1" applyAlignment="1" applyProtection="1">
      <alignment horizontal="center" vertical="center" wrapText="1"/>
      <protection locked="0"/>
    </xf>
    <xf numFmtId="180" fontId="60" fillId="3" borderId="68" xfId="3" applyNumberFormat="1" applyFont="1" applyFill="1" applyBorder="1" applyAlignment="1" applyProtection="1">
      <alignment horizontal="center" vertical="center" wrapText="1"/>
      <protection locked="0"/>
    </xf>
    <xf numFmtId="0" fontId="60" fillId="3" borderId="67" xfId="3" applyFont="1" applyFill="1" applyBorder="1" applyAlignment="1" applyProtection="1">
      <alignment horizontal="center" vertical="center" wrapText="1"/>
      <protection locked="0"/>
    </xf>
    <xf numFmtId="0" fontId="60" fillId="3" borderId="57" xfId="3" applyFont="1" applyFill="1" applyBorder="1" applyAlignment="1" applyProtection="1">
      <alignment horizontal="center" vertical="center" wrapText="1"/>
      <protection locked="0"/>
    </xf>
    <xf numFmtId="0" fontId="60" fillId="3" borderId="68" xfId="3" applyFont="1" applyFill="1" applyBorder="1" applyAlignment="1" applyProtection="1">
      <alignment horizontal="center" vertical="center" wrapText="1"/>
      <protection locked="0"/>
    </xf>
    <xf numFmtId="0" fontId="60" fillId="3" borderId="67" xfId="3" applyFont="1" applyFill="1" applyBorder="1" applyAlignment="1" applyProtection="1">
      <alignment horizontal="left" vertical="top" wrapText="1"/>
      <protection locked="0"/>
    </xf>
    <xf numFmtId="0" fontId="60" fillId="3" borderId="57" xfId="3" applyFont="1" applyFill="1" applyBorder="1" applyAlignment="1" applyProtection="1">
      <alignment horizontal="left" vertical="top" wrapText="1"/>
      <protection locked="0"/>
    </xf>
    <xf numFmtId="0" fontId="60" fillId="3" borderId="68" xfId="3" applyFont="1" applyFill="1" applyBorder="1" applyAlignment="1" applyProtection="1">
      <alignment horizontal="left" vertical="top" wrapText="1"/>
      <protection locked="0"/>
    </xf>
    <xf numFmtId="49" fontId="60" fillId="3" borderId="42" xfId="3" applyNumberFormat="1" applyFont="1" applyFill="1" applyBorder="1" applyAlignment="1" applyProtection="1">
      <alignment horizontal="left" vertical="center" wrapText="1"/>
      <protection locked="0"/>
    </xf>
    <xf numFmtId="49" fontId="60" fillId="3" borderId="61" xfId="3" applyNumberFormat="1" applyFont="1" applyFill="1" applyBorder="1" applyAlignment="1" applyProtection="1">
      <alignment horizontal="left" vertical="center" wrapText="1"/>
      <protection locked="0"/>
    </xf>
    <xf numFmtId="49" fontId="60" fillId="3" borderId="43" xfId="3" applyNumberFormat="1" applyFont="1" applyFill="1" applyBorder="1" applyAlignment="1" applyProtection="1">
      <alignment horizontal="left" vertical="center" wrapText="1"/>
      <protection locked="0"/>
    </xf>
    <xf numFmtId="180" fontId="60" fillId="3" borderId="42" xfId="3" applyNumberFormat="1" applyFont="1" applyFill="1" applyBorder="1" applyAlignment="1" applyProtection="1">
      <alignment horizontal="center" vertical="center" wrapText="1"/>
      <protection locked="0"/>
    </xf>
    <xf numFmtId="180" fontId="60" fillId="3" borderId="61" xfId="3" applyNumberFormat="1" applyFont="1" applyFill="1" applyBorder="1" applyAlignment="1" applyProtection="1">
      <alignment horizontal="center" vertical="center" wrapText="1"/>
      <protection locked="0"/>
    </xf>
    <xf numFmtId="180" fontId="60" fillId="3" borderId="43" xfId="3" applyNumberFormat="1" applyFont="1" applyFill="1" applyBorder="1" applyAlignment="1" applyProtection="1">
      <alignment horizontal="center" vertical="center" wrapText="1"/>
      <protection locked="0"/>
    </xf>
    <xf numFmtId="0" fontId="60" fillId="3" borderId="42" xfId="3" applyFont="1" applyFill="1" applyBorder="1" applyAlignment="1" applyProtection="1">
      <alignment horizontal="center" vertical="center" wrapText="1"/>
      <protection locked="0"/>
    </xf>
    <xf numFmtId="0" fontId="60" fillId="3" borderId="61" xfId="3" applyFont="1" applyFill="1" applyBorder="1" applyAlignment="1" applyProtection="1">
      <alignment horizontal="center" vertical="center" wrapText="1"/>
      <protection locked="0"/>
    </xf>
    <xf numFmtId="0" fontId="60" fillId="3" borderId="43" xfId="3" applyFont="1" applyFill="1" applyBorder="1" applyAlignment="1" applyProtection="1">
      <alignment horizontal="center" vertical="center" wrapText="1"/>
      <protection locked="0"/>
    </xf>
    <xf numFmtId="0" fontId="60" fillId="3" borderId="46" xfId="3" applyFont="1" applyFill="1" applyBorder="1" applyAlignment="1" applyProtection="1">
      <alignment horizontal="left" vertical="center"/>
      <protection locked="0"/>
    </xf>
    <xf numFmtId="0" fontId="60" fillId="3" borderId="95" xfId="3" applyFont="1" applyFill="1" applyBorder="1" applyAlignment="1" applyProtection="1">
      <alignment horizontal="left" vertical="center"/>
      <protection locked="0"/>
    </xf>
    <xf numFmtId="0" fontId="60" fillId="3" borderId="51" xfId="3" applyFont="1" applyFill="1" applyBorder="1" applyAlignment="1" applyProtection="1">
      <alignment horizontal="left" vertical="center"/>
      <protection locked="0"/>
    </xf>
    <xf numFmtId="0" fontId="60" fillId="3" borderId="42" xfId="3" applyFont="1" applyFill="1" applyBorder="1" applyAlignment="1" applyProtection="1">
      <alignment horizontal="left" vertical="center"/>
      <protection locked="0"/>
    </xf>
    <xf numFmtId="0" fontId="74" fillId="3" borderId="61" xfId="3" applyFont="1" applyFill="1" applyBorder="1" applyAlignment="1" applyProtection="1">
      <alignment horizontal="left" vertical="center"/>
      <protection locked="0"/>
    </xf>
    <xf numFmtId="0" fontId="74" fillId="3" borderId="43" xfId="3" applyFont="1" applyFill="1" applyBorder="1" applyAlignment="1" applyProtection="1">
      <alignment horizontal="left" vertical="center"/>
      <protection locked="0"/>
    </xf>
    <xf numFmtId="0" fontId="60" fillId="3" borderId="42" xfId="3" applyFont="1" applyFill="1" applyBorder="1" applyAlignment="1" applyProtection="1">
      <alignment horizontal="left" vertical="center" wrapText="1"/>
      <protection locked="0"/>
    </xf>
    <xf numFmtId="0" fontId="60" fillId="3" borderId="61" xfId="3" applyFont="1" applyFill="1" applyBorder="1" applyAlignment="1" applyProtection="1">
      <alignment horizontal="left" vertical="center" wrapText="1"/>
      <protection locked="0"/>
    </xf>
    <xf numFmtId="0" fontId="60" fillId="3" borderId="43" xfId="3" applyFont="1" applyFill="1" applyBorder="1" applyAlignment="1" applyProtection="1">
      <alignment horizontal="left" vertical="center" wrapText="1"/>
      <protection locked="0"/>
    </xf>
    <xf numFmtId="0" fontId="60" fillId="3" borderId="42" xfId="3" applyFont="1" applyFill="1" applyBorder="1" applyAlignment="1" applyProtection="1">
      <alignment horizontal="left" vertical="top" wrapText="1"/>
      <protection locked="0"/>
    </xf>
    <xf numFmtId="0" fontId="60" fillId="3" borderId="61" xfId="3" applyFont="1" applyFill="1" applyBorder="1" applyAlignment="1" applyProtection="1">
      <alignment horizontal="left" vertical="top" wrapText="1"/>
      <protection locked="0"/>
    </xf>
    <xf numFmtId="0" fontId="60" fillId="3" borderId="43" xfId="3" applyFont="1" applyFill="1" applyBorder="1" applyAlignment="1" applyProtection="1">
      <alignment horizontal="left" vertical="top" wrapText="1"/>
      <protection locked="0"/>
    </xf>
    <xf numFmtId="180" fontId="60" fillId="3" borderId="9" xfId="3" applyNumberFormat="1" applyFont="1" applyFill="1" applyBorder="1" applyAlignment="1" applyProtection="1">
      <alignment horizontal="center" vertical="top" wrapText="1"/>
      <protection locked="0"/>
    </xf>
    <xf numFmtId="180" fontId="60" fillId="3" borderId="37" xfId="3" applyNumberFormat="1" applyFont="1" applyFill="1" applyBorder="1" applyAlignment="1" applyProtection="1">
      <alignment horizontal="center" vertical="top" wrapText="1"/>
      <protection locked="0"/>
    </xf>
    <xf numFmtId="180" fontId="60" fillId="3" borderId="17" xfId="3" applyNumberFormat="1" applyFont="1" applyFill="1" applyBorder="1" applyAlignment="1" applyProtection="1">
      <alignment horizontal="center" vertical="top" wrapText="1"/>
      <protection locked="0"/>
    </xf>
    <xf numFmtId="0" fontId="60" fillId="3" borderId="52" xfId="3" applyFont="1" applyFill="1" applyBorder="1" applyAlignment="1" applyProtection="1">
      <alignment vertical="top" wrapText="1"/>
      <protection locked="0"/>
    </xf>
    <xf numFmtId="0" fontId="60" fillId="3" borderId="69" xfId="3" applyFont="1" applyFill="1" applyBorder="1" applyAlignment="1" applyProtection="1">
      <alignment vertical="top" wrapText="1"/>
      <protection locked="0"/>
    </xf>
    <xf numFmtId="0" fontId="60" fillId="3" borderId="53" xfId="3" applyFont="1" applyFill="1" applyBorder="1" applyAlignment="1" applyProtection="1">
      <alignment vertical="top" wrapText="1"/>
      <protection locked="0"/>
    </xf>
    <xf numFmtId="180" fontId="60" fillId="3" borderId="49" xfId="3" applyNumberFormat="1" applyFont="1" applyFill="1" applyBorder="1" applyAlignment="1" applyProtection="1">
      <alignment horizontal="center" vertical="top" wrapText="1"/>
      <protection locked="0"/>
    </xf>
    <xf numFmtId="180" fontId="60" fillId="3" borderId="101" xfId="3" applyNumberFormat="1" applyFont="1" applyFill="1" applyBorder="1" applyAlignment="1" applyProtection="1">
      <alignment horizontal="center" vertical="top" wrapText="1"/>
      <protection locked="0"/>
    </xf>
    <xf numFmtId="180" fontId="60" fillId="3" borderId="50" xfId="3" applyNumberFormat="1" applyFont="1" applyFill="1" applyBorder="1" applyAlignment="1" applyProtection="1">
      <alignment horizontal="center" vertical="top" wrapText="1"/>
      <protection locked="0"/>
    </xf>
    <xf numFmtId="180" fontId="60" fillId="3" borderId="34" xfId="3" applyNumberFormat="1" applyFont="1" applyFill="1" applyBorder="1" applyAlignment="1" applyProtection="1">
      <alignment horizontal="center" vertical="center" wrapText="1"/>
      <protection locked="0"/>
    </xf>
    <xf numFmtId="180" fontId="60" fillId="3" borderId="32" xfId="3" applyNumberFormat="1" applyFont="1" applyFill="1" applyBorder="1" applyAlignment="1" applyProtection="1">
      <alignment horizontal="center" vertical="center" wrapText="1"/>
      <protection locked="0"/>
    </xf>
    <xf numFmtId="180" fontId="60" fillId="3" borderId="30" xfId="3" applyNumberFormat="1" applyFont="1" applyFill="1" applyBorder="1" applyAlignment="1" applyProtection="1">
      <alignment horizontal="center" vertical="center" wrapText="1"/>
      <protection locked="0"/>
    </xf>
    <xf numFmtId="0" fontId="60" fillId="3" borderId="47" xfId="3" applyFont="1" applyFill="1" applyBorder="1" applyAlignment="1" applyProtection="1">
      <alignment horizontal="center" vertical="center" wrapText="1"/>
      <protection locked="0"/>
    </xf>
    <xf numFmtId="0" fontId="74" fillId="3" borderId="60" xfId="3" applyFont="1" applyFill="1" applyBorder="1" applyAlignment="1" applyProtection="1">
      <alignment horizontal="center" vertical="center" wrapText="1"/>
      <protection locked="0"/>
    </xf>
    <xf numFmtId="0" fontId="74" fillId="3" borderId="48" xfId="3" applyFont="1" applyFill="1" applyBorder="1" applyAlignment="1" applyProtection="1">
      <alignment horizontal="center" vertical="center" wrapText="1"/>
      <protection locked="0"/>
    </xf>
    <xf numFmtId="0" fontId="60" fillId="0" borderId="42" xfId="3" applyFont="1" applyBorder="1" applyAlignment="1" applyProtection="1">
      <alignment horizontal="center" vertical="center"/>
      <protection locked="0"/>
    </xf>
    <xf numFmtId="0" fontId="60" fillId="0" borderId="61" xfId="3" applyFont="1" applyBorder="1" applyAlignment="1" applyProtection="1">
      <alignment horizontal="center" vertical="center"/>
      <protection locked="0"/>
    </xf>
    <xf numFmtId="0" fontId="60" fillId="0" borderId="43" xfId="3" applyFont="1" applyBorder="1" applyAlignment="1" applyProtection="1">
      <alignment horizontal="center" vertical="center"/>
      <protection locked="0"/>
    </xf>
    <xf numFmtId="0" fontId="60" fillId="3" borderId="42" xfId="3" applyFont="1" applyFill="1" applyBorder="1" applyAlignment="1" applyProtection="1">
      <alignment horizontal="center" vertical="top" wrapText="1"/>
      <protection locked="0"/>
    </xf>
    <xf numFmtId="0" fontId="60" fillId="3" borderId="61" xfId="3" applyFont="1" applyFill="1" applyBorder="1" applyAlignment="1" applyProtection="1">
      <alignment horizontal="center" vertical="top" wrapText="1"/>
      <protection locked="0"/>
    </xf>
    <xf numFmtId="0" fontId="60" fillId="3" borderId="43" xfId="3" applyFont="1" applyFill="1" applyBorder="1" applyAlignment="1" applyProtection="1">
      <alignment horizontal="center" vertical="top" wrapText="1"/>
      <protection locked="0"/>
    </xf>
    <xf numFmtId="0" fontId="63" fillId="12" borderId="77" xfId="0" applyFont="1" applyFill="1" applyBorder="1" applyAlignment="1" applyProtection="1">
      <alignment horizontal="center" vertical="center" wrapText="1"/>
      <protection locked="0"/>
    </xf>
    <xf numFmtId="0" fontId="63" fillId="12" borderId="83" xfId="0" applyFont="1" applyFill="1" applyBorder="1" applyAlignment="1" applyProtection="1">
      <alignment horizontal="center" vertical="center" wrapText="1"/>
      <protection locked="0"/>
    </xf>
    <xf numFmtId="181" fontId="65" fillId="3" borderId="75" xfId="0" applyNumberFormat="1" applyFont="1" applyFill="1" applyBorder="1" applyAlignment="1">
      <alignment horizontal="center" vertical="center" wrapText="1"/>
    </xf>
    <xf numFmtId="181" fontId="65" fillId="3" borderId="77" xfId="0" applyNumberFormat="1" applyFont="1" applyFill="1" applyBorder="1" applyAlignment="1">
      <alignment horizontal="center" vertical="center" wrapText="1"/>
    </xf>
    <xf numFmtId="181" fontId="65" fillId="3" borderId="83" xfId="0" applyNumberFormat="1" applyFont="1" applyFill="1" applyBorder="1" applyAlignment="1">
      <alignment horizontal="center" vertical="center" wrapText="1"/>
    </xf>
    <xf numFmtId="0" fontId="60" fillId="3" borderId="42" xfId="1" applyFont="1" applyFill="1" applyBorder="1" applyAlignment="1" applyProtection="1">
      <alignment horizontal="left" vertical="center" wrapText="1"/>
      <protection locked="0"/>
    </xf>
    <xf numFmtId="180" fontId="60" fillId="3" borderId="42" xfId="3" applyNumberFormat="1" applyFont="1" applyFill="1" applyBorder="1" applyAlignment="1" applyProtection="1">
      <alignment horizontal="center" vertical="top" wrapText="1"/>
      <protection locked="0"/>
    </xf>
    <xf numFmtId="180" fontId="60" fillId="3" borderId="61" xfId="3" applyNumberFormat="1" applyFont="1" applyFill="1" applyBorder="1" applyAlignment="1" applyProtection="1">
      <alignment horizontal="center" vertical="top" wrapText="1"/>
      <protection locked="0"/>
    </xf>
    <xf numFmtId="180" fontId="60" fillId="3" borderId="43" xfId="3" applyNumberFormat="1" applyFont="1" applyFill="1" applyBorder="1" applyAlignment="1" applyProtection="1">
      <alignment horizontal="center" vertical="top" wrapText="1"/>
      <protection locked="0"/>
    </xf>
    <xf numFmtId="0" fontId="65" fillId="0" borderId="7" xfId="0" applyFont="1" applyBorder="1" applyAlignment="1" applyProtection="1">
      <alignment horizontal="center" vertical="top" wrapText="1"/>
      <protection locked="0"/>
    </xf>
    <xf numFmtId="0" fontId="65" fillId="0" borderId="8" xfId="0" applyFont="1" applyBorder="1" applyAlignment="1" applyProtection="1">
      <alignment horizontal="center" vertical="top" wrapText="1"/>
      <protection locked="0"/>
    </xf>
    <xf numFmtId="0" fontId="0" fillId="0" borderId="11"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75" fillId="3" borderId="55" xfId="0" applyFont="1" applyFill="1" applyBorder="1" applyAlignment="1" applyProtection="1">
      <alignment horizontal="center" vertical="center" wrapText="1"/>
      <protection locked="0"/>
    </xf>
    <xf numFmtId="0" fontId="75" fillId="3" borderId="58" xfId="0" applyFont="1" applyFill="1" applyBorder="1" applyAlignment="1" applyProtection="1">
      <alignment horizontal="center" vertical="center" wrapText="1"/>
      <protection locked="0"/>
    </xf>
    <xf numFmtId="0" fontId="75" fillId="3" borderId="63" xfId="0" applyFont="1" applyFill="1" applyBorder="1" applyAlignment="1" applyProtection="1">
      <alignment horizontal="center" vertical="center" wrapText="1"/>
      <protection locked="0"/>
    </xf>
    <xf numFmtId="0" fontId="75" fillId="3" borderId="97" xfId="0" applyFont="1" applyFill="1" applyBorder="1" applyAlignment="1" applyProtection="1">
      <alignment horizontal="center" vertical="center" wrapText="1"/>
      <protection locked="0"/>
    </xf>
    <xf numFmtId="0" fontId="75" fillId="3" borderId="98" xfId="0" applyFont="1" applyFill="1" applyBorder="1" applyAlignment="1" applyProtection="1">
      <alignment horizontal="center" vertical="center" wrapText="1"/>
      <protection locked="0"/>
    </xf>
    <xf numFmtId="0" fontId="75" fillId="3" borderId="100" xfId="0" applyFont="1" applyFill="1" applyBorder="1" applyAlignment="1" applyProtection="1">
      <alignment horizontal="center" vertical="center" wrapText="1"/>
      <protection locked="0"/>
    </xf>
    <xf numFmtId="0" fontId="0" fillId="0" borderId="7" xfId="0" applyBorder="1"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26" fillId="3" borderId="57" xfId="3" applyFont="1" applyFill="1" applyBorder="1" applyAlignment="1" applyProtection="1">
      <alignment horizontal="left" vertical="center" wrapText="1"/>
      <protection locked="0"/>
    </xf>
    <xf numFmtId="0" fontId="76" fillId="3" borderId="52" xfId="3" applyFont="1" applyFill="1" applyBorder="1" applyAlignment="1" applyProtection="1">
      <alignment horizontal="left" vertical="top" wrapText="1"/>
      <protection locked="0"/>
    </xf>
    <xf numFmtId="0" fontId="76" fillId="3" borderId="69" xfId="3" applyFont="1" applyFill="1" applyBorder="1" applyAlignment="1" applyProtection="1">
      <alignment horizontal="left" vertical="top" wrapText="1"/>
      <protection locked="0"/>
    </xf>
    <xf numFmtId="0" fontId="76" fillId="3" borderId="53" xfId="3" applyFont="1" applyFill="1" applyBorder="1" applyAlignment="1" applyProtection="1">
      <alignment horizontal="left" vertical="top" wrapText="1"/>
      <protection locked="0"/>
    </xf>
    <xf numFmtId="180" fontId="60" fillId="3" borderId="52" xfId="3" applyNumberFormat="1" applyFont="1" applyFill="1" applyBorder="1" applyAlignment="1" applyProtection="1">
      <alignment horizontal="center" vertical="center" wrapText="1"/>
      <protection locked="0"/>
    </xf>
    <xf numFmtId="180" fontId="60" fillId="3" borderId="69" xfId="3" applyNumberFormat="1" applyFont="1" applyFill="1" applyBorder="1" applyAlignment="1" applyProtection="1">
      <alignment horizontal="center" vertical="center" wrapText="1"/>
      <protection locked="0"/>
    </xf>
    <xf numFmtId="180" fontId="60" fillId="3" borderId="53" xfId="3" applyNumberFormat="1" applyFont="1" applyFill="1" applyBorder="1" applyAlignment="1" applyProtection="1">
      <alignment horizontal="center" vertical="center" wrapText="1"/>
      <protection locked="0"/>
    </xf>
    <xf numFmtId="0" fontId="60" fillId="3" borderId="52" xfId="3" quotePrefix="1" applyFont="1" applyFill="1" applyBorder="1" applyAlignment="1" applyProtection="1">
      <alignment horizontal="center" vertical="top" wrapText="1"/>
      <protection locked="0"/>
    </xf>
    <xf numFmtId="0" fontId="60" fillId="3" borderId="69" xfId="3" applyFont="1" applyFill="1" applyBorder="1" applyAlignment="1" applyProtection="1">
      <alignment horizontal="center" vertical="top" wrapText="1"/>
      <protection locked="0"/>
    </xf>
    <xf numFmtId="0" fontId="60" fillId="3" borderId="53" xfId="3" applyFont="1" applyFill="1" applyBorder="1" applyAlignment="1" applyProtection="1">
      <alignment horizontal="center" vertical="top" wrapText="1"/>
      <protection locked="0"/>
    </xf>
    <xf numFmtId="0" fontId="60" fillId="0" borderId="52" xfId="3" applyFont="1" applyBorder="1" applyAlignment="1" applyProtection="1">
      <alignment horizontal="left" vertical="center"/>
      <protection locked="0"/>
    </xf>
    <xf numFmtId="0" fontId="60" fillId="0" borderId="69" xfId="3" applyFont="1" applyBorder="1" applyAlignment="1" applyProtection="1">
      <alignment horizontal="left" vertical="center"/>
      <protection locked="0"/>
    </xf>
    <xf numFmtId="0" fontId="60" fillId="0" borderId="53" xfId="3" applyFont="1" applyBorder="1" applyAlignment="1" applyProtection="1">
      <alignment horizontal="left" vertical="center"/>
      <protection locked="0"/>
    </xf>
    <xf numFmtId="0" fontId="60" fillId="3" borderId="42" xfId="3" applyFont="1" applyFill="1" applyBorder="1" applyAlignment="1" applyProtection="1">
      <alignment horizontal="left" vertical="top"/>
      <protection locked="0"/>
    </xf>
    <xf numFmtId="0" fontId="60" fillId="3" borderId="61" xfId="3" applyFont="1" applyFill="1" applyBorder="1" applyAlignment="1" applyProtection="1">
      <alignment horizontal="left" vertical="top"/>
      <protection locked="0"/>
    </xf>
    <xf numFmtId="0" fontId="60" fillId="3" borderId="43" xfId="3" applyFont="1" applyFill="1" applyBorder="1" applyAlignment="1" applyProtection="1">
      <alignment horizontal="left" vertical="top"/>
      <protection locked="0"/>
    </xf>
    <xf numFmtId="0" fontId="60" fillId="3" borderId="61" xfId="3" applyFont="1" applyFill="1" applyBorder="1" applyAlignment="1" applyProtection="1">
      <alignment horizontal="left" vertical="center"/>
      <protection locked="0"/>
    </xf>
    <xf numFmtId="0" fontId="60" fillId="3" borderId="43" xfId="3" applyFont="1" applyFill="1" applyBorder="1" applyAlignment="1" applyProtection="1">
      <alignment horizontal="left" vertical="center"/>
      <protection locked="0"/>
    </xf>
    <xf numFmtId="0" fontId="81" fillId="3" borderId="0" xfId="0" applyFont="1" applyFill="1" applyAlignment="1" applyProtection="1">
      <alignment horizontal="center"/>
      <protection locked="0"/>
    </xf>
    <xf numFmtId="3" fontId="61" fillId="0" borderId="0" xfId="3" applyNumberFormat="1" applyFont="1" applyAlignment="1" applyProtection="1">
      <alignment horizontal="left" vertical="center"/>
      <protection locked="0"/>
    </xf>
    <xf numFmtId="0" fontId="63" fillId="0" borderId="89" xfId="0" applyFont="1" applyBorder="1" applyAlignment="1" applyProtection="1">
      <alignment horizontal="center" vertical="center" wrapText="1"/>
      <protection locked="0"/>
    </xf>
    <xf numFmtId="0" fontId="63" fillId="0" borderId="90" xfId="0" applyFont="1" applyBorder="1" applyAlignment="1" applyProtection="1">
      <alignment horizontal="center" vertical="center" wrapText="1"/>
      <protection locked="0"/>
    </xf>
    <xf numFmtId="177" fontId="65" fillId="0" borderId="91" xfId="0" applyNumberFormat="1" applyFont="1" applyBorder="1" applyAlignment="1">
      <alignment horizontal="center" vertical="center" wrapText="1"/>
    </xf>
    <xf numFmtId="177" fontId="65" fillId="0" borderId="89" xfId="0" applyNumberFormat="1" applyFont="1" applyBorder="1" applyAlignment="1">
      <alignment horizontal="center" vertical="center" wrapText="1"/>
    </xf>
    <xf numFmtId="177" fontId="65" fillId="0" borderId="92" xfId="0" applyNumberFormat="1" applyFont="1" applyBorder="1" applyAlignment="1">
      <alignment horizontal="center" vertical="center" wrapText="1"/>
    </xf>
    <xf numFmtId="177" fontId="82" fillId="0" borderId="93" xfId="0" applyNumberFormat="1" applyFont="1" applyBorder="1" applyAlignment="1">
      <alignment horizontal="center" vertical="center" wrapText="1"/>
    </xf>
    <xf numFmtId="177" fontId="82" fillId="0" borderId="89" xfId="0" applyNumberFormat="1" applyFont="1" applyBorder="1" applyAlignment="1">
      <alignment horizontal="center" vertical="center" wrapText="1"/>
    </xf>
    <xf numFmtId="177" fontId="82" fillId="0" borderId="90" xfId="0" applyNumberFormat="1" applyFont="1" applyBorder="1" applyAlignment="1">
      <alignment horizontal="center" vertical="center" wrapText="1"/>
    </xf>
    <xf numFmtId="0" fontId="87" fillId="3" borderId="12" xfId="0" applyFont="1" applyFill="1" applyBorder="1" applyAlignment="1" applyProtection="1">
      <alignment horizontal="center"/>
      <protection locked="0"/>
    </xf>
    <xf numFmtId="14" fontId="60" fillId="3" borderId="47" xfId="3" applyNumberFormat="1" applyFont="1" applyFill="1" applyBorder="1" applyProtection="1">
      <alignment vertical="center"/>
      <protection locked="0"/>
    </xf>
    <xf numFmtId="0" fontId="60" fillId="3" borderId="60" xfId="3" applyFont="1" applyFill="1" applyBorder="1" applyProtection="1">
      <alignment vertical="center"/>
      <protection locked="0"/>
    </xf>
    <xf numFmtId="0" fontId="60" fillId="3" borderId="48" xfId="3" applyFont="1" applyFill="1" applyBorder="1" applyProtection="1">
      <alignment vertical="center"/>
      <protection locked="0"/>
    </xf>
    <xf numFmtId="0" fontId="60" fillId="3" borderId="42" xfId="3" applyFont="1" applyFill="1" applyBorder="1" applyProtection="1">
      <alignment vertical="center"/>
      <protection locked="0"/>
    </xf>
    <xf numFmtId="0" fontId="60" fillId="3" borderId="61" xfId="3" applyFont="1" applyFill="1" applyBorder="1" applyProtection="1">
      <alignment vertical="center"/>
      <protection locked="0"/>
    </xf>
    <xf numFmtId="0" fontId="60" fillId="3" borderId="43" xfId="3" applyFont="1" applyFill="1" applyBorder="1" applyProtection="1">
      <alignment vertical="center"/>
      <protection locked="0"/>
    </xf>
    <xf numFmtId="166" fontId="80" fillId="0" borderId="91" xfId="0" applyNumberFormat="1" applyFont="1" applyBorder="1" applyAlignment="1">
      <alignment horizontal="center" vertical="center" wrapText="1"/>
    </xf>
    <xf numFmtId="166" fontId="80" fillId="0" borderId="89" xfId="0" applyNumberFormat="1" applyFont="1" applyBorder="1" applyAlignment="1">
      <alignment horizontal="center" vertical="center" wrapText="1"/>
    </xf>
    <xf numFmtId="166" fontId="80" fillId="0" borderId="90" xfId="0" applyNumberFormat="1" applyFont="1" applyBorder="1" applyAlignment="1">
      <alignment horizontal="center" vertical="center" wrapText="1"/>
    </xf>
    <xf numFmtId="3" fontId="8" fillId="6" borderId="5" xfId="3" applyNumberFormat="1" applyFont="1" applyFill="1" applyBorder="1" applyAlignment="1">
      <alignment horizontal="center" vertical="center" wrapText="1"/>
    </xf>
    <xf numFmtId="3" fontId="8" fillId="6" borderId="6" xfId="3" applyNumberFormat="1" applyFont="1" applyFill="1" applyBorder="1" applyAlignment="1">
      <alignment horizontal="center" vertical="center" wrapText="1"/>
    </xf>
    <xf numFmtId="165" fontId="8" fillId="6" borderId="15" xfId="3" applyNumberFormat="1" applyFont="1" applyFill="1" applyBorder="1" applyAlignment="1">
      <alignment horizontal="center" vertical="center" wrapText="1"/>
    </xf>
    <xf numFmtId="165" fontId="8" fillId="6" borderId="6" xfId="3" applyNumberFormat="1" applyFont="1" applyFill="1" applyBorder="1" applyAlignment="1">
      <alignment horizontal="center" vertical="center" wrapText="1"/>
    </xf>
    <xf numFmtId="164" fontId="8" fillId="6" borderId="15" xfId="3" applyNumberFormat="1" applyFont="1" applyFill="1" applyBorder="1" applyAlignment="1">
      <alignment horizontal="center" vertical="center" wrapText="1"/>
    </xf>
    <xf numFmtId="164" fontId="8" fillId="6" borderId="6" xfId="3" applyNumberFormat="1" applyFont="1" applyFill="1" applyBorder="1" applyAlignment="1">
      <alignment horizontal="center" vertical="center" wrapText="1"/>
    </xf>
    <xf numFmtId="164" fontId="8" fillId="6" borderId="28" xfId="3" applyNumberFormat="1" applyFont="1" applyFill="1" applyBorder="1" applyAlignment="1">
      <alignment horizontal="center" vertical="center" wrapText="1"/>
    </xf>
    <xf numFmtId="164" fontId="9" fillId="6" borderId="16" xfId="3" applyNumberFormat="1" applyFont="1" applyFill="1" applyBorder="1" applyAlignment="1">
      <alignment horizontal="center" vertical="center" wrapText="1" shrinkToFit="1"/>
    </xf>
    <xf numFmtId="164" fontId="9" fillId="6" borderId="3" xfId="3" applyNumberFormat="1" applyFont="1" applyFill="1" applyBorder="1" applyAlignment="1">
      <alignment horizontal="center" vertical="center" wrapText="1" shrinkToFit="1"/>
    </xf>
    <xf numFmtId="3" fontId="9" fillId="6" borderId="16" xfId="3" applyNumberFormat="1" applyFont="1" applyFill="1" applyBorder="1" applyAlignment="1">
      <alignment horizontal="center" vertical="center" wrapText="1" shrinkToFit="1"/>
    </xf>
    <xf numFmtId="3" fontId="9" fillId="6" borderId="12" xfId="3" applyNumberFormat="1" applyFont="1" applyFill="1" applyBorder="1" applyAlignment="1">
      <alignment horizontal="center" vertical="center" wrapText="1" shrinkToFit="1"/>
    </xf>
    <xf numFmtId="164" fontId="13" fillId="0" borderId="18" xfId="3" applyNumberFormat="1" applyFont="1" applyBorder="1" applyAlignment="1">
      <alignment horizontal="center" vertical="center"/>
    </xf>
    <xf numFmtId="164" fontId="13" fillId="0" borderId="23" xfId="3" applyNumberFormat="1" applyFont="1" applyBorder="1" applyAlignment="1">
      <alignment horizontal="center" vertical="center"/>
    </xf>
    <xf numFmtId="164" fontId="13" fillId="0" borderId="18" xfId="3" applyNumberFormat="1" applyFont="1" applyBorder="1" applyAlignment="1">
      <alignment horizontal="center" vertical="center" wrapText="1"/>
    </xf>
    <xf numFmtId="164" fontId="13" fillId="0" borderId="23" xfId="3" applyNumberFormat="1" applyFont="1" applyBorder="1" applyAlignment="1">
      <alignment horizontal="center" vertical="center" wrapText="1"/>
    </xf>
    <xf numFmtId="164" fontId="13" fillId="0" borderId="19" xfId="3" applyNumberFormat="1" applyFont="1" applyBorder="1" applyAlignment="1">
      <alignment horizontal="center" vertical="center" wrapText="1"/>
    </xf>
    <xf numFmtId="164" fontId="30" fillId="2" borderId="9" xfId="3" applyNumberFormat="1" applyFont="1" applyFill="1" applyBorder="1" applyAlignment="1">
      <alignment horizontal="center" vertical="center" wrapText="1"/>
    </xf>
    <xf numFmtId="164" fontId="30" fillId="2" borderId="37" xfId="3" applyNumberFormat="1" applyFont="1" applyFill="1" applyBorder="1" applyAlignment="1">
      <alignment horizontal="center" vertical="center" wrapText="1"/>
    </xf>
    <xf numFmtId="164" fontId="30" fillId="2" borderId="17" xfId="3" applyNumberFormat="1" applyFont="1" applyFill="1" applyBorder="1" applyAlignment="1">
      <alignment horizontal="center" vertical="center" wrapText="1"/>
    </xf>
    <xf numFmtId="164" fontId="13" fillId="0" borderId="22" xfId="3" applyNumberFormat="1" applyFont="1" applyBorder="1" applyAlignment="1">
      <alignment horizontal="center" vertical="center" wrapText="1"/>
    </xf>
    <xf numFmtId="164" fontId="13" fillId="0" borderId="26" xfId="3" applyNumberFormat="1" applyFont="1" applyBorder="1" applyAlignment="1">
      <alignment horizontal="center" vertical="center"/>
    </xf>
    <xf numFmtId="164" fontId="13" fillId="0" borderId="27" xfId="3" applyNumberFormat="1" applyFont="1" applyBorder="1" applyAlignment="1">
      <alignment horizontal="center" vertical="center"/>
    </xf>
    <xf numFmtId="164" fontId="13" fillId="0" borderId="29" xfId="3" applyNumberFormat="1" applyFont="1" applyBorder="1" applyAlignment="1">
      <alignment horizontal="center" vertical="center"/>
    </xf>
    <xf numFmtId="0" fontId="13" fillId="2" borderId="18" xfId="3" applyFont="1" applyFill="1" applyBorder="1" applyAlignment="1">
      <alignment horizontal="center" vertical="center"/>
    </xf>
    <xf numFmtId="0" fontId="13" fillId="2" borderId="19" xfId="3" applyFont="1" applyFill="1" applyBorder="1" applyAlignment="1">
      <alignment horizontal="center" vertical="center"/>
    </xf>
    <xf numFmtId="0" fontId="13" fillId="2" borderId="23" xfId="3" applyFont="1" applyFill="1" applyBorder="1" applyAlignment="1">
      <alignment horizontal="center" vertical="center"/>
    </xf>
    <xf numFmtId="0" fontId="3" fillId="3" borderId="1" xfId="3" applyFont="1" applyFill="1" applyBorder="1" applyAlignment="1">
      <alignment horizontal="center" vertical="center"/>
    </xf>
    <xf numFmtId="0" fontId="3" fillId="3" borderId="2" xfId="3" applyFont="1" applyFill="1" applyBorder="1" applyAlignment="1">
      <alignment horizontal="center" vertical="center"/>
    </xf>
    <xf numFmtId="0" fontId="3" fillId="0" borderId="11" xfId="3" applyFont="1" applyBorder="1" applyAlignment="1">
      <alignment horizontal="center" vertical="center" wrapText="1"/>
    </xf>
    <xf numFmtId="166" fontId="3" fillId="0" borderId="7" xfId="3" applyNumberFormat="1" applyFont="1" applyBorder="1" applyAlignment="1">
      <alignment horizontal="center" vertical="center" wrapText="1"/>
    </xf>
    <xf numFmtId="166" fontId="3" fillId="0" borderId="1" xfId="3" applyNumberFormat="1" applyFont="1" applyBorder="1" applyAlignment="1">
      <alignment horizontal="center" vertical="center" wrapText="1"/>
    </xf>
    <xf numFmtId="166" fontId="3" fillId="0" borderId="1" xfId="3" applyNumberFormat="1" applyFont="1" applyBorder="1" applyAlignment="1">
      <alignment horizontal="center" vertical="center"/>
    </xf>
    <xf numFmtId="166" fontId="3" fillId="0" borderId="7" xfId="3" applyNumberFormat="1" applyFont="1" applyBorder="1" applyAlignment="1">
      <alignment horizontal="center" vertical="center"/>
    </xf>
    <xf numFmtId="166" fontId="3" fillId="0" borderId="2" xfId="3" applyNumberFormat="1" applyFont="1" applyBorder="1" applyAlignment="1">
      <alignment horizontal="center" vertical="center"/>
    </xf>
    <xf numFmtId="169" fontId="5" fillId="3" borderId="1" xfId="3" applyNumberFormat="1" applyFont="1" applyFill="1" applyBorder="1" applyAlignment="1">
      <alignment horizontal="center" vertical="center" shrinkToFit="1"/>
    </xf>
    <xf numFmtId="169" fontId="5" fillId="3" borderId="3" xfId="3" applyNumberFormat="1" applyFont="1" applyFill="1" applyBorder="1" applyAlignment="1">
      <alignment horizontal="center" vertical="center" shrinkToFit="1"/>
    </xf>
    <xf numFmtId="0" fontId="103" fillId="0" borderId="11" xfId="3" quotePrefix="1" applyFont="1" applyBorder="1" applyAlignment="1">
      <alignment horizontal="center" vertical="center" wrapText="1"/>
    </xf>
    <xf numFmtId="0" fontId="103" fillId="0" borderId="7" xfId="3" applyFont="1" applyBorder="1" applyAlignment="1">
      <alignment horizontal="center" vertical="center" wrapText="1"/>
    </xf>
    <xf numFmtId="0" fontId="23" fillId="0" borderId="1" xfId="3" quotePrefix="1" applyFont="1" applyBorder="1" applyAlignment="1">
      <alignment horizontal="center" vertical="center" wrapText="1"/>
    </xf>
    <xf numFmtId="0" fontId="23" fillId="0" borderId="7" xfId="3" applyFont="1" applyBorder="1" applyAlignment="1">
      <alignment horizontal="center" vertical="center" wrapText="1"/>
    </xf>
    <xf numFmtId="0" fontId="12" fillId="0" borderId="1" xfId="3" quotePrefix="1" applyFont="1" applyBorder="1" applyAlignment="1">
      <alignment horizontal="center" vertical="center" wrapText="1"/>
    </xf>
    <xf numFmtId="0" fontId="12" fillId="0" borderId="7" xfId="3" applyFont="1" applyBorder="1" applyAlignment="1">
      <alignment horizontal="center" vertical="center" wrapText="1"/>
    </xf>
    <xf numFmtId="0" fontId="12" fillId="0" borderId="2" xfId="3" applyFont="1" applyBorder="1" applyAlignment="1">
      <alignment horizontal="center" vertical="center" wrapText="1"/>
    </xf>
    <xf numFmtId="14" fontId="15" fillId="0" borderId="7" xfId="3" applyNumberFormat="1" applyFont="1" applyBorder="1" applyAlignment="1">
      <alignment horizontal="center" vertical="center" wrapText="1"/>
    </xf>
    <xf numFmtId="0" fontId="15" fillId="0" borderId="7" xfId="3" applyFont="1" applyBorder="1" applyAlignment="1">
      <alignment horizontal="center" vertical="center" wrapText="1"/>
    </xf>
    <xf numFmtId="164" fontId="13" fillId="0" borderId="26" xfId="3" applyNumberFormat="1" applyFont="1" applyBorder="1" applyAlignment="1">
      <alignment horizontal="center" vertical="center" wrapText="1"/>
    </xf>
    <xf numFmtId="164" fontId="13" fillId="0" borderId="27" xfId="3" applyNumberFormat="1" applyFont="1" applyBorder="1" applyAlignment="1">
      <alignment horizontal="center" vertical="center" wrapText="1"/>
    </xf>
    <xf numFmtId="164" fontId="13" fillId="0" borderId="29" xfId="3" applyNumberFormat="1" applyFont="1" applyBorder="1" applyAlignment="1">
      <alignment horizontal="center" vertical="center" wrapText="1"/>
    </xf>
  </cellXfs>
  <cellStyles count="4">
    <cellStyle name="Calculation" xfId="2" builtinId="22"/>
    <cellStyle name="Hyperlink" xfId="1" builtinId="8"/>
    <cellStyle name="Normal" xfId="0" builtinId="0"/>
    <cellStyle name="Normal 2" xfId="3" xr:uid="{00000000-0005-0000-0000-000003000000}"/>
  </cellStyles>
  <dxfs count="263">
    <dxf>
      <font>
        <b val="0"/>
        <i val="0"/>
        <color indexed="17"/>
      </font>
    </dxf>
    <dxf>
      <font>
        <b val="0"/>
        <i val="0"/>
        <color indexed="9"/>
      </font>
      <fill>
        <patternFill patternType="solid">
          <fgColor indexed="10"/>
          <bgColor indexed="10"/>
        </patternFill>
      </fill>
    </dxf>
    <dxf>
      <font>
        <b val="0"/>
        <i val="0"/>
        <color indexed="10"/>
      </font>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color rgb="FFFF0000"/>
      </font>
      <fill>
        <patternFill patternType="solid">
          <bgColor theme="5" tint="0.39991454817346722"/>
        </patternFill>
      </fill>
    </dxf>
    <dxf>
      <font>
        <b/>
        <i val="0"/>
        <color theme="1"/>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rgb="FFFF9999"/>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auto="1"/>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color rgb="FFFF0000"/>
      </font>
      <fill>
        <patternFill patternType="solid">
          <bgColor rgb="FFFF9999"/>
        </patternFill>
      </fill>
    </dxf>
    <dxf>
      <font>
        <b/>
        <i val="0"/>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9"/>
      </font>
      <fill>
        <patternFill patternType="solid">
          <fgColor indexed="10"/>
          <bgColor indexed="10"/>
        </patternFill>
      </fill>
    </dxf>
    <dxf>
      <font>
        <b val="0"/>
        <i val="0"/>
        <color indexed="10"/>
      </font>
    </dxf>
    <dxf>
      <font>
        <b/>
        <i val="0"/>
        <color indexed="39"/>
      </font>
    </dxf>
    <dxf>
      <font>
        <b/>
        <i val="0"/>
        <color indexed="10"/>
      </font>
    </dxf>
    <dxf>
      <font>
        <b/>
        <i val="0"/>
        <color indexed="10"/>
      </font>
    </dxf>
    <dxf>
      <font>
        <b/>
        <i val="0"/>
        <color indexed="39"/>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10"/>
      </font>
    </dxf>
    <dxf>
      <font>
        <b val="0"/>
        <i val="0"/>
        <color indexed="10"/>
      </font>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17"/>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7"/>
      </font>
    </dxf>
    <dxf>
      <font>
        <b val="0"/>
        <i val="0"/>
        <color indexed="10"/>
      </font>
    </dxf>
    <dxf>
      <font>
        <b val="0"/>
        <i val="0"/>
        <color indexed="10"/>
      </font>
      <fill>
        <patternFill patternType="solid">
          <fgColor indexed="10"/>
          <bgColor indexed="10"/>
        </patternFill>
      </fill>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17"/>
      </font>
    </dxf>
    <dxf>
      <font>
        <b val="0"/>
        <i val="0"/>
        <color indexed="10"/>
      </font>
    </dxf>
    <dxf>
      <font>
        <b val="0"/>
        <i val="0"/>
        <color indexed="10"/>
      </font>
    </dxf>
    <dxf>
      <font>
        <b val="0"/>
        <i val="0"/>
        <color indexed="17"/>
      </font>
    </dxf>
    <dxf>
      <font>
        <b val="0"/>
        <i val="0"/>
        <color indexed="17"/>
      </font>
    </dxf>
    <dxf>
      <font>
        <b val="0"/>
        <i val="0"/>
        <color indexed="17"/>
      </font>
    </dxf>
    <dxf>
      <font>
        <b val="0"/>
        <i val="0"/>
        <color indexed="17"/>
      </font>
    </dxf>
    <dxf>
      <font>
        <b val="0"/>
        <i val="0"/>
        <color indexed="10"/>
      </font>
    </dxf>
    <dxf>
      <font>
        <b val="0"/>
        <i val="0"/>
        <color indexed="10"/>
      </font>
    </dxf>
    <dxf>
      <font>
        <b val="0"/>
        <i val="0"/>
        <color indexed="10"/>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0"/>
      </font>
    </dxf>
    <dxf>
      <font>
        <b val="0"/>
        <i val="0"/>
        <color indexed="17"/>
      </font>
    </dxf>
    <dxf>
      <font>
        <b val="0"/>
        <i val="0"/>
        <color indexed="17"/>
      </font>
    </dxf>
    <dxf>
      <font>
        <b val="0"/>
        <i val="0"/>
        <color indexed="17"/>
      </font>
    </dxf>
    <dxf>
      <font>
        <b val="0"/>
        <i val="0"/>
        <color indexed="10"/>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s>
  <tableStyles count="0" defaultTableStyle="TableStyleMedium2" defaultPivotStyle="PivotStyleLight16"/>
  <colors>
    <mruColors>
      <color rgb="FF0000FF"/>
      <color rgb="FFFFFF00"/>
      <color rgb="FFFF7C80"/>
      <color rgb="FFFFCCCC"/>
      <color rgb="FFFF9999"/>
      <color rgb="FF0DFF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Latest%20status%20ITNS%20document\New%20Tech.%20Record%20Folder\AC%20hours%20balance%20Check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Latest%20status%20ITNS%20document\New%20Tech.%20Record%20Folder\AC%20hours%20balance%20Checks%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row r="1">
          <cell r="B1">
            <v>8</v>
          </cell>
        </row>
        <row r="2">
          <cell r="B2">
            <v>8</v>
          </cell>
        </row>
        <row r="200">
          <cell r="A200" t="str">
            <v>Aircraft Type:</v>
          </cell>
          <cell r="B200" t="str">
            <v>DA40D</v>
          </cell>
          <cell r="C200" t="str">
            <v>CMR Expiry:</v>
          </cell>
          <cell r="D200">
            <v>39175</v>
          </cell>
          <cell r="E200" t="str">
            <v>remaining = -1451 day(s)</v>
          </cell>
        </row>
        <row r="201">
          <cell r="A201" t="str">
            <v>Aircraft Regn:</v>
          </cell>
          <cell r="B201" t="str">
            <v>9M-HMI</v>
          </cell>
          <cell r="C201" t="str">
            <v>CMR Reference:</v>
          </cell>
          <cell r="D201" t="str">
            <v>056</v>
          </cell>
        </row>
        <row r="202">
          <cell r="A202" t="str">
            <v>Serial Number:</v>
          </cell>
          <cell r="B202" t="str">
            <v>D4.172</v>
          </cell>
          <cell r="C202" t="str">
            <v>C of A Expiry:</v>
          </cell>
          <cell r="D202">
            <v>39129</v>
          </cell>
          <cell r="E202" t="str">
            <v>remaining = -1497 day(s)</v>
          </cell>
        </row>
        <row r="203">
          <cell r="A203" t="str">
            <v>Manufactured Date:</v>
          </cell>
          <cell r="B203">
            <v>38490</v>
          </cell>
          <cell r="C203" t="str">
            <v>C of A Reference:</v>
          </cell>
          <cell r="D203" t="str">
            <v>M.1080</v>
          </cell>
        </row>
        <row r="204">
          <cell r="C204" t="str">
            <v>C of A Test Flt Due:</v>
          </cell>
          <cell r="D204">
            <v>39084</v>
          </cell>
          <cell r="E204" t="str">
            <v>remaining = -1542 day(s)</v>
          </cell>
        </row>
        <row r="205">
          <cell r="A205" t="str">
            <v>Status as of:</v>
          </cell>
          <cell r="B205">
            <v>39071</v>
          </cell>
          <cell r="C205" t="str">
            <v>Radio License Expiry:</v>
          </cell>
          <cell r="D205">
            <v>39133</v>
          </cell>
          <cell r="E205" t="str">
            <v>remaining = -1493 day(s)</v>
          </cell>
        </row>
        <row r="206">
          <cell r="A206" t="str">
            <v>TSN:</v>
          </cell>
          <cell r="B206">
            <v>734</v>
          </cell>
          <cell r="C206" t="str">
            <v>Radio License Reference:</v>
          </cell>
          <cell r="D206" t="str">
            <v>A 481712</v>
          </cell>
        </row>
        <row r="207">
          <cell r="B207">
            <v>57</v>
          </cell>
          <cell r="C207" t="str">
            <v>Annual Compass Swing Expiry:</v>
          </cell>
          <cell r="D207">
            <v>39430</v>
          </cell>
          <cell r="E207" t="str">
            <v>remaining = -1196 day(s)</v>
          </cell>
        </row>
        <row r="208">
          <cell r="A208" t="str">
            <v>CSN:</v>
          </cell>
          <cell r="B208">
            <v>1740</v>
          </cell>
          <cell r="C208" t="str">
            <v>Annual Radio Inspection:</v>
          </cell>
          <cell r="D208">
            <v>39419</v>
          </cell>
          <cell r="E208" t="str">
            <v>remaining = -1207 day(s)</v>
          </cell>
        </row>
        <row r="209">
          <cell r="A209" t="str">
            <v>Technical Log no:</v>
          </cell>
          <cell r="B209">
            <v>1966</v>
          </cell>
        </row>
        <row r="210">
          <cell r="A210" t="str">
            <v>Remarks:</v>
          </cell>
          <cell r="B210" t="str">
            <v>-</v>
          </cell>
        </row>
        <row r="213">
          <cell r="A213" t="str">
            <v>Last Check 100 / 200 Hours:</v>
          </cell>
          <cell r="B213" t="str">
            <v>100 Hours</v>
          </cell>
          <cell r="C213" t="str">
            <v>Next Check:</v>
          </cell>
          <cell r="D213" t="e">
            <v>#REF!</v>
          </cell>
        </row>
        <row r="214">
          <cell r="A214" t="str">
            <v>Last Check Date:</v>
          </cell>
          <cell r="B214">
            <v>39050</v>
          </cell>
          <cell r="C214" t="str">
            <v>Due Date:</v>
          </cell>
          <cell r="D214">
            <v>39230</v>
          </cell>
          <cell r="E214" t="str">
            <v>remaining = -1396 day(s)</v>
          </cell>
        </row>
        <row r="215">
          <cell r="A215" t="str">
            <v>CRS-SMI Reference:</v>
          </cell>
          <cell r="B215" t="str">
            <v>0102</v>
          </cell>
          <cell r="C215" t="str">
            <v>Due at TSN:</v>
          </cell>
          <cell r="D215" t="e">
            <v>#REF!</v>
          </cell>
          <cell r="E215" t="e">
            <v>#REF!</v>
          </cell>
        </row>
        <row r="216">
          <cell r="A216" t="str">
            <v>TSN:</v>
          </cell>
          <cell r="B216">
            <v>697</v>
          </cell>
          <cell r="C216" t="str">
            <v>Estimated Due Date:</v>
          </cell>
          <cell r="D216" t="e">
            <v>#REF!</v>
          </cell>
          <cell r="E216" t="e">
            <v>#REF!</v>
          </cell>
        </row>
        <row r="217">
          <cell r="B217">
            <v>57</v>
          </cell>
        </row>
        <row r="218">
          <cell r="A218" t="str">
            <v>CSN:</v>
          </cell>
          <cell r="B218" t="str">
            <v>-</v>
          </cell>
        </row>
        <row r="219">
          <cell r="A219" t="str">
            <v>Borrowed Hours:</v>
          </cell>
          <cell r="B219">
            <v>0</v>
          </cell>
        </row>
        <row r="220">
          <cell r="B220">
            <v>0</v>
          </cell>
        </row>
        <row r="221">
          <cell r="A221" t="str">
            <v>Last Check 1000 Hours:</v>
          </cell>
          <cell r="B221" t="str">
            <v>-</v>
          </cell>
        </row>
        <row r="222">
          <cell r="A222" t="str">
            <v>Last Check Date:</v>
          </cell>
          <cell r="B222" t="str">
            <v>-</v>
          </cell>
          <cell r="C222" t="str">
            <v>Due Date:</v>
          </cell>
          <cell r="D222">
            <v>42872</v>
          </cell>
          <cell r="E222" t="str">
            <v>remaining = 2246 day(s)</v>
          </cell>
        </row>
        <row r="223">
          <cell r="A223" t="str">
            <v>CRS-SMI Reference:</v>
          </cell>
          <cell r="B223" t="str">
            <v>-</v>
          </cell>
          <cell r="C223" t="str">
            <v>Due at TSN:</v>
          </cell>
          <cell r="D223" t="e">
            <v>#REF!</v>
          </cell>
          <cell r="E223" t="e">
            <v>#REF!</v>
          </cell>
        </row>
        <row r="224">
          <cell r="A224" t="str">
            <v>TSN:</v>
          </cell>
          <cell r="B224">
            <v>0</v>
          </cell>
          <cell r="C224" t="str">
            <v>Estimated Due Date:</v>
          </cell>
          <cell r="D224" t="e">
            <v>#REF!</v>
          </cell>
          <cell r="E224" t="e">
            <v>#REF!</v>
          </cell>
        </row>
        <row r="225">
          <cell r="B225">
            <v>0</v>
          </cell>
        </row>
        <row r="226">
          <cell r="A226" t="str">
            <v>CSN:</v>
          </cell>
          <cell r="B226">
            <v>0</v>
          </cell>
        </row>
        <row r="227">
          <cell r="A227" t="str">
            <v>Borrowed Hours:</v>
          </cell>
          <cell r="B227">
            <v>0</v>
          </cell>
        </row>
        <row r="228">
          <cell r="B228">
            <v>0</v>
          </cell>
        </row>
        <row r="229">
          <cell r="A229" t="str">
            <v>Last Check 2000 Hours:</v>
          </cell>
          <cell r="B229" t="str">
            <v>-</v>
          </cell>
        </row>
        <row r="230">
          <cell r="A230" t="str">
            <v>Last Check Date:</v>
          </cell>
          <cell r="B230" t="str">
            <v>-</v>
          </cell>
          <cell r="C230" t="str">
            <v>Due Date:</v>
          </cell>
          <cell r="D230">
            <v>47255</v>
          </cell>
          <cell r="E230" t="str">
            <v>remaining = 6629 day(s)</v>
          </cell>
        </row>
        <row r="231">
          <cell r="A231" t="str">
            <v>CRS-SMI Reference:</v>
          </cell>
          <cell r="B231" t="str">
            <v>-</v>
          </cell>
          <cell r="C231" t="str">
            <v>Due at TSN:</v>
          </cell>
          <cell r="D231" t="e">
            <v>#REF!</v>
          </cell>
          <cell r="E231" t="e">
            <v>#REF!</v>
          </cell>
        </row>
        <row r="232">
          <cell r="A232" t="str">
            <v>TSN:</v>
          </cell>
          <cell r="B232">
            <v>0</v>
          </cell>
          <cell r="C232" t="str">
            <v>Estimated Due Date:</v>
          </cell>
          <cell r="D232" t="e">
            <v>#REF!</v>
          </cell>
          <cell r="E232" t="e">
            <v>#REF!</v>
          </cell>
        </row>
        <row r="233">
          <cell r="B233">
            <v>0</v>
          </cell>
        </row>
        <row r="234">
          <cell r="A234" t="str">
            <v>CSN:</v>
          </cell>
          <cell r="B234">
            <v>0</v>
          </cell>
        </row>
        <row r="235">
          <cell r="A235" t="str">
            <v>Borrowed Hours:</v>
          </cell>
          <cell r="B235">
            <v>0</v>
          </cell>
        </row>
        <row r="236">
          <cell r="B236">
            <v>0</v>
          </cell>
        </row>
        <row r="300">
          <cell r="A300" t="str">
            <v>Aircraft Type:</v>
          </cell>
          <cell r="B300" t="str">
            <v>DA40D</v>
          </cell>
          <cell r="C300" t="str">
            <v>CMR Expiry:</v>
          </cell>
          <cell r="D300">
            <v>39143</v>
          </cell>
          <cell r="E300" t="str">
            <v>remaining = -1483 day(s)</v>
          </cell>
        </row>
        <row r="301">
          <cell r="A301" t="str">
            <v>Aircraft Regn:</v>
          </cell>
          <cell r="B301" t="str">
            <v>9M-HMJ</v>
          </cell>
          <cell r="C301" t="str">
            <v>CMR Reference:</v>
          </cell>
        </row>
        <row r="302">
          <cell r="A302" t="str">
            <v>Serial Number:</v>
          </cell>
          <cell r="B302" t="str">
            <v>D4.173</v>
          </cell>
          <cell r="C302" t="str">
            <v>C of A Expiry:</v>
          </cell>
          <cell r="D302">
            <v>39129</v>
          </cell>
          <cell r="E302" t="str">
            <v>remaining = -1497 day(s)</v>
          </cell>
        </row>
        <row r="303">
          <cell r="A303" t="str">
            <v>Manufactured Date:</v>
          </cell>
          <cell r="B303">
            <v>38492</v>
          </cell>
          <cell r="C303" t="str">
            <v>C of A Reference:</v>
          </cell>
        </row>
        <row r="304">
          <cell r="C304" t="str">
            <v>C of A Test Flt Due:</v>
          </cell>
          <cell r="D304">
            <v>39084</v>
          </cell>
          <cell r="E304" t="str">
            <v>remaining = -1542 day(s)</v>
          </cell>
        </row>
        <row r="305">
          <cell r="A305" t="str">
            <v>Status as of:</v>
          </cell>
          <cell r="B305">
            <v>39087</v>
          </cell>
          <cell r="C305" t="str">
            <v>Radio License Expiry:</v>
          </cell>
          <cell r="D305">
            <v>39133</v>
          </cell>
          <cell r="E305" t="str">
            <v>remaining = -1493 day(s)</v>
          </cell>
        </row>
        <row r="306">
          <cell r="A306" t="str">
            <v>TSN:</v>
          </cell>
          <cell r="B306">
            <v>382</v>
          </cell>
          <cell r="C306" t="str">
            <v>Radio License Reference:</v>
          </cell>
        </row>
        <row r="307">
          <cell r="B307">
            <v>8</v>
          </cell>
          <cell r="C307" t="str">
            <v>Annual Compass Swing Expiry:</v>
          </cell>
          <cell r="D307">
            <v>39430</v>
          </cell>
          <cell r="E307" t="str">
            <v>remaining = -1196 day(s)</v>
          </cell>
        </row>
        <row r="308">
          <cell r="A308" t="str">
            <v>CSN:</v>
          </cell>
          <cell r="B308">
            <v>610</v>
          </cell>
          <cell r="C308" t="str">
            <v>Annual Radio Inspection:</v>
          </cell>
          <cell r="D308">
            <v>39419</v>
          </cell>
          <cell r="E308" t="str">
            <v>remaining = -1207 day(s)</v>
          </cell>
        </row>
        <row r="309">
          <cell r="A309" t="str">
            <v>Technical Log no:</v>
          </cell>
          <cell r="B309">
            <v>2470</v>
          </cell>
        </row>
        <row r="310">
          <cell r="A310" t="str">
            <v>Remarks:</v>
          </cell>
          <cell r="B310" t="str">
            <v>-</v>
          </cell>
        </row>
        <row r="313">
          <cell r="A313" t="str">
            <v>Last Check 100 / 200 Hours:</v>
          </cell>
          <cell r="B313" t="str">
            <v>200 Hours</v>
          </cell>
          <cell r="C313" t="str">
            <v>Next Check:</v>
          </cell>
          <cell r="D313" t="e">
            <v>#REF!</v>
          </cell>
        </row>
        <row r="314">
          <cell r="A314" t="str">
            <v>Last Check Date:</v>
          </cell>
          <cell r="B314">
            <v>39073</v>
          </cell>
          <cell r="C314" t="str">
            <v>Due Date:</v>
          </cell>
          <cell r="E314" t="str">
            <v>remaining = -40626 day(s)</v>
          </cell>
        </row>
        <row r="315">
          <cell r="A315" t="str">
            <v>CRS-SMI Reference:</v>
          </cell>
          <cell r="C315" t="str">
            <v>Due at TSN:</v>
          </cell>
          <cell r="D315" t="e">
            <v>#REF!</v>
          </cell>
          <cell r="E315" t="e">
            <v>#REF!</v>
          </cell>
        </row>
        <row r="316">
          <cell r="A316" t="str">
            <v>TSN:</v>
          </cell>
          <cell r="B316">
            <v>310</v>
          </cell>
          <cell r="C316" t="str">
            <v>Estimated Due Date:</v>
          </cell>
          <cell r="D316" t="e">
            <v>#REF!</v>
          </cell>
          <cell r="E316" t="e">
            <v>#REF!</v>
          </cell>
        </row>
        <row r="317">
          <cell r="B317">
            <v>58</v>
          </cell>
        </row>
        <row r="318">
          <cell r="A318" t="str">
            <v>CSN:</v>
          </cell>
          <cell r="B318" t="str">
            <v>-</v>
          </cell>
        </row>
        <row r="319">
          <cell r="A319" t="str">
            <v>Borrowed Hours:</v>
          </cell>
          <cell r="B319">
            <v>0</v>
          </cell>
        </row>
        <row r="320">
          <cell r="B320">
            <v>0</v>
          </cell>
        </row>
        <row r="321">
          <cell r="A321" t="str">
            <v>Last Check 1000 Hours:</v>
          </cell>
          <cell r="B321" t="str">
            <v>-</v>
          </cell>
        </row>
        <row r="322">
          <cell r="A322" t="str">
            <v>Last Check Date:</v>
          </cell>
          <cell r="B322" t="str">
            <v>-</v>
          </cell>
          <cell r="C322" t="str">
            <v>Due Date:</v>
          </cell>
          <cell r="D322">
            <v>42872</v>
          </cell>
          <cell r="E322" t="str">
            <v>remaining = 2246 day(s)</v>
          </cell>
        </row>
        <row r="323">
          <cell r="A323" t="str">
            <v>CRS-SMI Reference:</v>
          </cell>
          <cell r="B323" t="str">
            <v>-</v>
          </cell>
          <cell r="C323" t="str">
            <v>Due at TSN:</v>
          </cell>
          <cell r="D323" t="e">
            <v>#REF!</v>
          </cell>
          <cell r="E323" t="str">
            <v>remaining = :00 hour(s)</v>
          </cell>
        </row>
        <row r="324">
          <cell r="A324" t="str">
            <v>TSN:</v>
          </cell>
          <cell r="B324">
            <v>0</v>
          </cell>
          <cell r="C324" t="str">
            <v>Estimated Due Date:</v>
          </cell>
          <cell r="D324" t="e">
            <v>#REF!</v>
          </cell>
          <cell r="E324" t="e">
            <v>#REF!</v>
          </cell>
        </row>
        <row r="325">
          <cell r="B325">
            <v>0</v>
          </cell>
        </row>
        <row r="326">
          <cell r="A326" t="str">
            <v>CSN:</v>
          </cell>
          <cell r="B326">
            <v>0</v>
          </cell>
        </row>
        <row r="327">
          <cell r="A327" t="str">
            <v>Borrowed Hours:</v>
          </cell>
          <cell r="B327">
            <v>0</v>
          </cell>
        </row>
        <row r="328">
          <cell r="B328">
            <v>0</v>
          </cell>
        </row>
        <row r="329">
          <cell r="A329" t="str">
            <v>Last Check 2000 Hours:</v>
          </cell>
          <cell r="B329" t="str">
            <v>-</v>
          </cell>
        </row>
        <row r="330">
          <cell r="A330" t="str">
            <v>Last Check Date:</v>
          </cell>
          <cell r="B330" t="str">
            <v>-</v>
          </cell>
          <cell r="C330" t="str">
            <v>Due Date:</v>
          </cell>
          <cell r="D330">
            <v>47255</v>
          </cell>
          <cell r="E330" t="str">
            <v>remaining = 6629 day(s)</v>
          </cell>
        </row>
        <row r="331">
          <cell r="C331" t="str">
            <v>Due at TSN:</v>
          </cell>
          <cell r="D331" t="e">
            <v>#REF!</v>
          </cell>
          <cell r="E331" t="str">
            <v>remaining = :00 hour(s)</v>
          </cell>
        </row>
        <row r="332">
          <cell r="A332" t="str">
            <v>TSN:</v>
          </cell>
          <cell r="B332">
            <v>0</v>
          </cell>
          <cell r="C332" t="str">
            <v>Estimated Due Date:</v>
          </cell>
          <cell r="D332" t="e">
            <v>#REF!</v>
          </cell>
          <cell r="E332" t="e">
            <v>#REF!</v>
          </cell>
        </row>
        <row r="333">
          <cell r="B333">
            <v>0</v>
          </cell>
        </row>
        <row r="334">
          <cell r="A334" t="str">
            <v>CSN:</v>
          </cell>
          <cell r="B334">
            <v>0</v>
          </cell>
        </row>
        <row r="335">
          <cell r="A335" t="str">
            <v>Borrowed Hours:</v>
          </cell>
          <cell r="B335">
            <v>0</v>
          </cell>
        </row>
        <row r="336">
          <cell r="B336">
            <v>0</v>
          </cell>
        </row>
        <row r="400">
          <cell r="A400" t="str">
            <v>Aircraft Type:</v>
          </cell>
          <cell r="B400" t="str">
            <v>DA40D</v>
          </cell>
          <cell r="C400" t="str">
            <v>CMR Expiry:</v>
          </cell>
          <cell r="E400" t="str">
            <v>remaining = -40626 day(s)</v>
          </cell>
        </row>
        <row r="401">
          <cell r="A401" t="str">
            <v>Aircraft Regn:</v>
          </cell>
          <cell r="B401" t="str">
            <v>9M-HMK</v>
          </cell>
          <cell r="C401" t="str">
            <v>CMR Reference:</v>
          </cell>
        </row>
        <row r="402">
          <cell r="A402" t="str">
            <v>Serial Number:</v>
          </cell>
          <cell r="C402" t="str">
            <v>C of A Expiry:</v>
          </cell>
          <cell r="D402">
            <v>39129</v>
          </cell>
          <cell r="E402" t="str">
            <v>remaining = -1497 day(s)</v>
          </cell>
        </row>
        <row r="403">
          <cell r="A403" t="str">
            <v>Manufactured Date:</v>
          </cell>
          <cell r="C403" t="str">
            <v>C of A Reference:</v>
          </cell>
        </row>
        <row r="404">
          <cell r="C404" t="str">
            <v>C of A Test Flt Due:</v>
          </cell>
          <cell r="D404">
            <v>39084</v>
          </cell>
          <cell r="E404" t="str">
            <v>remaining = -1542 day(s)</v>
          </cell>
        </row>
        <row r="405">
          <cell r="A405" t="str">
            <v>Status as of:</v>
          </cell>
          <cell r="C405" t="str">
            <v>Radio License Expiry:</v>
          </cell>
          <cell r="E405" t="str">
            <v>remaining = -40626 day(s)</v>
          </cell>
        </row>
        <row r="406">
          <cell r="A406" t="str">
            <v>TSN:</v>
          </cell>
          <cell r="C406" t="str">
            <v>Radio License Reference:</v>
          </cell>
        </row>
        <row r="407">
          <cell r="C407" t="str">
            <v>Annual Compass Swing Expiry:</v>
          </cell>
          <cell r="E407" t="str">
            <v>remaining = -40626 day(s)</v>
          </cell>
        </row>
        <row r="408">
          <cell r="A408" t="str">
            <v>CSN:</v>
          </cell>
          <cell r="C408" t="str">
            <v>Annual Radio Inspection:</v>
          </cell>
          <cell r="E408" t="str">
            <v>remaining = -40626 day(s)</v>
          </cell>
        </row>
        <row r="409">
          <cell r="A409" t="str">
            <v>Technical Log no:</v>
          </cell>
        </row>
        <row r="413">
          <cell r="A413" t="str">
            <v>Last Check 100 / 200 Hours:</v>
          </cell>
          <cell r="C413" t="str">
            <v>Next Check:</v>
          </cell>
          <cell r="D413" t="e">
            <v>#REF!</v>
          </cell>
        </row>
        <row r="414">
          <cell r="A414" t="str">
            <v>Last Check Date:</v>
          </cell>
          <cell r="C414" t="str">
            <v>Due Date:</v>
          </cell>
          <cell r="E414" t="str">
            <v>remaining = -40626 day(s)</v>
          </cell>
        </row>
        <row r="415">
          <cell r="A415" t="str">
            <v>CRS-SMI Reference:</v>
          </cell>
          <cell r="C415" t="str">
            <v>Due at TSN:</v>
          </cell>
          <cell r="D415" t="e">
            <v>#REF!</v>
          </cell>
          <cell r="E415" t="e">
            <v>#REF!</v>
          </cell>
        </row>
        <row r="416">
          <cell r="A416" t="str">
            <v>TSN:</v>
          </cell>
          <cell r="C416" t="str">
            <v>Estimated Due Date:</v>
          </cell>
          <cell r="D416" t="e">
            <v>#REF!</v>
          </cell>
          <cell r="E416" t="e">
            <v>#REF!</v>
          </cell>
        </row>
        <row r="418">
          <cell r="A418" t="str">
            <v>CSN:</v>
          </cell>
        </row>
        <row r="419">
          <cell r="A419" t="str">
            <v>Borrowed Hours:</v>
          </cell>
          <cell r="B419">
            <v>0</v>
          </cell>
        </row>
        <row r="420">
          <cell r="B420">
            <v>0</v>
          </cell>
        </row>
        <row r="421">
          <cell r="A421" t="str">
            <v>Last Check 1000 Hours:</v>
          </cell>
          <cell r="B421" t="str">
            <v>-</v>
          </cell>
        </row>
        <row r="422">
          <cell r="A422" t="str">
            <v>Last Check Date:</v>
          </cell>
          <cell r="B422" t="str">
            <v>-</v>
          </cell>
          <cell r="C422" t="str">
            <v>Due Date:</v>
          </cell>
          <cell r="D422">
            <v>42872</v>
          </cell>
          <cell r="E422" t="str">
            <v>remaining = 2246 day(s)</v>
          </cell>
        </row>
        <row r="423">
          <cell r="A423" t="str">
            <v>CRS-SMI Reference:</v>
          </cell>
          <cell r="B423" t="str">
            <v>-</v>
          </cell>
          <cell r="C423" t="str">
            <v>Due at TSN:</v>
          </cell>
          <cell r="D423" t="e">
            <v>#REF!</v>
          </cell>
          <cell r="E423" t="str">
            <v>remaining = :00 hour(s)</v>
          </cell>
        </row>
        <row r="424">
          <cell r="A424" t="str">
            <v>TSN:</v>
          </cell>
          <cell r="B424">
            <v>0</v>
          </cell>
          <cell r="C424" t="str">
            <v>Estimated Due Date:</v>
          </cell>
          <cell r="D424" t="e">
            <v>#REF!</v>
          </cell>
          <cell r="E424" t="e">
            <v>#REF!</v>
          </cell>
        </row>
        <row r="425">
          <cell r="B425">
            <v>0</v>
          </cell>
        </row>
        <row r="426">
          <cell r="A426" t="str">
            <v>CSN:</v>
          </cell>
          <cell r="B426">
            <v>0</v>
          </cell>
        </row>
        <row r="427">
          <cell r="A427" t="str">
            <v>Borrowed Hours:</v>
          </cell>
          <cell r="B427">
            <v>0</v>
          </cell>
        </row>
        <row r="428">
          <cell r="B428">
            <v>0</v>
          </cell>
        </row>
        <row r="429">
          <cell r="A429" t="str">
            <v>Last Check 2000 Hours:</v>
          </cell>
          <cell r="B429" t="str">
            <v>-</v>
          </cell>
        </row>
        <row r="430">
          <cell r="A430" t="str">
            <v>Last Check Date:</v>
          </cell>
          <cell r="B430" t="str">
            <v>-</v>
          </cell>
          <cell r="C430" t="str">
            <v>Due Date:</v>
          </cell>
          <cell r="D430">
            <v>47255</v>
          </cell>
          <cell r="E430" t="str">
            <v>remaining = 6629 day(s)</v>
          </cell>
        </row>
        <row r="431">
          <cell r="C431" t="str">
            <v>Due at TSN:</v>
          </cell>
          <cell r="D431" t="e">
            <v>#REF!</v>
          </cell>
          <cell r="E431" t="str">
            <v>remaining = :00 hour(s)</v>
          </cell>
        </row>
        <row r="432">
          <cell r="A432" t="str">
            <v>TSN:</v>
          </cell>
          <cell r="B432">
            <v>0</v>
          </cell>
          <cell r="C432" t="str">
            <v>Estimated Due Date:</v>
          </cell>
          <cell r="D432" t="e">
            <v>#REF!</v>
          </cell>
          <cell r="E432" t="e">
            <v>#REF!</v>
          </cell>
        </row>
        <row r="433">
          <cell r="B433">
            <v>0</v>
          </cell>
        </row>
        <row r="434">
          <cell r="A434" t="str">
            <v>CSN:</v>
          </cell>
          <cell r="B434">
            <v>0</v>
          </cell>
        </row>
        <row r="435">
          <cell r="A435" t="str">
            <v>Borrowed Hours:</v>
          </cell>
          <cell r="B435">
            <v>0</v>
          </cell>
        </row>
        <row r="436">
          <cell r="B436">
            <v>0</v>
          </cell>
        </row>
        <row r="500">
          <cell r="A500" t="str">
            <v>Aircraft Type:</v>
          </cell>
          <cell r="B500" t="str">
            <v>DA40D</v>
          </cell>
          <cell r="C500" t="str">
            <v>CMR Expiry:</v>
          </cell>
          <cell r="E500" t="str">
            <v>remaining = -40626 day(s)</v>
          </cell>
        </row>
        <row r="501">
          <cell r="A501" t="str">
            <v>Aircraft Regn:</v>
          </cell>
          <cell r="B501" t="str">
            <v>9M-HML</v>
          </cell>
          <cell r="C501" t="str">
            <v>CMR Reference:</v>
          </cell>
        </row>
        <row r="502">
          <cell r="A502" t="str">
            <v>Serial Number:</v>
          </cell>
          <cell r="C502" t="str">
            <v>C of A Expiry:</v>
          </cell>
          <cell r="E502" t="str">
            <v>remaining = -40626 day(s)</v>
          </cell>
        </row>
        <row r="503">
          <cell r="A503" t="str">
            <v>Manufactured Date:</v>
          </cell>
          <cell r="C503" t="str">
            <v>C of A Reference:</v>
          </cell>
        </row>
        <row r="504">
          <cell r="C504" t="str">
            <v>C of A Test Flt Due:</v>
          </cell>
          <cell r="D504">
            <v>-45</v>
          </cell>
          <cell r="E504" t="str">
            <v>remaining = -40671 day(s)</v>
          </cell>
        </row>
        <row r="505">
          <cell r="A505" t="str">
            <v>Status as of:</v>
          </cell>
          <cell r="C505" t="str">
            <v>Radio License Expiry:</v>
          </cell>
          <cell r="E505" t="str">
            <v>remaining = -40626 day(s)</v>
          </cell>
        </row>
        <row r="506">
          <cell r="A506" t="str">
            <v>TSN:</v>
          </cell>
          <cell r="C506" t="str">
            <v>Radio License Reference:</v>
          </cell>
        </row>
        <row r="507">
          <cell r="C507" t="str">
            <v>Annual Compass Swing Expiry:</v>
          </cell>
          <cell r="E507" t="str">
            <v>remaining = -40626 day(s)</v>
          </cell>
        </row>
        <row r="508">
          <cell r="A508" t="str">
            <v>CSN:</v>
          </cell>
          <cell r="C508" t="str">
            <v>Annual Radio Inspection:</v>
          </cell>
          <cell r="E508" t="str">
            <v>remaining = -40626 day(s)</v>
          </cell>
        </row>
        <row r="509">
          <cell r="A509" t="str">
            <v>Technical Log no:</v>
          </cell>
        </row>
        <row r="513">
          <cell r="A513" t="str">
            <v>Last Check 100 / 200 Hours:</v>
          </cell>
          <cell r="C513" t="str">
            <v>Next Check:</v>
          </cell>
          <cell r="D513">
            <v>0</v>
          </cell>
        </row>
        <row r="514">
          <cell r="A514" t="str">
            <v>Last Check Date:</v>
          </cell>
          <cell r="C514" t="str">
            <v>Due Date:</v>
          </cell>
          <cell r="E514" t="str">
            <v>remaining = -40626 day(s)</v>
          </cell>
        </row>
        <row r="515">
          <cell r="A515" t="str">
            <v>CRS-SMI Reference:</v>
          </cell>
          <cell r="C515" t="str">
            <v>Due at TSN:</v>
          </cell>
          <cell r="D515" t="str">
            <v>:00</v>
          </cell>
          <cell r="E515" t="str">
            <v>remaining = :00 hour(s)</v>
          </cell>
        </row>
        <row r="516">
          <cell r="A516" t="str">
            <v>TSN:</v>
          </cell>
          <cell r="C516" t="str">
            <v>Estimated Due Date:</v>
          </cell>
          <cell r="D516">
            <v>0</v>
          </cell>
          <cell r="E516" t="str">
            <v>remaining = -40626 day(s)</v>
          </cell>
        </row>
        <row r="518">
          <cell r="A518" t="str">
            <v>CSN:</v>
          </cell>
        </row>
        <row r="519">
          <cell r="A519" t="str">
            <v>Borrowed Hours:</v>
          </cell>
          <cell r="B519">
            <v>0</v>
          </cell>
        </row>
        <row r="520">
          <cell r="B520">
            <v>0</v>
          </cell>
        </row>
        <row r="521">
          <cell r="A521" t="str">
            <v>Last Check 1000 Hours:</v>
          </cell>
          <cell r="B521" t="str">
            <v>-</v>
          </cell>
        </row>
        <row r="522">
          <cell r="A522" t="str">
            <v>Last Check Date:</v>
          </cell>
          <cell r="B522" t="str">
            <v>-</v>
          </cell>
          <cell r="C522" t="str">
            <v>Due Date:</v>
          </cell>
          <cell r="E522" t="str">
            <v>remaining = -40626 day(s)</v>
          </cell>
        </row>
        <row r="523">
          <cell r="A523" t="str">
            <v>CRS-SMI Reference:</v>
          </cell>
          <cell r="B523" t="str">
            <v>-</v>
          </cell>
          <cell r="C523" t="str">
            <v>Due at TSN:</v>
          </cell>
          <cell r="D523" t="str">
            <v>:00</v>
          </cell>
          <cell r="E523" t="str">
            <v>remaining = :00 hour(s)</v>
          </cell>
        </row>
        <row r="524">
          <cell r="A524" t="str">
            <v>TSN:</v>
          </cell>
          <cell r="B524">
            <v>0</v>
          </cell>
          <cell r="C524" t="str">
            <v>Estimated Due Date:</v>
          </cell>
          <cell r="D524">
            <v>0</v>
          </cell>
          <cell r="E524" t="str">
            <v>remaining = -40626 day(s)</v>
          </cell>
        </row>
        <row r="525">
          <cell r="B525">
            <v>0</v>
          </cell>
        </row>
        <row r="526">
          <cell r="A526" t="str">
            <v>CSN:</v>
          </cell>
          <cell r="B526">
            <v>0</v>
          </cell>
        </row>
        <row r="527">
          <cell r="A527" t="str">
            <v>Borrowed Hours:</v>
          </cell>
          <cell r="B527">
            <v>0</v>
          </cell>
        </row>
        <row r="528">
          <cell r="B528">
            <v>0</v>
          </cell>
        </row>
        <row r="529">
          <cell r="A529" t="str">
            <v>Last Check 2000 Hours:</v>
          </cell>
          <cell r="B529" t="str">
            <v>-</v>
          </cell>
        </row>
        <row r="530">
          <cell r="A530" t="str">
            <v>Last Check Date:</v>
          </cell>
          <cell r="B530" t="str">
            <v>-</v>
          </cell>
          <cell r="C530" t="str">
            <v>Due Date:</v>
          </cell>
          <cell r="E530" t="str">
            <v>remaining = -40626 day(s)</v>
          </cell>
        </row>
        <row r="531">
          <cell r="C531" t="str">
            <v>Due at TSN:</v>
          </cell>
          <cell r="D531" t="str">
            <v>:00</v>
          </cell>
          <cell r="E531" t="str">
            <v>remaining = :00 hour(s)</v>
          </cell>
        </row>
        <row r="532">
          <cell r="A532" t="str">
            <v>TSN:</v>
          </cell>
          <cell r="B532">
            <v>0</v>
          </cell>
          <cell r="C532" t="str">
            <v>Estimated Due Date:</v>
          </cell>
          <cell r="D532">
            <v>0</v>
          </cell>
          <cell r="E532" t="str">
            <v>remaining = -40626 day(s)</v>
          </cell>
        </row>
        <row r="533">
          <cell r="B533">
            <v>0</v>
          </cell>
        </row>
        <row r="534">
          <cell r="A534" t="str">
            <v>CSN:</v>
          </cell>
          <cell r="B534">
            <v>0</v>
          </cell>
        </row>
        <row r="535">
          <cell r="A535" t="str">
            <v>Borrowed Hours:</v>
          </cell>
          <cell r="B535">
            <v>0</v>
          </cell>
        </row>
        <row r="536">
          <cell r="B536">
            <v>0</v>
          </cell>
        </row>
        <row r="600">
          <cell r="A600" t="str">
            <v>Aircraft Type:</v>
          </cell>
          <cell r="B600" t="str">
            <v>DA40D</v>
          </cell>
          <cell r="C600" t="str">
            <v>CMR Expiry:</v>
          </cell>
          <cell r="E600" t="str">
            <v>remaining = -40626 day(s)</v>
          </cell>
        </row>
        <row r="601">
          <cell r="A601" t="str">
            <v>Aircraft Regn:</v>
          </cell>
          <cell r="B601" t="str">
            <v>9M-HMM</v>
          </cell>
          <cell r="C601" t="str">
            <v>CMR Reference:</v>
          </cell>
        </row>
        <row r="602">
          <cell r="A602" t="str">
            <v>Serial Number:</v>
          </cell>
          <cell r="C602" t="str">
            <v>C of A Expiry:</v>
          </cell>
          <cell r="E602" t="str">
            <v>remaining = -40626 day(s)</v>
          </cell>
        </row>
        <row r="603">
          <cell r="A603" t="str">
            <v>Manufactured Date:</v>
          </cell>
          <cell r="C603" t="str">
            <v>C of A Reference:</v>
          </cell>
        </row>
        <row r="604">
          <cell r="C604" t="str">
            <v>C of A Test Flt Due:</v>
          </cell>
          <cell r="D604">
            <v>-45</v>
          </cell>
          <cell r="E604" t="str">
            <v>remaining = -40671 day(s)</v>
          </cell>
        </row>
        <row r="605">
          <cell r="A605" t="str">
            <v>Status as of:</v>
          </cell>
          <cell r="C605" t="str">
            <v>Radio License Expiry:</v>
          </cell>
          <cell r="E605" t="str">
            <v>remaining = -40626 day(s)</v>
          </cell>
        </row>
        <row r="606">
          <cell r="A606" t="str">
            <v>TSN:</v>
          </cell>
          <cell r="C606" t="str">
            <v>Radio License Reference:</v>
          </cell>
        </row>
        <row r="607">
          <cell r="C607" t="str">
            <v>Annual Compass Swing Expiry:</v>
          </cell>
          <cell r="E607" t="str">
            <v>remaining = -40626 day(s)</v>
          </cell>
        </row>
        <row r="608">
          <cell r="A608" t="str">
            <v>CSN:</v>
          </cell>
          <cell r="C608" t="str">
            <v>Annual Radio Inspection:</v>
          </cell>
          <cell r="E608" t="str">
            <v>remaining = -40626 day(s)</v>
          </cell>
        </row>
        <row r="609">
          <cell r="A609" t="str">
            <v>Technical Log no:</v>
          </cell>
        </row>
        <row r="613">
          <cell r="A613" t="str">
            <v>Last Check 100 / 200 Hours:</v>
          </cell>
          <cell r="C613" t="str">
            <v>Next Check:</v>
          </cell>
          <cell r="D613">
            <v>0</v>
          </cell>
        </row>
        <row r="614">
          <cell r="A614" t="str">
            <v>Last Check Date:</v>
          </cell>
          <cell r="C614" t="str">
            <v>Due Date:</v>
          </cell>
          <cell r="E614" t="str">
            <v>remaining = -40626 day(s)</v>
          </cell>
        </row>
        <row r="615">
          <cell r="A615" t="str">
            <v>CRS-SMI Reference:</v>
          </cell>
          <cell r="C615" t="str">
            <v>Due at TSN:</v>
          </cell>
          <cell r="D615" t="str">
            <v>:00</v>
          </cell>
          <cell r="E615" t="str">
            <v>remaining = :00 hour(s)</v>
          </cell>
        </row>
        <row r="616">
          <cell r="A616" t="str">
            <v>TSN:</v>
          </cell>
          <cell r="C616" t="str">
            <v>Estimated Due Date:</v>
          </cell>
          <cell r="D616">
            <v>0</v>
          </cell>
          <cell r="E616" t="str">
            <v>remaining = -40626 day(s)</v>
          </cell>
        </row>
        <row r="618">
          <cell r="A618" t="str">
            <v>CSN:</v>
          </cell>
        </row>
        <row r="619">
          <cell r="A619" t="str">
            <v>Borrowed Hours:</v>
          </cell>
          <cell r="B619">
            <v>0</v>
          </cell>
        </row>
        <row r="620">
          <cell r="B620">
            <v>0</v>
          </cell>
        </row>
        <row r="621">
          <cell r="A621" t="str">
            <v>Last Check 1000 Hours:</v>
          </cell>
          <cell r="B621" t="str">
            <v>-</v>
          </cell>
        </row>
        <row r="622">
          <cell r="A622" t="str">
            <v>Last Check Date:</v>
          </cell>
          <cell r="B622" t="str">
            <v>-</v>
          </cell>
          <cell r="C622" t="str">
            <v>Due Date:</v>
          </cell>
          <cell r="E622" t="str">
            <v>remaining = -40626 day(s)</v>
          </cell>
        </row>
        <row r="623">
          <cell r="A623" t="str">
            <v>CRS-SMI Reference:</v>
          </cell>
          <cell r="B623" t="str">
            <v>-</v>
          </cell>
          <cell r="C623" t="str">
            <v>Due at TSN:</v>
          </cell>
          <cell r="D623" t="str">
            <v>:00</v>
          </cell>
          <cell r="E623" t="str">
            <v>remaining = :00 hour(s)</v>
          </cell>
        </row>
        <row r="624">
          <cell r="A624" t="str">
            <v>TSN:</v>
          </cell>
          <cell r="B624">
            <v>0</v>
          </cell>
          <cell r="C624" t="str">
            <v>Estimated Due Date:</v>
          </cell>
          <cell r="D624">
            <v>0</v>
          </cell>
          <cell r="E624" t="str">
            <v>remaining = -40626 day(s)</v>
          </cell>
        </row>
        <row r="625">
          <cell r="B625">
            <v>0</v>
          </cell>
        </row>
        <row r="626">
          <cell r="A626" t="str">
            <v>CSN:</v>
          </cell>
          <cell r="B626">
            <v>0</v>
          </cell>
        </row>
        <row r="627">
          <cell r="A627" t="str">
            <v>Borrowed Hours:</v>
          </cell>
          <cell r="B627">
            <v>0</v>
          </cell>
        </row>
        <row r="628">
          <cell r="B628">
            <v>0</v>
          </cell>
        </row>
        <row r="629">
          <cell r="A629" t="str">
            <v>Last Check 2000 Hours:</v>
          </cell>
          <cell r="B629" t="str">
            <v>-</v>
          </cell>
        </row>
        <row r="630">
          <cell r="A630" t="str">
            <v>Last Check Date:</v>
          </cell>
          <cell r="B630" t="str">
            <v>-</v>
          </cell>
          <cell r="C630" t="str">
            <v>Due Date:</v>
          </cell>
          <cell r="E630" t="str">
            <v>remaining = -40626 day(s)</v>
          </cell>
        </row>
        <row r="631">
          <cell r="C631" t="str">
            <v>Due at TSN:</v>
          </cell>
          <cell r="D631" t="str">
            <v>:00</v>
          </cell>
          <cell r="E631" t="str">
            <v>remaining = :00 hour(s)</v>
          </cell>
        </row>
        <row r="632">
          <cell r="A632" t="str">
            <v>TSN:</v>
          </cell>
          <cell r="B632">
            <v>0</v>
          </cell>
          <cell r="C632" t="str">
            <v>Estimated Due Date:</v>
          </cell>
          <cell r="D632">
            <v>0</v>
          </cell>
          <cell r="E632" t="str">
            <v>remaining = -40626 day(s)</v>
          </cell>
        </row>
        <row r="633">
          <cell r="B633">
            <v>0</v>
          </cell>
        </row>
        <row r="634">
          <cell r="A634" t="str">
            <v>CSN:</v>
          </cell>
          <cell r="B634">
            <v>0</v>
          </cell>
        </row>
        <row r="635">
          <cell r="A635" t="str">
            <v>Borrowed Hours:</v>
          </cell>
          <cell r="B635">
            <v>0</v>
          </cell>
        </row>
        <row r="636">
          <cell r="B636">
            <v>0</v>
          </cell>
        </row>
        <row r="700">
          <cell r="A700" t="str">
            <v>Aircraft Type:</v>
          </cell>
          <cell r="B700" t="str">
            <v>DA40D</v>
          </cell>
          <cell r="C700" t="str">
            <v>CMR Expiry:</v>
          </cell>
          <cell r="E700" t="str">
            <v>remaining = -40626 day(s)</v>
          </cell>
        </row>
        <row r="701">
          <cell r="A701" t="str">
            <v>Aircraft Regn:</v>
          </cell>
          <cell r="B701" t="str">
            <v>9M-HMN</v>
          </cell>
          <cell r="C701" t="str">
            <v>CMR Reference:</v>
          </cell>
        </row>
        <row r="702">
          <cell r="A702" t="str">
            <v>Serial Number:</v>
          </cell>
          <cell r="C702" t="str">
            <v>C of A Expiry:</v>
          </cell>
          <cell r="E702" t="str">
            <v>remaining = -40626 day(s)</v>
          </cell>
        </row>
        <row r="703">
          <cell r="A703" t="str">
            <v>Manufactured Date:</v>
          </cell>
          <cell r="C703" t="str">
            <v>C of A Reference:</v>
          </cell>
        </row>
        <row r="704">
          <cell r="C704" t="str">
            <v>C of A Test Flt Due:</v>
          </cell>
          <cell r="D704">
            <v>-45</v>
          </cell>
          <cell r="E704" t="str">
            <v>remaining = -40671 day(s)</v>
          </cell>
        </row>
        <row r="705">
          <cell r="A705" t="str">
            <v>Status as of:</v>
          </cell>
          <cell r="C705" t="str">
            <v>Radio License Expiry:</v>
          </cell>
          <cell r="E705" t="str">
            <v>remaining = -40626 day(s)</v>
          </cell>
        </row>
        <row r="706">
          <cell r="A706" t="str">
            <v>TSN:</v>
          </cell>
          <cell r="C706" t="str">
            <v>Radio License Reference:</v>
          </cell>
        </row>
        <row r="707">
          <cell r="C707" t="str">
            <v>Annual Compass Swing Expiry:</v>
          </cell>
          <cell r="E707" t="str">
            <v>remaining = -40626 day(s)</v>
          </cell>
        </row>
        <row r="708">
          <cell r="A708" t="str">
            <v>CSN:</v>
          </cell>
          <cell r="C708" t="str">
            <v>Annual Radio Inspection:</v>
          </cell>
          <cell r="E708" t="str">
            <v>remaining = -40626 day(s)</v>
          </cell>
        </row>
        <row r="709">
          <cell r="A709" t="str">
            <v>Technical Log no:</v>
          </cell>
        </row>
        <row r="713">
          <cell r="A713" t="str">
            <v>Last Check 100 / 200 Hours:</v>
          </cell>
          <cell r="C713" t="str">
            <v>Next Check:</v>
          </cell>
          <cell r="D713">
            <v>0</v>
          </cell>
        </row>
        <row r="714">
          <cell r="A714" t="str">
            <v>Last Check Date:</v>
          </cell>
          <cell r="C714" t="str">
            <v>Due Date:</v>
          </cell>
          <cell r="E714" t="str">
            <v>remaining = -40626 day(s)</v>
          </cell>
        </row>
        <row r="715">
          <cell r="A715" t="str">
            <v>CRS-SMI Reference:</v>
          </cell>
          <cell r="C715" t="str">
            <v>Due at TSN:</v>
          </cell>
          <cell r="D715" t="str">
            <v>:00</v>
          </cell>
          <cell r="E715" t="str">
            <v>remaining = :00 hour(s)</v>
          </cell>
        </row>
        <row r="716">
          <cell r="A716" t="str">
            <v>TSN:</v>
          </cell>
          <cell r="C716" t="str">
            <v>Estimated Due Date:</v>
          </cell>
          <cell r="D716">
            <v>0</v>
          </cell>
          <cell r="E716" t="str">
            <v>remaining = -40626 day(s)</v>
          </cell>
        </row>
        <row r="718">
          <cell r="A718" t="str">
            <v>CSN:</v>
          </cell>
        </row>
        <row r="719">
          <cell r="A719" t="str">
            <v>Borrowed Hours:</v>
          </cell>
          <cell r="B719">
            <v>0</v>
          </cell>
        </row>
        <row r="720">
          <cell r="B720">
            <v>0</v>
          </cell>
        </row>
        <row r="721">
          <cell r="A721" t="str">
            <v>Last Check 1000 Hours:</v>
          </cell>
          <cell r="B721" t="str">
            <v>-</v>
          </cell>
        </row>
        <row r="722">
          <cell r="A722" t="str">
            <v>Last Check Date:</v>
          </cell>
          <cell r="B722" t="str">
            <v>-</v>
          </cell>
          <cell r="C722" t="str">
            <v>Due Date:</v>
          </cell>
          <cell r="E722" t="str">
            <v>remaining = -40626 day(s)</v>
          </cell>
        </row>
        <row r="723">
          <cell r="A723" t="str">
            <v>CRS-SMI Reference:</v>
          </cell>
          <cell r="B723" t="str">
            <v>-</v>
          </cell>
          <cell r="C723" t="str">
            <v>Due at TSN:</v>
          </cell>
          <cell r="D723" t="str">
            <v>:00</v>
          </cell>
          <cell r="E723" t="str">
            <v>remaining = :00 hour(s)</v>
          </cell>
        </row>
        <row r="724">
          <cell r="A724" t="str">
            <v>TSN:</v>
          </cell>
          <cell r="B724">
            <v>0</v>
          </cell>
          <cell r="C724" t="str">
            <v>Estimated Due Date:</v>
          </cell>
          <cell r="D724">
            <v>0</v>
          </cell>
          <cell r="E724" t="str">
            <v>remaining = -40626 day(s)</v>
          </cell>
        </row>
        <row r="725">
          <cell r="B725">
            <v>0</v>
          </cell>
        </row>
        <row r="726">
          <cell r="A726" t="str">
            <v>CSN:</v>
          </cell>
          <cell r="B726">
            <v>0</v>
          </cell>
        </row>
        <row r="727">
          <cell r="A727" t="str">
            <v>Borrowed Hours:</v>
          </cell>
          <cell r="B727">
            <v>0</v>
          </cell>
        </row>
        <row r="728">
          <cell r="B728">
            <v>0</v>
          </cell>
        </row>
        <row r="729">
          <cell r="A729" t="str">
            <v>Last Check 2000 Hours:</v>
          </cell>
          <cell r="B729" t="str">
            <v>-</v>
          </cell>
        </row>
        <row r="730">
          <cell r="A730" t="str">
            <v>Last Check Date:</v>
          </cell>
          <cell r="B730" t="str">
            <v>-</v>
          </cell>
          <cell r="C730" t="str">
            <v>Due Date:</v>
          </cell>
          <cell r="E730" t="str">
            <v>remaining = -40626 day(s)</v>
          </cell>
        </row>
        <row r="731">
          <cell r="C731" t="str">
            <v>Due at TSN:</v>
          </cell>
          <cell r="D731" t="str">
            <v>:00</v>
          </cell>
          <cell r="E731" t="str">
            <v>remaining = :00 hour(s)</v>
          </cell>
        </row>
        <row r="732">
          <cell r="A732" t="str">
            <v>TSN:</v>
          </cell>
          <cell r="B732">
            <v>0</v>
          </cell>
          <cell r="C732" t="str">
            <v>Estimated Due Date:</v>
          </cell>
          <cell r="D732">
            <v>0</v>
          </cell>
          <cell r="E732" t="str">
            <v>remaining = -40626 day(s)</v>
          </cell>
        </row>
        <row r="733">
          <cell r="B733">
            <v>0</v>
          </cell>
        </row>
        <row r="734">
          <cell r="A734" t="str">
            <v>CSN:</v>
          </cell>
          <cell r="B734">
            <v>0</v>
          </cell>
        </row>
        <row r="735">
          <cell r="A735" t="str">
            <v>Borrowed Hours:</v>
          </cell>
          <cell r="B735">
            <v>0</v>
          </cell>
        </row>
        <row r="736">
          <cell r="B736">
            <v>0</v>
          </cell>
        </row>
        <row r="800">
          <cell r="A800" t="str">
            <v>Aircraft Type:</v>
          </cell>
          <cell r="B800" t="str">
            <v>DA40D</v>
          </cell>
          <cell r="C800" t="str">
            <v>CMR Expiry:</v>
          </cell>
          <cell r="E800" t="str">
            <v>remaining = -40626 day(s)</v>
          </cell>
        </row>
        <row r="801">
          <cell r="A801" t="str">
            <v>Aircraft Regn:</v>
          </cell>
          <cell r="B801" t="str">
            <v>9M-HMO</v>
          </cell>
          <cell r="C801" t="str">
            <v>CMR Reference:</v>
          </cell>
        </row>
        <row r="802">
          <cell r="A802" t="str">
            <v>Serial Number:</v>
          </cell>
          <cell r="C802" t="str">
            <v>C of A Expiry:</v>
          </cell>
          <cell r="E802" t="str">
            <v>remaining = -40626 day(s)</v>
          </cell>
        </row>
        <row r="803">
          <cell r="A803" t="str">
            <v>Manufactured Date:</v>
          </cell>
          <cell r="C803" t="str">
            <v>C of A Reference:</v>
          </cell>
        </row>
        <row r="804">
          <cell r="C804" t="str">
            <v>C of A Test Flt Due:</v>
          </cell>
          <cell r="D804">
            <v>-45</v>
          </cell>
          <cell r="E804" t="str">
            <v>remaining = -40671 day(s)</v>
          </cell>
        </row>
        <row r="805">
          <cell r="A805" t="str">
            <v>Status as of:</v>
          </cell>
          <cell r="C805" t="str">
            <v>Radio License Expiry:</v>
          </cell>
          <cell r="E805" t="str">
            <v>remaining = -40626 day(s)</v>
          </cell>
        </row>
        <row r="806">
          <cell r="A806" t="str">
            <v>TSN:</v>
          </cell>
          <cell r="C806" t="str">
            <v>Radio License Reference:</v>
          </cell>
        </row>
        <row r="807">
          <cell r="C807" t="str">
            <v>Annual Compass Swing Expiry:</v>
          </cell>
          <cell r="E807" t="str">
            <v>remaining = -40626 day(s)</v>
          </cell>
        </row>
        <row r="808">
          <cell r="A808" t="str">
            <v>CSN:</v>
          </cell>
          <cell r="C808" t="str">
            <v>Annual Radio Inspection:</v>
          </cell>
          <cell r="E808" t="str">
            <v>remaining = -40626 day(s)</v>
          </cell>
        </row>
        <row r="809">
          <cell r="A809" t="str">
            <v>Technical Log no:</v>
          </cell>
        </row>
        <row r="813">
          <cell r="A813" t="str">
            <v>Last Check 100 / 200 Hours:</v>
          </cell>
          <cell r="C813" t="str">
            <v>Next Check:</v>
          </cell>
          <cell r="D813">
            <v>0</v>
          </cell>
        </row>
        <row r="814">
          <cell r="A814" t="str">
            <v>Last Check Date:</v>
          </cell>
          <cell r="C814" t="str">
            <v>Due Date:</v>
          </cell>
          <cell r="E814" t="str">
            <v>remaining = -40626 day(s)</v>
          </cell>
        </row>
        <row r="815">
          <cell r="A815" t="str">
            <v>CRS-SMI Reference:</v>
          </cell>
          <cell r="C815" t="str">
            <v>Due at TSN:</v>
          </cell>
          <cell r="D815" t="str">
            <v>:00</v>
          </cell>
          <cell r="E815" t="str">
            <v>remaining = :00 hour(s)</v>
          </cell>
        </row>
        <row r="816">
          <cell r="A816" t="str">
            <v>TSN:</v>
          </cell>
          <cell r="C816" t="str">
            <v>Estimated Due Date:</v>
          </cell>
          <cell r="D816">
            <v>0</v>
          </cell>
          <cell r="E816" t="str">
            <v>remaining = -40626 day(s)</v>
          </cell>
        </row>
        <row r="818">
          <cell r="A818" t="str">
            <v>CSN:</v>
          </cell>
        </row>
        <row r="819">
          <cell r="A819" t="str">
            <v>Borrowed Hours:</v>
          </cell>
          <cell r="B819">
            <v>0</v>
          </cell>
        </row>
        <row r="820">
          <cell r="B820">
            <v>0</v>
          </cell>
        </row>
        <row r="821">
          <cell r="A821" t="str">
            <v>Last Check 1000 Hours:</v>
          </cell>
          <cell r="B821" t="str">
            <v>-</v>
          </cell>
        </row>
        <row r="822">
          <cell r="A822" t="str">
            <v>Last Check Date:</v>
          </cell>
          <cell r="B822" t="str">
            <v>-</v>
          </cell>
          <cell r="C822" t="str">
            <v>Due Date:</v>
          </cell>
          <cell r="E822" t="str">
            <v>remaining = -40626 day(s)</v>
          </cell>
        </row>
        <row r="823">
          <cell r="A823" t="str">
            <v>CRS-SMI Reference:</v>
          </cell>
          <cell r="B823" t="str">
            <v>-</v>
          </cell>
          <cell r="C823" t="str">
            <v>Due at TSN:</v>
          </cell>
          <cell r="D823" t="str">
            <v>:00</v>
          </cell>
          <cell r="E823" t="str">
            <v>remaining = :00 hour(s)</v>
          </cell>
        </row>
        <row r="824">
          <cell r="A824" t="str">
            <v>TSN:</v>
          </cell>
          <cell r="B824">
            <v>0</v>
          </cell>
          <cell r="C824" t="str">
            <v>Estimated Due Date:</v>
          </cell>
          <cell r="D824">
            <v>0</v>
          </cell>
          <cell r="E824" t="str">
            <v>remaining = -40626 day(s)</v>
          </cell>
        </row>
        <row r="825">
          <cell r="B825">
            <v>0</v>
          </cell>
        </row>
        <row r="826">
          <cell r="A826" t="str">
            <v>CSN:</v>
          </cell>
          <cell r="B826">
            <v>0</v>
          </cell>
        </row>
        <row r="827">
          <cell r="A827" t="str">
            <v>Borrowed Hours:</v>
          </cell>
          <cell r="B827">
            <v>0</v>
          </cell>
        </row>
        <row r="828">
          <cell r="B828">
            <v>0</v>
          </cell>
        </row>
        <row r="829">
          <cell r="A829" t="str">
            <v>Last Check 2000 Hours:</v>
          </cell>
          <cell r="B829" t="str">
            <v>-</v>
          </cell>
        </row>
        <row r="830">
          <cell r="A830" t="str">
            <v>Last Check Date:</v>
          </cell>
          <cell r="B830" t="str">
            <v>-</v>
          </cell>
          <cell r="C830" t="str">
            <v>Due Date:</v>
          </cell>
          <cell r="E830" t="str">
            <v>remaining = -40626 day(s)</v>
          </cell>
        </row>
        <row r="831">
          <cell r="C831" t="str">
            <v>Due at TSN:</v>
          </cell>
          <cell r="D831" t="str">
            <v>:00</v>
          </cell>
          <cell r="E831" t="str">
            <v>remaining = :00 hour(s)</v>
          </cell>
        </row>
        <row r="832">
          <cell r="A832" t="str">
            <v>TSN:</v>
          </cell>
          <cell r="B832">
            <v>0</v>
          </cell>
          <cell r="C832" t="str">
            <v>Estimated Due Date:</v>
          </cell>
          <cell r="D832">
            <v>0</v>
          </cell>
          <cell r="E832" t="str">
            <v>remaining = -40626 day(s)</v>
          </cell>
        </row>
        <row r="833">
          <cell r="B833">
            <v>0</v>
          </cell>
        </row>
        <row r="834">
          <cell r="A834" t="str">
            <v>CSN:</v>
          </cell>
          <cell r="B834">
            <v>0</v>
          </cell>
        </row>
        <row r="835">
          <cell r="A835" t="str">
            <v>Borrowed Hours:</v>
          </cell>
          <cell r="B835">
            <v>0</v>
          </cell>
        </row>
        <row r="836">
          <cell r="B836">
            <v>0</v>
          </cell>
        </row>
        <row r="900">
          <cell r="A900" t="str">
            <v>Aircraft Type:</v>
          </cell>
          <cell r="B900" t="str">
            <v>DA40D</v>
          </cell>
          <cell r="C900" t="str">
            <v>CMR Expiry:</v>
          </cell>
          <cell r="E900" t="str">
            <v>remaining = -40626 day(s)</v>
          </cell>
        </row>
        <row r="901">
          <cell r="A901" t="str">
            <v>Aircraft Regn:</v>
          </cell>
          <cell r="B901" t="str">
            <v>9M-HMP</v>
          </cell>
          <cell r="C901" t="str">
            <v>CMR Reference:</v>
          </cell>
        </row>
        <row r="902">
          <cell r="A902" t="str">
            <v>Serial Number:</v>
          </cell>
          <cell r="C902" t="str">
            <v>C of A Expiry:</v>
          </cell>
          <cell r="E902" t="str">
            <v>remaining = -40626 day(s)</v>
          </cell>
        </row>
        <row r="903">
          <cell r="A903" t="str">
            <v>Manufactured Date:</v>
          </cell>
          <cell r="C903" t="str">
            <v>C of A Reference:</v>
          </cell>
        </row>
        <row r="904">
          <cell r="C904" t="str">
            <v>C of A Test Flt Due:</v>
          </cell>
          <cell r="D904">
            <v>-45</v>
          </cell>
          <cell r="E904" t="str">
            <v>remaining = -40671 day(s)</v>
          </cell>
        </row>
        <row r="905">
          <cell r="A905" t="str">
            <v>Status as of:</v>
          </cell>
          <cell r="C905" t="str">
            <v>Radio License Expiry:</v>
          </cell>
          <cell r="E905" t="str">
            <v>remaining = -40626 day(s)</v>
          </cell>
        </row>
        <row r="906">
          <cell r="A906" t="str">
            <v>TSN:</v>
          </cell>
          <cell r="C906" t="str">
            <v>Radio License Reference:</v>
          </cell>
        </row>
        <row r="907">
          <cell r="C907" t="str">
            <v>Annual Compass Swing Expiry:</v>
          </cell>
          <cell r="E907" t="str">
            <v>remaining = -40626 day(s)</v>
          </cell>
        </row>
        <row r="908">
          <cell r="A908" t="str">
            <v>CSN:</v>
          </cell>
          <cell r="C908" t="str">
            <v>Annual Radio Inspection:</v>
          </cell>
          <cell r="E908" t="str">
            <v>remaining = -40626 day(s)</v>
          </cell>
        </row>
        <row r="909">
          <cell r="A909" t="str">
            <v>Technical Log no:</v>
          </cell>
        </row>
        <row r="913">
          <cell r="A913" t="str">
            <v>Last Check 100 / 200 Hours:</v>
          </cell>
          <cell r="C913" t="str">
            <v>Next Check:</v>
          </cell>
          <cell r="D913">
            <v>0</v>
          </cell>
        </row>
        <row r="914">
          <cell r="A914" t="str">
            <v>Last Check Date:</v>
          </cell>
          <cell r="C914" t="str">
            <v>Due Date:</v>
          </cell>
          <cell r="E914" t="str">
            <v>remaining = -40626 day(s)</v>
          </cell>
        </row>
        <row r="915">
          <cell r="A915" t="str">
            <v>CRS-SMI Reference:</v>
          </cell>
          <cell r="C915" t="str">
            <v>Due at TSN:</v>
          </cell>
          <cell r="D915" t="str">
            <v>:00</v>
          </cell>
          <cell r="E915" t="str">
            <v>remaining = :00 hour(s)</v>
          </cell>
        </row>
        <row r="916">
          <cell r="A916" t="str">
            <v>TSN:</v>
          </cell>
          <cell r="C916" t="str">
            <v>Estimated Due Date:</v>
          </cell>
          <cell r="D916">
            <v>0</v>
          </cell>
          <cell r="E916" t="str">
            <v>remaining = -40626 day(s)</v>
          </cell>
        </row>
        <row r="918">
          <cell r="A918" t="str">
            <v>CSN:</v>
          </cell>
        </row>
        <row r="919">
          <cell r="A919" t="str">
            <v>Borrowed Hours:</v>
          </cell>
          <cell r="B919">
            <v>0</v>
          </cell>
        </row>
        <row r="920">
          <cell r="B920">
            <v>0</v>
          </cell>
        </row>
        <row r="921">
          <cell r="A921" t="str">
            <v>Last Check 1000 Hours:</v>
          </cell>
          <cell r="B921" t="str">
            <v>-</v>
          </cell>
        </row>
        <row r="922">
          <cell r="A922" t="str">
            <v>Last Check Date:</v>
          </cell>
          <cell r="B922" t="str">
            <v>-</v>
          </cell>
          <cell r="C922" t="str">
            <v>Due Date:</v>
          </cell>
          <cell r="E922" t="str">
            <v>remaining = -40626 day(s)</v>
          </cell>
        </row>
        <row r="923">
          <cell r="A923" t="str">
            <v>CRS-SMI Reference:</v>
          </cell>
          <cell r="B923" t="str">
            <v>-</v>
          </cell>
          <cell r="C923" t="str">
            <v>Due at TSN:</v>
          </cell>
          <cell r="D923" t="str">
            <v>:00</v>
          </cell>
          <cell r="E923" t="str">
            <v>remaining = :00 hour(s)</v>
          </cell>
        </row>
        <row r="924">
          <cell r="A924" t="str">
            <v>TSN:</v>
          </cell>
          <cell r="B924">
            <v>0</v>
          </cell>
          <cell r="C924" t="str">
            <v>Estimated Due Date:</v>
          </cell>
          <cell r="D924">
            <v>0</v>
          </cell>
          <cell r="E924" t="str">
            <v>remaining = -40626 day(s)</v>
          </cell>
        </row>
        <row r="925">
          <cell r="B925">
            <v>0</v>
          </cell>
        </row>
        <row r="926">
          <cell r="A926" t="str">
            <v>CSN:</v>
          </cell>
          <cell r="B926">
            <v>0</v>
          </cell>
        </row>
        <row r="927">
          <cell r="A927" t="str">
            <v>Borrowed Hours:</v>
          </cell>
          <cell r="B927">
            <v>0</v>
          </cell>
        </row>
        <row r="928">
          <cell r="B928">
            <v>0</v>
          </cell>
        </row>
        <row r="929">
          <cell r="A929" t="str">
            <v>Last Check 2000 Hours:</v>
          </cell>
          <cell r="B929" t="str">
            <v>-</v>
          </cell>
        </row>
        <row r="930">
          <cell r="A930" t="str">
            <v>Last Check Date:</v>
          </cell>
          <cell r="B930" t="str">
            <v>-</v>
          </cell>
          <cell r="C930" t="str">
            <v>Due Date:</v>
          </cell>
          <cell r="E930" t="str">
            <v>remaining = -40626 day(s)</v>
          </cell>
        </row>
        <row r="931">
          <cell r="C931" t="str">
            <v>Due at TSN:</v>
          </cell>
          <cell r="D931" t="str">
            <v>:00</v>
          </cell>
          <cell r="E931" t="str">
            <v>remaining = :00 hour(s)</v>
          </cell>
        </row>
        <row r="932">
          <cell r="A932" t="str">
            <v>TSN:</v>
          </cell>
          <cell r="B932">
            <v>0</v>
          </cell>
          <cell r="C932" t="str">
            <v>Estimated Due Date:</v>
          </cell>
          <cell r="D932">
            <v>0</v>
          </cell>
          <cell r="E932" t="str">
            <v>remaining = -40626 day(s)</v>
          </cell>
        </row>
        <row r="933">
          <cell r="B933">
            <v>0</v>
          </cell>
        </row>
        <row r="934">
          <cell r="A934" t="str">
            <v>CSN:</v>
          </cell>
          <cell r="B934">
            <v>0</v>
          </cell>
        </row>
        <row r="935">
          <cell r="A935" t="str">
            <v>Borrowed Hours:</v>
          </cell>
          <cell r="B935">
            <v>0</v>
          </cell>
        </row>
        <row r="936">
          <cell r="B936">
            <v>0</v>
          </cell>
        </row>
        <row r="1000">
          <cell r="A1000" t="str">
            <v>Aircraft Type:</v>
          </cell>
          <cell r="B1000" t="str">
            <v>DA40D</v>
          </cell>
          <cell r="C1000" t="str">
            <v>CMR Expiry:</v>
          </cell>
          <cell r="E1000" t="str">
            <v>remaining = -40626 day(s)</v>
          </cell>
        </row>
        <row r="1001">
          <cell r="A1001" t="str">
            <v>Aircraft Regn:</v>
          </cell>
          <cell r="B1001" t="str">
            <v>9M-HMQ</v>
          </cell>
          <cell r="C1001" t="str">
            <v>CMR Reference:</v>
          </cell>
        </row>
        <row r="1002">
          <cell r="A1002" t="str">
            <v>Serial Number:</v>
          </cell>
          <cell r="C1002" t="str">
            <v>C of A Expiry:</v>
          </cell>
          <cell r="E1002" t="str">
            <v>remaining = -40626 day(s)</v>
          </cell>
        </row>
        <row r="1003">
          <cell r="A1003" t="str">
            <v>Manufactured Date:</v>
          </cell>
          <cell r="C1003" t="str">
            <v>C of A Reference:</v>
          </cell>
        </row>
        <row r="1004">
          <cell r="C1004" t="str">
            <v>C of A Test Flt Due:</v>
          </cell>
          <cell r="D1004">
            <v>-45</v>
          </cell>
          <cell r="E1004" t="str">
            <v>remaining = -40671 day(s)</v>
          </cell>
        </row>
        <row r="1005">
          <cell r="A1005" t="str">
            <v>Status as of:</v>
          </cell>
          <cell r="C1005" t="str">
            <v>Radio License Expiry:</v>
          </cell>
          <cell r="E1005" t="str">
            <v>remaining = -40626 day(s)</v>
          </cell>
        </row>
        <row r="1006">
          <cell r="A1006" t="str">
            <v>TSN:</v>
          </cell>
          <cell r="C1006" t="str">
            <v>Radio License Reference:</v>
          </cell>
        </row>
        <row r="1007">
          <cell r="C1007" t="str">
            <v>Annual Compass Swing Expiry:</v>
          </cell>
          <cell r="E1007" t="str">
            <v>remaining = -40626 day(s)</v>
          </cell>
        </row>
        <row r="1008">
          <cell r="A1008" t="str">
            <v>CSN:</v>
          </cell>
          <cell r="C1008" t="str">
            <v>Annual Radio Inspection:</v>
          </cell>
          <cell r="E1008" t="str">
            <v>remaining = -40626 day(s)</v>
          </cell>
        </row>
        <row r="1009">
          <cell r="A1009" t="str">
            <v>Technical Log no:</v>
          </cell>
        </row>
        <row r="1013">
          <cell r="A1013" t="str">
            <v>Last Check 100 / 200 Hours:</v>
          </cell>
          <cell r="C1013" t="str">
            <v>Next Check:</v>
          </cell>
          <cell r="D1013">
            <v>0</v>
          </cell>
        </row>
        <row r="1014">
          <cell r="A1014" t="str">
            <v>Last Check Date:</v>
          </cell>
          <cell r="C1014" t="str">
            <v>Due Date:</v>
          </cell>
          <cell r="E1014" t="str">
            <v>remaining = -40626 day(s)</v>
          </cell>
        </row>
        <row r="1015">
          <cell r="A1015" t="str">
            <v>CRS-SMI Reference:</v>
          </cell>
          <cell r="C1015" t="str">
            <v>Due at TSN:</v>
          </cell>
          <cell r="D1015" t="str">
            <v>:00</v>
          </cell>
          <cell r="E1015" t="str">
            <v>remaining = :00 hour(s)</v>
          </cell>
        </row>
        <row r="1016">
          <cell r="A1016" t="str">
            <v>TSN:</v>
          </cell>
          <cell r="C1016" t="str">
            <v>Estimated Due Date:</v>
          </cell>
          <cell r="D1016">
            <v>0</v>
          </cell>
          <cell r="E1016" t="str">
            <v>remaining = -40626 day(s)</v>
          </cell>
        </row>
        <row r="1018">
          <cell r="A1018" t="str">
            <v>CSN:</v>
          </cell>
        </row>
        <row r="1019">
          <cell r="A1019" t="str">
            <v>Borrowed Hours:</v>
          </cell>
          <cell r="B1019">
            <v>0</v>
          </cell>
        </row>
        <row r="1020">
          <cell r="B1020">
            <v>0</v>
          </cell>
        </row>
        <row r="1021">
          <cell r="A1021" t="str">
            <v>Last Check 1000 Hours:</v>
          </cell>
          <cell r="B1021" t="str">
            <v>-</v>
          </cell>
        </row>
        <row r="1022">
          <cell r="A1022" t="str">
            <v>Last Check Date:</v>
          </cell>
          <cell r="B1022" t="str">
            <v>-</v>
          </cell>
          <cell r="C1022" t="str">
            <v>Due Date:</v>
          </cell>
          <cell r="E1022" t="str">
            <v>remaining = -40626 day(s)</v>
          </cell>
        </row>
        <row r="1023">
          <cell r="A1023" t="str">
            <v>CRS-SMI Reference:</v>
          </cell>
          <cell r="B1023" t="str">
            <v>-</v>
          </cell>
          <cell r="C1023" t="str">
            <v>Due at TSN:</v>
          </cell>
          <cell r="D1023" t="str">
            <v>:00</v>
          </cell>
          <cell r="E1023" t="str">
            <v>remaining = :00 hour(s)</v>
          </cell>
        </row>
        <row r="1024">
          <cell r="A1024" t="str">
            <v>TSN:</v>
          </cell>
          <cell r="B1024">
            <v>0</v>
          </cell>
          <cell r="C1024" t="str">
            <v>Estimated Due Date:</v>
          </cell>
          <cell r="D1024">
            <v>0</v>
          </cell>
          <cell r="E1024" t="str">
            <v>remaining = -40626 day(s)</v>
          </cell>
        </row>
        <row r="1025">
          <cell r="B1025">
            <v>0</v>
          </cell>
        </row>
        <row r="1026">
          <cell r="A1026" t="str">
            <v>CSN:</v>
          </cell>
          <cell r="B1026">
            <v>0</v>
          </cell>
        </row>
        <row r="1027">
          <cell r="A1027" t="str">
            <v>Borrowed Hours:</v>
          </cell>
          <cell r="B1027">
            <v>0</v>
          </cell>
        </row>
        <row r="1028">
          <cell r="B1028">
            <v>0</v>
          </cell>
        </row>
        <row r="1029">
          <cell r="A1029" t="str">
            <v>Last Check 2000 Hours:</v>
          </cell>
          <cell r="B1029" t="str">
            <v>-</v>
          </cell>
        </row>
        <row r="1030">
          <cell r="A1030" t="str">
            <v>Last Check Date:</v>
          </cell>
          <cell r="B1030" t="str">
            <v>-</v>
          </cell>
          <cell r="C1030" t="str">
            <v>Due Date:</v>
          </cell>
          <cell r="E1030" t="str">
            <v>remaining = -40626 day(s)</v>
          </cell>
        </row>
        <row r="1031">
          <cell r="C1031" t="str">
            <v>Due at TSN:</v>
          </cell>
          <cell r="D1031" t="str">
            <v>:00</v>
          </cell>
          <cell r="E1031" t="str">
            <v>remaining = :00 hour(s)</v>
          </cell>
        </row>
        <row r="1032">
          <cell r="A1032" t="str">
            <v>TSN:</v>
          </cell>
          <cell r="B1032">
            <v>0</v>
          </cell>
          <cell r="C1032" t="str">
            <v>Estimated Due Date:</v>
          </cell>
          <cell r="D1032">
            <v>0</v>
          </cell>
          <cell r="E1032" t="str">
            <v>remaining = -40626 day(s)</v>
          </cell>
        </row>
        <row r="1033">
          <cell r="B1033">
            <v>0</v>
          </cell>
        </row>
        <row r="1034">
          <cell r="A1034" t="str">
            <v>CSN:</v>
          </cell>
          <cell r="B1034">
            <v>0</v>
          </cell>
        </row>
        <row r="1035">
          <cell r="A1035" t="str">
            <v>Borrowed Hours:</v>
          </cell>
          <cell r="B1035">
            <v>0</v>
          </cell>
        </row>
        <row r="1036">
          <cell r="B1036">
            <v>0</v>
          </cell>
        </row>
        <row r="1100">
          <cell r="A1100" t="str">
            <v>Aircraft Type:</v>
          </cell>
          <cell r="B1100" t="str">
            <v>DA40D</v>
          </cell>
          <cell r="C1100" t="str">
            <v>CMR Expiry:</v>
          </cell>
          <cell r="E1100" t="str">
            <v>remaining = -40626 day(s)</v>
          </cell>
        </row>
        <row r="1101">
          <cell r="A1101" t="str">
            <v>Aircraft Regn:</v>
          </cell>
          <cell r="B1101" t="str">
            <v>9M-HMR</v>
          </cell>
          <cell r="C1101" t="str">
            <v>CMR Reference:</v>
          </cell>
        </row>
        <row r="1102">
          <cell r="A1102" t="str">
            <v>Serial Number:</v>
          </cell>
          <cell r="C1102" t="str">
            <v>C of A Expiry:</v>
          </cell>
          <cell r="E1102" t="str">
            <v>remaining = -40626 day(s)</v>
          </cell>
        </row>
        <row r="1103">
          <cell r="A1103" t="str">
            <v>Manufactured Date:</v>
          </cell>
          <cell r="C1103" t="str">
            <v>C of A Reference:</v>
          </cell>
        </row>
        <row r="1104">
          <cell r="C1104" t="str">
            <v>C of A Test Flt Due:</v>
          </cell>
          <cell r="D1104">
            <v>-45</v>
          </cell>
          <cell r="E1104" t="str">
            <v>remaining = -40671 day(s)</v>
          </cell>
        </row>
        <row r="1105">
          <cell r="A1105" t="str">
            <v>Status as of:</v>
          </cell>
          <cell r="C1105" t="str">
            <v>Radio License Expiry:</v>
          </cell>
          <cell r="E1105" t="str">
            <v>remaining = -40626 day(s)</v>
          </cell>
        </row>
        <row r="1106">
          <cell r="A1106" t="str">
            <v>TSN:</v>
          </cell>
          <cell r="C1106" t="str">
            <v>Radio License Reference:</v>
          </cell>
        </row>
        <row r="1107">
          <cell r="C1107" t="str">
            <v>Annual Compass Swing Expiry:</v>
          </cell>
          <cell r="E1107" t="str">
            <v>remaining = -40626 day(s)</v>
          </cell>
        </row>
        <row r="1108">
          <cell r="A1108" t="str">
            <v>CSN:</v>
          </cell>
          <cell r="C1108" t="str">
            <v>Annual Radio Inspection:</v>
          </cell>
          <cell r="E1108" t="str">
            <v>remaining = -40626 day(s)</v>
          </cell>
        </row>
        <row r="1109">
          <cell r="A1109" t="str">
            <v>Technical Log no:</v>
          </cell>
        </row>
        <row r="1113">
          <cell r="A1113" t="str">
            <v>Last Check 100 / 200 Hours:</v>
          </cell>
          <cell r="C1113" t="str">
            <v>Next Check:</v>
          </cell>
          <cell r="D1113">
            <v>0</v>
          </cell>
        </row>
        <row r="1114">
          <cell r="A1114" t="str">
            <v>Last Check Date:</v>
          </cell>
          <cell r="C1114" t="str">
            <v>Due Date:</v>
          </cell>
          <cell r="E1114" t="str">
            <v>remaining = -40626 day(s)</v>
          </cell>
        </row>
        <row r="1115">
          <cell r="A1115" t="str">
            <v>CRS-SMI Reference:</v>
          </cell>
          <cell r="C1115" t="str">
            <v>Due at TSN:</v>
          </cell>
          <cell r="D1115" t="str">
            <v>:00</v>
          </cell>
          <cell r="E1115" t="str">
            <v>remaining = :00 hour(s)</v>
          </cell>
        </row>
        <row r="1116">
          <cell r="A1116" t="str">
            <v>TSN:</v>
          </cell>
          <cell r="C1116" t="str">
            <v>Estimated Due Date:</v>
          </cell>
          <cell r="D1116">
            <v>0</v>
          </cell>
          <cell r="E1116" t="str">
            <v>remaining = -40626 day(s)</v>
          </cell>
        </row>
        <row r="1118">
          <cell r="A1118" t="str">
            <v>CSN:</v>
          </cell>
        </row>
        <row r="1119">
          <cell r="A1119" t="str">
            <v>Borrowed Hours:</v>
          </cell>
          <cell r="B1119">
            <v>0</v>
          </cell>
        </row>
        <row r="1120">
          <cell r="B1120">
            <v>0</v>
          </cell>
        </row>
        <row r="1121">
          <cell r="A1121" t="str">
            <v>Last Check 1000 Hours:</v>
          </cell>
          <cell r="B1121" t="str">
            <v>-</v>
          </cell>
        </row>
        <row r="1122">
          <cell r="A1122" t="str">
            <v>Last Check Date:</v>
          </cell>
          <cell r="B1122" t="str">
            <v>-</v>
          </cell>
          <cell r="C1122" t="str">
            <v>Due Date:</v>
          </cell>
          <cell r="E1122" t="str">
            <v>remaining = -40626 day(s)</v>
          </cell>
        </row>
        <row r="1123">
          <cell r="A1123" t="str">
            <v>CRS-SMI Reference:</v>
          </cell>
          <cell r="B1123" t="str">
            <v>-</v>
          </cell>
          <cell r="C1123" t="str">
            <v>Due at TSN:</v>
          </cell>
          <cell r="D1123" t="str">
            <v>:00</v>
          </cell>
          <cell r="E1123" t="str">
            <v>remaining = :00 hour(s)</v>
          </cell>
        </row>
        <row r="1124">
          <cell r="A1124" t="str">
            <v>TSN:</v>
          </cell>
          <cell r="B1124">
            <v>0</v>
          </cell>
          <cell r="C1124" t="str">
            <v>Estimated Due Date:</v>
          </cell>
          <cell r="D1124">
            <v>0</v>
          </cell>
          <cell r="E1124" t="str">
            <v>remaining = -40626 day(s)</v>
          </cell>
        </row>
        <row r="1125">
          <cell r="B1125">
            <v>0</v>
          </cell>
        </row>
        <row r="1126">
          <cell r="A1126" t="str">
            <v>CSN:</v>
          </cell>
          <cell r="B1126">
            <v>0</v>
          </cell>
        </row>
        <row r="1127">
          <cell r="A1127" t="str">
            <v>Borrowed Hours:</v>
          </cell>
          <cell r="B1127">
            <v>0</v>
          </cell>
        </row>
        <row r="1128">
          <cell r="B1128">
            <v>0</v>
          </cell>
        </row>
        <row r="1129">
          <cell r="A1129" t="str">
            <v>Last Check 2000 Hours:</v>
          </cell>
          <cell r="B1129" t="str">
            <v>-</v>
          </cell>
        </row>
        <row r="1130">
          <cell r="A1130" t="str">
            <v>Last Check Date:</v>
          </cell>
          <cell r="B1130" t="str">
            <v>-</v>
          </cell>
          <cell r="C1130" t="str">
            <v>Due Date:</v>
          </cell>
          <cell r="E1130" t="str">
            <v>remaining = -40626 day(s)</v>
          </cell>
        </row>
        <row r="1131">
          <cell r="C1131" t="str">
            <v>Due at TSN:</v>
          </cell>
          <cell r="D1131" t="str">
            <v>:00</v>
          </cell>
          <cell r="E1131" t="str">
            <v>remaining = :00 hour(s)</v>
          </cell>
        </row>
        <row r="1132">
          <cell r="A1132" t="str">
            <v>TSN:</v>
          </cell>
          <cell r="B1132">
            <v>0</v>
          </cell>
          <cell r="C1132" t="str">
            <v>Estimated Due Date:</v>
          </cell>
          <cell r="D1132">
            <v>0</v>
          </cell>
          <cell r="E1132" t="str">
            <v>remaining = -40626 day(s)</v>
          </cell>
        </row>
        <row r="1133">
          <cell r="B1133">
            <v>0</v>
          </cell>
        </row>
        <row r="1134">
          <cell r="A1134" t="str">
            <v>CSN:</v>
          </cell>
          <cell r="B1134">
            <v>0</v>
          </cell>
        </row>
        <row r="1135">
          <cell r="A1135" t="str">
            <v>Borrowed Hours:</v>
          </cell>
          <cell r="B1135">
            <v>0</v>
          </cell>
        </row>
        <row r="1136">
          <cell r="B1136">
            <v>0</v>
          </cell>
        </row>
        <row r="1200">
          <cell r="A1200" t="str">
            <v>Aircraft Type:</v>
          </cell>
          <cell r="B1200" t="str">
            <v>DA40D</v>
          </cell>
          <cell r="C1200" t="str">
            <v>CMR Expiry:</v>
          </cell>
          <cell r="E1200" t="str">
            <v>remaining = -40626 day(s)</v>
          </cell>
        </row>
        <row r="1201">
          <cell r="A1201" t="str">
            <v>Aircraft Regn:</v>
          </cell>
          <cell r="B1201" t="str">
            <v>9M-HMS</v>
          </cell>
          <cell r="C1201" t="str">
            <v>CMR Reference:</v>
          </cell>
        </row>
        <row r="1202">
          <cell r="A1202" t="str">
            <v>Serial Number:</v>
          </cell>
          <cell r="C1202" t="str">
            <v>C of A Expiry:</v>
          </cell>
          <cell r="E1202" t="str">
            <v>remaining = -40626 day(s)</v>
          </cell>
        </row>
        <row r="1203">
          <cell r="A1203" t="str">
            <v>Manufactured Date:</v>
          </cell>
          <cell r="C1203" t="str">
            <v>C of A Reference:</v>
          </cell>
        </row>
        <row r="1204">
          <cell r="C1204" t="str">
            <v>C of A Test Flt Due:</v>
          </cell>
          <cell r="D1204">
            <v>-45</v>
          </cell>
          <cell r="E1204" t="str">
            <v>remaining = -40671 day(s)</v>
          </cell>
        </row>
        <row r="1205">
          <cell r="A1205" t="str">
            <v>Status as of:</v>
          </cell>
          <cell r="C1205" t="str">
            <v>Radio License Expiry:</v>
          </cell>
          <cell r="E1205" t="str">
            <v>remaining = -40626 day(s)</v>
          </cell>
        </row>
        <row r="1206">
          <cell r="A1206" t="str">
            <v>TSN:</v>
          </cell>
          <cell r="C1206" t="str">
            <v>Radio License Reference:</v>
          </cell>
        </row>
        <row r="1207">
          <cell r="C1207" t="str">
            <v>Annual Compass Swing Expiry:</v>
          </cell>
          <cell r="E1207" t="str">
            <v>remaining = -40626 day(s)</v>
          </cell>
        </row>
        <row r="1208">
          <cell r="A1208" t="str">
            <v>CSN:</v>
          </cell>
          <cell r="C1208" t="str">
            <v>Annual Radio Inspection:</v>
          </cell>
          <cell r="E1208" t="str">
            <v>remaining = -40626 day(s)</v>
          </cell>
        </row>
        <row r="1209">
          <cell r="A1209" t="str">
            <v>Technical Log no:</v>
          </cell>
        </row>
        <row r="1213">
          <cell r="A1213" t="str">
            <v>Last Check 100 / 200 Hours:</v>
          </cell>
          <cell r="C1213" t="str">
            <v>Next Check:</v>
          </cell>
          <cell r="D1213">
            <v>0</v>
          </cell>
        </row>
        <row r="1214">
          <cell r="A1214" t="str">
            <v>Last Check Date:</v>
          </cell>
          <cell r="C1214" t="str">
            <v>Due Date:</v>
          </cell>
          <cell r="E1214" t="str">
            <v>remaining = -40626 day(s)</v>
          </cell>
        </row>
        <row r="1215">
          <cell r="A1215" t="str">
            <v>CRS-SMI Reference:</v>
          </cell>
          <cell r="C1215" t="str">
            <v>Due at TSN:</v>
          </cell>
          <cell r="D1215" t="str">
            <v>:00</v>
          </cell>
          <cell r="E1215" t="str">
            <v>remaining = :00 hour(s)</v>
          </cell>
        </row>
        <row r="1216">
          <cell r="A1216" t="str">
            <v>TSN:</v>
          </cell>
          <cell r="C1216" t="str">
            <v>Estimated Due Date:</v>
          </cell>
          <cell r="D1216">
            <v>0</v>
          </cell>
          <cell r="E1216" t="str">
            <v>remaining = -40626 day(s)</v>
          </cell>
        </row>
        <row r="1218">
          <cell r="A1218" t="str">
            <v>CSN:</v>
          </cell>
        </row>
        <row r="1219">
          <cell r="A1219" t="str">
            <v>Borrowed Hours:</v>
          </cell>
          <cell r="B1219">
            <v>0</v>
          </cell>
        </row>
        <row r="1220">
          <cell r="B1220">
            <v>0</v>
          </cell>
        </row>
        <row r="1221">
          <cell r="A1221" t="str">
            <v>Last Check 1000 Hours:</v>
          </cell>
          <cell r="B1221" t="str">
            <v>-</v>
          </cell>
        </row>
        <row r="1222">
          <cell r="A1222" t="str">
            <v>Last Check Date:</v>
          </cell>
          <cell r="B1222" t="str">
            <v>-</v>
          </cell>
          <cell r="C1222" t="str">
            <v>Due Date:</v>
          </cell>
          <cell r="E1222" t="str">
            <v>remaining = -40626 day(s)</v>
          </cell>
        </row>
        <row r="1223">
          <cell r="A1223" t="str">
            <v>CRS-SMI Reference:</v>
          </cell>
          <cell r="B1223" t="str">
            <v>-</v>
          </cell>
          <cell r="C1223" t="str">
            <v>Due at TSN:</v>
          </cell>
          <cell r="D1223" t="str">
            <v>:00</v>
          </cell>
          <cell r="E1223" t="str">
            <v>remaining = :00 hour(s)</v>
          </cell>
        </row>
        <row r="1224">
          <cell r="A1224" t="str">
            <v>TSN:</v>
          </cell>
          <cell r="B1224">
            <v>0</v>
          </cell>
          <cell r="C1224" t="str">
            <v>Estimated Due Date:</v>
          </cell>
          <cell r="D1224">
            <v>0</v>
          </cell>
          <cell r="E1224" t="str">
            <v>remaining = -40626 day(s)</v>
          </cell>
        </row>
        <row r="1225">
          <cell r="B1225">
            <v>0</v>
          </cell>
        </row>
        <row r="1226">
          <cell r="A1226" t="str">
            <v>CSN:</v>
          </cell>
          <cell r="B1226">
            <v>0</v>
          </cell>
        </row>
        <row r="1227">
          <cell r="A1227" t="str">
            <v>Borrowed Hours:</v>
          </cell>
          <cell r="B1227">
            <v>0</v>
          </cell>
        </row>
        <row r="1228">
          <cell r="B1228">
            <v>0</v>
          </cell>
        </row>
        <row r="1229">
          <cell r="A1229" t="str">
            <v>Last Check 2000 Hours:</v>
          </cell>
          <cell r="B1229" t="str">
            <v>-</v>
          </cell>
        </row>
        <row r="1230">
          <cell r="A1230" t="str">
            <v>Last Check Date:</v>
          </cell>
          <cell r="B1230" t="str">
            <v>-</v>
          </cell>
          <cell r="C1230" t="str">
            <v>Due Date:</v>
          </cell>
          <cell r="E1230" t="str">
            <v>remaining = -40626 day(s)</v>
          </cell>
        </row>
        <row r="1231">
          <cell r="C1231" t="str">
            <v>Due at TSN:</v>
          </cell>
          <cell r="D1231" t="str">
            <v>:00</v>
          </cell>
          <cell r="E1231" t="str">
            <v>remaining = :00 hour(s)</v>
          </cell>
        </row>
        <row r="1232">
          <cell r="A1232" t="str">
            <v>TSN:</v>
          </cell>
          <cell r="B1232">
            <v>0</v>
          </cell>
          <cell r="C1232" t="str">
            <v>Estimated Due Date:</v>
          </cell>
          <cell r="D1232">
            <v>0</v>
          </cell>
          <cell r="E1232" t="str">
            <v>remaining = -40626 day(s)</v>
          </cell>
        </row>
        <row r="1233">
          <cell r="B1233">
            <v>0</v>
          </cell>
        </row>
        <row r="1234">
          <cell r="A1234" t="str">
            <v>CSN:</v>
          </cell>
          <cell r="B1234">
            <v>0</v>
          </cell>
        </row>
        <row r="1235">
          <cell r="A1235" t="str">
            <v>Borrowed Hours:</v>
          </cell>
          <cell r="B1235">
            <v>0</v>
          </cell>
        </row>
        <row r="1236">
          <cell r="B1236">
            <v>0</v>
          </cell>
        </row>
        <row r="1300">
          <cell r="A1300" t="str">
            <v>Aircraft Type:</v>
          </cell>
          <cell r="B1300" t="str">
            <v>DA40D</v>
          </cell>
          <cell r="C1300" t="str">
            <v>CMR Expiry:</v>
          </cell>
          <cell r="E1300" t="str">
            <v>remaining = -40626 day(s)</v>
          </cell>
        </row>
        <row r="1301">
          <cell r="A1301" t="str">
            <v>Aircraft Regn:</v>
          </cell>
          <cell r="B1301" t="str">
            <v>9M-HMT</v>
          </cell>
          <cell r="C1301" t="str">
            <v>CMR Reference:</v>
          </cell>
        </row>
        <row r="1302">
          <cell r="A1302" t="str">
            <v>Serial Number:</v>
          </cell>
          <cell r="C1302" t="str">
            <v>C of A Expiry:</v>
          </cell>
          <cell r="E1302" t="str">
            <v>remaining = -40626 day(s)</v>
          </cell>
        </row>
        <row r="1303">
          <cell r="A1303" t="str">
            <v>Manufactured Date:</v>
          </cell>
          <cell r="C1303" t="str">
            <v>C of A Reference:</v>
          </cell>
        </row>
        <row r="1304">
          <cell r="C1304" t="str">
            <v>C of A Test Flt Due:</v>
          </cell>
          <cell r="D1304">
            <v>-45</v>
          </cell>
          <cell r="E1304" t="str">
            <v>remaining = -40671 day(s)</v>
          </cell>
        </row>
        <row r="1305">
          <cell r="A1305" t="str">
            <v>Status as of:</v>
          </cell>
          <cell r="C1305" t="str">
            <v>Radio License Expiry:</v>
          </cell>
          <cell r="E1305" t="str">
            <v>remaining = -40626 day(s)</v>
          </cell>
        </row>
        <row r="1306">
          <cell r="A1306" t="str">
            <v>TSN:</v>
          </cell>
          <cell r="C1306" t="str">
            <v>Radio License Reference:</v>
          </cell>
        </row>
        <row r="1307">
          <cell r="C1307" t="str">
            <v>Annual Compass Swing Expiry:</v>
          </cell>
          <cell r="E1307" t="str">
            <v>remaining = -40626 day(s)</v>
          </cell>
        </row>
        <row r="1308">
          <cell r="A1308" t="str">
            <v>CSN:</v>
          </cell>
          <cell r="C1308" t="str">
            <v>Annual Radio Inspection:</v>
          </cell>
          <cell r="E1308" t="str">
            <v>remaining = -40626 day(s)</v>
          </cell>
        </row>
        <row r="1309">
          <cell r="A1309" t="str">
            <v>Technical Log no:</v>
          </cell>
        </row>
        <row r="1313">
          <cell r="A1313" t="str">
            <v>Last Check 100 / 200 Hours:</v>
          </cell>
          <cell r="C1313" t="str">
            <v>Next Check:</v>
          </cell>
          <cell r="D1313">
            <v>0</v>
          </cell>
        </row>
        <row r="1314">
          <cell r="A1314" t="str">
            <v>Last Check Date:</v>
          </cell>
          <cell r="C1314" t="str">
            <v>Due Date:</v>
          </cell>
          <cell r="E1314" t="str">
            <v>remaining = -40626 day(s)</v>
          </cell>
        </row>
        <row r="1315">
          <cell r="A1315" t="str">
            <v>CRS-SMI Reference:</v>
          </cell>
          <cell r="C1315" t="str">
            <v>Due at TSN:</v>
          </cell>
          <cell r="D1315" t="str">
            <v>:00</v>
          </cell>
          <cell r="E1315" t="str">
            <v>remaining = :00 hour(s)</v>
          </cell>
        </row>
        <row r="1316">
          <cell r="A1316" t="str">
            <v>TSN:</v>
          </cell>
          <cell r="C1316" t="str">
            <v>Estimated Due Date:</v>
          </cell>
          <cell r="D1316">
            <v>0</v>
          </cell>
          <cell r="E1316" t="str">
            <v>remaining = -40626 day(s)</v>
          </cell>
        </row>
        <row r="1318">
          <cell r="A1318" t="str">
            <v>CSN:</v>
          </cell>
        </row>
        <row r="1319">
          <cell r="A1319" t="str">
            <v>Borrowed Hours:</v>
          </cell>
          <cell r="B1319">
            <v>0</v>
          </cell>
        </row>
        <row r="1320">
          <cell r="B1320">
            <v>0</v>
          </cell>
        </row>
        <row r="1321">
          <cell r="A1321" t="str">
            <v>Last Check 1000 Hours:</v>
          </cell>
          <cell r="B1321" t="str">
            <v>-</v>
          </cell>
        </row>
        <row r="1322">
          <cell r="A1322" t="str">
            <v>Last Check Date:</v>
          </cell>
          <cell r="B1322" t="str">
            <v>-</v>
          </cell>
          <cell r="C1322" t="str">
            <v>Due Date:</v>
          </cell>
          <cell r="E1322" t="str">
            <v>remaining = -40626 day(s)</v>
          </cell>
        </row>
        <row r="1323">
          <cell r="A1323" t="str">
            <v>CRS-SMI Reference:</v>
          </cell>
          <cell r="B1323" t="str">
            <v>-</v>
          </cell>
          <cell r="C1323" t="str">
            <v>Due at TSN:</v>
          </cell>
          <cell r="D1323" t="str">
            <v>:00</v>
          </cell>
          <cell r="E1323" t="str">
            <v>remaining = :00 hour(s)</v>
          </cell>
        </row>
        <row r="1324">
          <cell r="A1324" t="str">
            <v>TSN:</v>
          </cell>
          <cell r="B1324">
            <v>0</v>
          </cell>
          <cell r="C1324" t="str">
            <v>Estimated Due Date:</v>
          </cell>
          <cell r="D1324">
            <v>0</v>
          </cell>
          <cell r="E1324" t="str">
            <v>remaining = -40626 day(s)</v>
          </cell>
        </row>
        <row r="1325">
          <cell r="B1325">
            <v>0</v>
          </cell>
        </row>
        <row r="1326">
          <cell r="A1326" t="str">
            <v>CSN:</v>
          </cell>
          <cell r="B1326">
            <v>0</v>
          </cell>
        </row>
        <row r="1327">
          <cell r="A1327" t="str">
            <v>Borrowed Hours:</v>
          </cell>
          <cell r="B1327">
            <v>0</v>
          </cell>
        </row>
        <row r="1328">
          <cell r="B1328">
            <v>0</v>
          </cell>
        </row>
        <row r="1329">
          <cell r="A1329" t="str">
            <v>Last Check 2000 Hours:</v>
          </cell>
          <cell r="B1329" t="str">
            <v>-</v>
          </cell>
        </row>
        <row r="1330">
          <cell r="A1330" t="str">
            <v>Last Check Date:</v>
          </cell>
          <cell r="B1330" t="str">
            <v>-</v>
          </cell>
          <cell r="C1330" t="str">
            <v>Due Date:</v>
          </cell>
          <cell r="E1330" t="str">
            <v>remaining = -40626 day(s)</v>
          </cell>
        </row>
        <row r="1331">
          <cell r="C1331" t="str">
            <v>Due at TSN:</v>
          </cell>
          <cell r="D1331" t="str">
            <v>:00</v>
          </cell>
          <cell r="E1331" t="str">
            <v>remaining = :00 hour(s)</v>
          </cell>
        </row>
        <row r="1332">
          <cell r="A1332" t="str">
            <v>TSN:</v>
          </cell>
          <cell r="B1332">
            <v>0</v>
          </cell>
          <cell r="C1332" t="str">
            <v>Estimated Due Date:</v>
          </cell>
          <cell r="D1332">
            <v>0</v>
          </cell>
          <cell r="E1332" t="str">
            <v>remaining = -40626 day(s)</v>
          </cell>
        </row>
        <row r="1333">
          <cell r="B1333">
            <v>0</v>
          </cell>
        </row>
        <row r="1334">
          <cell r="A1334" t="str">
            <v>CSN:</v>
          </cell>
          <cell r="B1334">
            <v>0</v>
          </cell>
        </row>
        <row r="1335">
          <cell r="A1335" t="str">
            <v>Borrowed Hours:</v>
          </cell>
          <cell r="B1335">
            <v>0</v>
          </cell>
        </row>
        <row r="1336">
          <cell r="B1336">
            <v>0</v>
          </cell>
        </row>
        <row r="1400">
          <cell r="A1400" t="str">
            <v>Aircraft Type:</v>
          </cell>
          <cell r="B1400" t="str">
            <v>DA40D</v>
          </cell>
          <cell r="C1400" t="str">
            <v>CMR Expiry:</v>
          </cell>
          <cell r="E1400" t="str">
            <v>remaining = -40626 day(s)</v>
          </cell>
        </row>
        <row r="1401">
          <cell r="A1401" t="str">
            <v>Aircraft Regn:</v>
          </cell>
          <cell r="B1401" t="str">
            <v>9M-HMU</v>
          </cell>
          <cell r="C1401" t="str">
            <v>CMR Reference:</v>
          </cell>
        </row>
        <row r="1402">
          <cell r="A1402" t="str">
            <v>Serial Number:</v>
          </cell>
          <cell r="C1402" t="str">
            <v>C of A Expiry:</v>
          </cell>
          <cell r="E1402" t="str">
            <v>remaining = -40626 day(s)</v>
          </cell>
        </row>
        <row r="1403">
          <cell r="A1403" t="str">
            <v>Manufactured Date:</v>
          </cell>
          <cell r="C1403" t="str">
            <v>C of A Reference:</v>
          </cell>
        </row>
        <row r="1404">
          <cell r="C1404" t="str">
            <v>C of A Test Flt Due:</v>
          </cell>
          <cell r="D1404">
            <v>-45</v>
          </cell>
          <cell r="E1404" t="str">
            <v>remaining = -40671 day(s)</v>
          </cell>
        </row>
        <row r="1405">
          <cell r="A1405" t="str">
            <v>Status as of:</v>
          </cell>
          <cell r="C1405" t="str">
            <v>Radio License Expiry:</v>
          </cell>
          <cell r="E1405" t="str">
            <v>remaining = -40626 day(s)</v>
          </cell>
        </row>
        <row r="1406">
          <cell r="A1406" t="str">
            <v>TSN:</v>
          </cell>
          <cell r="C1406" t="str">
            <v>Radio License Reference:</v>
          </cell>
        </row>
        <row r="1407">
          <cell r="C1407" t="str">
            <v>Annual Compass Swing Expiry:</v>
          </cell>
          <cell r="E1407" t="str">
            <v>remaining = -40626 day(s)</v>
          </cell>
        </row>
        <row r="1408">
          <cell r="A1408" t="str">
            <v>CSN:</v>
          </cell>
          <cell r="C1408" t="str">
            <v>Annual Radio Inspection:</v>
          </cell>
          <cell r="E1408" t="str">
            <v>remaining = -40626 day(s)</v>
          </cell>
        </row>
        <row r="1409">
          <cell r="A1409" t="str">
            <v>Technical Log no:</v>
          </cell>
        </row>
        <row r="1413">
          <cell r="A1413" t="str">
            <v>Last Check 100 / 200 Hours:</v>
          </cell>
          <cell r="C1413" t="str">
            <v>Next Check:</v>
          </cell>
          <cell r="D1413">
            <v>0</v>
          </cell>
        </row>
        <row r="1414">
          <cell r="A1414" t="str">
            <v>Last Check Date:</v>
          </cell>
          <cell r="C1414" t="str">
            <v>Due Date:</v>
          </cell>
          <cell r="E1414" t="str">
            <v>remaining = -40626 day(s)</v>
          </cell>
        </row>
        <row r="1415">
          <cell r="A1415" t="str">
            <v>CRS-SMI Reference:</v>
          </cell>
          <cell r="C1415" t="str">
            <v>Due at TSN:</v>
          </cell>
          <cell r="D1415" t="str">
            <v>:00</v>
          </cell>
          <cell r="E1415" t="str">
            <v>remaining = :00 hour(s)</v>
          </cell>
        </row>
        <row r="1416">
          <cell r="A1416" t="str">
            <v>TSN:</v>
          </cell>
          <cell r="C1416" t="str">
            <v>Estimated Due Date:</v>
          </cell>
          <cell r="D1416">
            <v>0</v>
          </cell>
          <cell r="E1416" t="str">
            <v>remaining = -40626 day(s)</v>
          </cell>
        </row>
        <row r="1418">
          <cell r="A1418" t="str">
            <v>CSN:</v>
          </cell>
        </row>
        <row r="1419">
          <cell r="A1419" t="str">
            <v>Borrowed Hours:</v>
          </cell>
          <cell r="B1419">
            <v>0</v>
          </cell>
        </row>
        <row r="1420">
          <cell r="B1420">
            <v>0</v>
          </cell>
        </row>
        <row r="1421">
          <cell r="A1421" t="str">
            <v>Last Check 1000 Hours:</v>
          </cell>
          <cell r="B1421" t="str">
            <v>-</v>
          </cell>
        </row>
        <row r="1422">
          <cell r="A1422" t="str">
            <v>Last Check Date:</v>
          </cell>
          <cell r="B1422" t="str">
            <v>-</v>
          </cell>
          <cell r="C1422" t="str">
            <v>Due Date:</v>
          </cell>
          <cell r="E1422" t="str">
            <v>remaining = -40626 day(s)</v>
          </cell>
        </row>
        <row r="1423">
          <cell r="A1423" t="str">
            <v>CRS-SMI Reference:</v>
          </cell>
          <cell r="B1423" t="str">
            <v>-</v>
          </cell>
          <cell r="C1423" t="str">
            <v>Due at TSN:</v>
          </cell>
          <cell r="D1423" t="str">
            <v>:00</v>
          </cell>
          <cell r="E1423" t="str">
            <v>remaining = :00 hour(s)</v>
          </cell>
        </row>
        <row r="1424">
          <cell r="A1424" t="str">
            <v>TSN:</v>
          </cell>
          <cell r="B1424">
            <v>0</v>
          </cell>
          <cell r="C1424" t="str">
            <v>Estimated Due Date:</v>
          </cell>
          <cell r="D1424">
            <v>0</v>
          </cell>
          <cell r="E1424" t="str">
            <v>remaining = -40626 day(s)</v>
          </cell>
        </row>
        <row r="1425">
          <cell r="B1425">
            <v>0</v>
          </cell>
        </row>
        <row r="1426">
          <cell r="A1426" t="str">
            <v>CSN:</v>
          </cell>
          <cell r="B1426">
            <v>0</v>
          </cell>
        </row>
        <row r="1427">
          <cell r="A1427" t="str">
            <v>Borrowed Hours:</v>
          </cell>
          <cell r="B1427">
            <v>0</v>
          </cell>
        </row>
        <row r="1428">
          <cell r="B1428">
            <v>0</v>
          </cell>
        </row>
        <row r="1429">
          <cell r="A1429" t="str">
            <v>Last Check 2000 Hours:</v>
          </cell>
          <cell r="B1429" t="str">
            <v>-</v>
          </cell>
        </row>
        <row r="1430">
          <cell r="A1430" t="str">
            <v>Last Check Date:</v>
          </cell>
          <cell r="B1430" t="str">
            <v>-</v>
          </cell>
          <cell r="C1430" t="str">
            <v>Due Date:</v>
          </cell>
          <cell r="E1430" t="str">
            <v>remaining = -40626 day(s)</v>
          </cell>
        </row>
        <row r="1431">
          <cell r="C1431" t="str">
            <v>Due at TSN:</v>
          </cell>
          <cell r="D1431" t="str">
            <v>:00</v>
          </cell>
          <cell r="E1431" t="str">
            <v>remaining = :00 hour(s)</v>
          </cell>
        </row>
        <row r="1432">
          <cell r="A1432" t="str">
            <v>TSN:</v>
          </cell>
          <cell r="B1432">
            <v>0</v>
          </cell>
          <cell r="C1432" t="str">
            <v>Estimated Due Date:</v>
          </cell>
          <cell r="D1432">
            <v>0</v>
          </cell>
          <cell r="E1432" t="str">
            <v>remaining = -40626 day(s)</v>
          </cell>
        </row>
        <row r="1433">
          <cell r="B1433">
            <v>0</v>
          </cell>
        </row>
        <row r="1434">
          <cell r="A1434" t="str">
            <v>CSN:</v>
          </cell>
          <cell r="B1434">
            <v>0</v>
          </cell>
        </row>
        <row r="1435">
          <cell r="A1435" t="str">
            <v>Borrowed Hours:</v>
          </cell>
          <cell r="B1435">
            <v>0</v>
          </cell>
        </row>
        <row r="1436">
          <cell r="B1436">
            <v>0</v>
          </cell>
        </row>
        <row r="1500">
          <cell r="A1500" t="str">
            <v>Aircraft Type:</v>
          </cell>
          <cell r="C1500" t="str">
            <v>CMR Expiry:</v>
          </cell>
          <cell r="E1500" t="str">
            <v>remaining = -40626 day(s)</v>
          </cell>
        </row>
        <row r="1501">
          <cell r="A1501" t="str">
            <v>Aircraft Regn:</v>
          </cell>
          <cell r="C1501" t="str">
            <v>CMR Reference:</v>
          </cell>
        </row>
        <row r="1502">
          <cell r="A1502" t="str">
            <v>Serial Number:</v>
          </cell>
          <cell r="C1502" t="str">
            <v>C of A Expiry:</v>
          </cell>
          <cell r="E1502" t="str">
            <v>remaining = -40626 day(s)</v>
          </cell>
        </row>
        <row r="1503">
          <cell r="A1503" t="str">
            <v>Manufactured Date:</v>
          </cell>
          <cell r="C1503" t="str">
            <v>C of A Reference:</v>
          </cell>
        </row>
        <row r="1504">
          <cell r="C1504" t="str">
            <v>C of A Test Flt Due:</v>
          </cell>
          <cell r="D1504">
            <v>-45</v>
          </cell>
          <cell r="E1504" t="str">
            <v>remaining = -40671 day(s)</v>
          </cell>
        </row>
        <row r="1505">
          <cell r="A1505" t="str">
            <v>Status as of:</v>
          </cell>
          <cell r="C1505" t="str">
            <v>Radio License Expiry:</v>
          </cell>
          <cell r="E1505" t="str">
            <v>remaining = -40626 day(s)</v>
          </cell>
        </row>
        <row r="1506">
          <cell r="A1506" t="str">
            <v>TSN:</v>
          </cell>
          <cell r="C1506" t="str">
            <v>Radio License Reference:</v>
          </cell>
        </row>
        <row r="1507">
          <cell r="C1507" t="str">
            <v>Annual Compass Swing Expiry:</v>
          </cell>
          <cell r="E1507" t="str">
            <v>remaining = -40626 day(s)</v>
          </cell>
        </row>
        <row r="1508">
          <cell r="A1508" t="str">
            <v>CSN:</v>
          </cell>
          <cell r="C1508" t="str">
            <v>Annual Radio Inspection:</v>
          </cell>
          <cell r="E1508" t="str">
            <v>remaining = -40626 day(s)</v>
          </cell>
        </row>
        <row r="1509">
          <cell r="A1509" t="str">
            <v>Technical Log no:</v>
          </cell>
        </row>
        <row r="1513">
          <cell r="A1513" t="str">
            <v>Last Check 100 / 200 Hours:</v>
          </cell>
          <cell r="C1513" t="str">
            <v>Next Check:</v>
          </cell>
          <cell r="D1513">
            <v>0</v>
          </cell>
        </row>
        <row r="1514">
          <cell r="A1514" t="str">
            <v>Last Check Date:</v>
          </cell>
          <cell r="C1514" t="str">
            <v>Due Date:</v>
          </cell>
          <cell r="E1514" t="str">
            <v>remaining = -40626 day(s)</v>
          </cell>
        </row>
        <row r="1515">
          <cell r="A1515" t="str">
            <v>CRS-SMI Reference:</v>
          </cell>
          <cell r="C1515" t="str">
            <v>Due at TSN:</v>
          </cell>
          <cell r="D1515" t="str">
            <v>:00</v>
          </cell>
          <cell r="E1515" t="str">
            <v>remaining = :00 hour(s)</v>
          </cell>
        </row>
        <row r="1516">
          <cell r="A1516" t="str">
            <v>TSN:</v>
          </cell>
          <cell r="C1516" t="str">
            <v>Estimated Due Date:</v>
          </cell>
          <cell r="D1516">
            <v>0</v>
          </cell>
          <cell r="E1516" t="str">
            <v>remaining = -40626 day(s)</v>
          </cell>
        </row>
        <row r="1518">
          <cell r="A1518" t="str">
            <v>CSN:</v>
          </cell>
        </row>
        <row r="1519">
          <cell r="A1519" t="str">
            <v>Borrowed Hours:</v>
          </cell>
          <cell r="B1519">
            <v>0</v>
          </cell>
        </row>
        <row r="1520">
          <cell r="B1520">
            <v>0</v>
          </cell>
        </row>
        <row r="1521">
          <cell r="A1521" t="str">
            <v>Last Check 1000 Hours:</v>
          </cell>
          <cell r="B1521" t="str">
            <v>-</v>
          </cell>
        </row>
        <row r="1522">
          <cell r="A1522" t="str">
            <v>Last Check Date:</v>
          </cell>
          <cell r="B1522" t="str">
            <v>-</v>
          </cell>
          <cell r="C1522" t="str">
            <v>Due Date:</v>
          </cell>
          <cell r="E1522" t="str">
            <v>remaining = -40626 day(s)</v>
          </cell>
        </row>
        <row r="1523">
          <cell r="A1523" t="str">
            <v>CRS-SMI Reference:</v>
          </cell>
          <cell r="B1523" t="str">
            <v>-</v>
          </cell>
          <cell r="C1523" t="str">
            <v>Due at TSN:</v>
          </cell>
          <cell r="D1523" t="str">
            <v>:00</v>
          </cell>
          <cell r="E1523" t="str">
            <v>remaining = :00 hour(s)</v>
          </cell>
        </row>
        <row r="1524">
          <cell r="A1524" t="str">
            <v>TSN:</v>
          </cell>
          <cell r="B1524">
            <v>0</v>
          </cell>
          <cell r="C1524" t="str">
            <v>Estimated Due Date:</v>
          </cell>
          <cell r="D1524">
            <v>0</v>
          </cell>
          <cell r="E1524" t="str">
            <v>remaining = -40626 day(s)</v>
          </cell>
        </row>
        <row r="1525">
          <cell r="B1525">
            <v>0</v>
          </cell>
        </row>
        <row r="1526">
          <cell r="A1526" t="str">
            <v>CSN:</v>
          </cell>
          <cell r="B1526">
            <v>0</v>
          </cell>
        </row>
        <row r="1527">
          <cell r="A1527" t="str">
            <v>Borrowed Hours:</v>
          </cell>
          <cell r="B1527">
            <v>0</v>
          </cell>
        </row>
        <row r="1528">
          <cell r="B1528">
            <v>0</v>
          </cell>
        </row>
        <row r="1529">
          <cell r="A1529" t="str">
            <v>Last Check 2000 Hours:</v>
          </cell>
          <cell r="B1529" t="str">
            <v>-</v>
          </cell>
        </row>
        <row r="1530">
          <cell r="A1530" t="str">
            <v>Last Check Date:</v>
          </cell>
          <cell r="B1530" t="str">
            <v>-</v>
          </cell>
          <cell r="C1530" t="str">
            <v>Due Date:</v>
          </cell>
          <cell r="E1530" t="str">
            <v>remaining = -40626 day(s)</v>
          </cell>
        </row>
        <row r="1531">
          <cell r="C1531" t="str">
            <v>Due at TSN:</v>
          </cell>
          <cell r="D1531" t="str">
            <v>:00</v>
          </cell>
          <cell r="E1531" t="str">
            <v>remaining = :00 hour(s)</v>
          </cell>
        </row>
        <row r="1532">
          <cell r="A1532" t="str">
            <v>TSN:</v>
          </cell>
          <cell r="B1532">
            <v>0</v>
          </cell>
          <cell r="C1532" t="str">
            <v>Estimated Due Date:</v>
          </cell>
          <cell r="D1532">
            <v>0</v>
          </cell>
          <cell r="E1532" t="str">
            <v>remaining = -40626 day(s)</v>
          </cell>
        </row>
        <row r="1533">
          <cell r="B1533">
            <v>0</v>
          </cell>
        </row>
        <row r="1534">
          <cell r="A1534" t="str">
            <v>CSN:</v>
          </cell>
          <cell r="B1534">
            <v>0</v>
          </cell>
        </row>
        <row r="1535">
          <cell r="A1535" t="str">
            <v>Borrowed Hours:</v>
          </cell>
          <cell r="B1535">
            <v>0</v>
          </cell>
        </row>
        <row r="1536">
          <cell r="B1536">
            <v>0</v>
          </cell>
        </row>
        <row r="1600">
          <cell r="A1600" t="str">
            <v>Aircraft Type:</v>
          </cell>
          <cell r="C1600" t="str">
            <v>CMR Expiry:</v>
          </cell>
          <cell r="E1600" t="str">
            <v>remaining = -40626 day(s)</v>
          </cell>
        </row>
        <row r="1601">
          <cell r="A1601" t="str">
            <v>Aircraft Regn:</v>
          </cell>
          <cell r="C1601" t="str">
            <v>CMR Reference:</v>
          </cell>
        </row>
        <row r="1602">
          <cell r="A1602" t="str">
            <v>Serial Number:</v>
          </cell>
          <cell r="C1602" t="str">
            <v>C of A Expiry:</v>
          </cell>
          <cell r="E1602" t="str">
            <v>remaining = -40626 day(s)</v>
          </cell>
        </row>
        <row r="1603">
          <cell r="A1603" t="str">
            <v>Manufactured Date:</v>
          </cell>
          <cell r="C1603" t="str">
            <v>C of A Reference:</v>
          </cell>
        </row>
        <row r="1604">
          <cell r="C1604" t="str">
            <v>C of A Test Flt Due:</v>
          </cell>
          <cell r="D1604">
            <v>-45</v>
          </cell>
          <cell r="E1604" t="str">
            <v>remaining = -40671 day(s)</v>
          </cell>
        </row>
        <row r="1605">
          <cell r="A1605" t="str">
            <v>Status as of:</v>
          </cell>
          <cell r="C1605" t="str">
            <v>Radio License Expiry:</v>
          </cell>
          <cell r="E1605" t="str">
            <v>remaining = -40626 day(s)</v>
          </cell>
        </row>
        <row r="1606">
          <cell r="A1606" t="str">
            <v>TSN:</v>
          </cell>
          <cell r="C1606" t="str">
            <v>Radio License Reference:</v>
          </cell>
        </row>
        <row r="1607">
          <cell r="C1607" t="str">
            <v>Annual Compass Swing Expiry:</v>
          </cell>
          <cell r="E1607" t="str">
            <v>remaining = -40626 day(s)</v>
          </cell>
        </row>
        <row r="1608">
          <cell r="A1608" t="str">
            <v>CSN:</v>
          </cell>
          <cell r="C1608" t="str">
            <v>Annual Radio Inspection:</v>
          </cell>
          <cell r="E1608" t="str">
            <v>remaining = -40626 day(s)</v>
          </cell>
        </row>
        <row r="1609">
          <cell r="A1609" t="str">
            <v>Technical Log no:</v>
          </cell>
        </row>
        <row r="1613">
          <cell r="A1613" t="str">
            <v>Last Check 100 / 200 Hours:</v>
          </cell>
          <cell r="C1613" t="str">
            <v>Next Check:</v>
          </cell>
          <cell r="D1613">
            <v>0</v>
          </cell>
        </row>
        <row r="1614">
          <cell r="A1614" t="str">
            <v>Last Check Date:</v>
          </cell>
          <cell r="C1614" t="str">
            <v>Due Date:</v>
          </cell>
          <cell r="E1614" t="str">
            <v>remaining = -40626 day(s)</v>
          </cell>
        </row>
        <row r="1615">
          <cell r="A1615" t="str">
            <v>CRS-SMI Reference:</v>
          </cell>
          <cell r="C1615" t="str">
            <v>Due at TSN:</v>
          </cell>
          <cell r="D1615" t="str">
            <v>:00</v>
          </cell>
          <cell r="E1615" t="str">
            <v>remaining = :00 hour(s)</v>
          </cell>
        </row>
        <row r="1616">
          <cell r="A1616" t="str">
            <v>TSN:</v>
          </cell>
          <cell r="C1616" t="str">
            <v>Estimated Due Date:</v>
          </cell>
          <cell r="D1616">
            <v>0</v>
          </cell>
          <cell r="E1616" t="str">
            <v>remaining = -40626 day(s)</v>
          </cell>
        </row>
        <row r="1618">
          <cell r="A1618" t="str">
            <v>CSN:</v>
          </cell>
        </row>
        <row r="1619">
          <cell r="A1619" t="str">
            <v>Borrowed Hours:</v>
          </cell>
          <cell r="B1619">
            <v>0</v>
          </cell>
        </row>
        <row r="1620">
          <cell r="B1620">
            <v>0</v>
          </cell>
        </row>
        <row r="1621">
          <cell r="A1621" t="str">
            <v>Last Check 1000 Hours:</v>
          </cell>
          <cell r="B1621" t="str">
            <v>-</v>
          </cell>
        </row>
        <row r="1622">
          <cell r="A1622" t="str">
            <v>Last Check Date:</v>
          </cell>
          <cell r="B1622" t="str">
            <v>-</v>
          </cell>
          <cell r="C1622" t="str">
            <v>Due Date:</v>
          </cell>
          <cell r="E1622" t="str">
            <v>remaining = -40626 day(s)</v>
          </cell>
        </row>
        <row r="1623">
          <cell r="A1623" t="str">
            <v>CRS-SMI Reference:</v>
          </cell>
          <cell r="B1623" t="str">
            <v>-</v>
          </cell>
          <cell r="C1623" t="str">
            <v>Due at TSN:</v>
          </cell>
          <cell r="D1623" t="str">
            <v>:00</v>
          </cell>
          <cell r="E1623" t="str">
            <v>remaining = :00 hour(s)</v>
          </cell>
        </row>
        <row r="1624">
          <cell r="A1624" t="str">
            <v>TSN:</v>
          </cell>
          <cell r="B1624">
            <v>0</v>
          </cell>
          <cell r="C1624" t="str">
            <v>Estimated Due Date:</v>
          </cell>
          <cell r="D1624">
            <v>0</v>
          </cell>
          <cell r="E1624" t="str">
            <v>remaining = -40626 day(s)</v>
          </cell>
        </row>
        <row r="1625">
          <cell r="B1625">
            <v>0</v>
          </cell>
        </row>
        <row r="1626">
          <cell r="A1626" t="str">
            <v>CSN:</v>
          </cell>
          <cell r="B1626">
            <v>0</v>
          </cell>
        </row>
        <row r="1627">
          <cell r="A1627" t="str">
            <v>Borrowed Hours:</v>
          </cell>
          <cell r="B1627">
            <v>0</v>
          </cell>
        </row>
        <row r="1628">
          <cell r="B1628">
            <v>0</v>
          </cell>
        </row>
        <row r="1629">
          <cell r="A1629" t="str">
            <v>Last Check 2000 Hours:</v>
          </cell>
          <cell r="B1629" t="str">
            <v>-</v>
          </cell>
        </row>
        <row r="1630">
          <cell r="A1630" t="str">
            <v>Last Check Date:</v>
          </cell>
          <cell r="B1630" t="str">
            <v>-</v>
          </cell>
          <cell r="C1630" t="str">
            <v>Due Date:</v>
          </cell>
          <cell r="E1630" t="str">
            <v>remaining = -40626 day(s)</v>
          </cell>
        </row>
        <row r="1631">
          <cell r="C1631" t="str">
            <v>Due at TSN:</v>
          </cell>
          <cell r="D1631" t="str">
            <v>:00</v>
          </cell>
          <cell r="E1631" t="str">
            <v>remaining = :00 hour(s)</v>
          </cell>
        </row>
        <row r="1632">
          <cell r="A1632" t="str">
            <v>TSN:</v>
          </cell>
          <cell r="B1632">
            <v>0</v>
          </cell>
          <cell r="C1632" t="str">
            <v>Estimated Due Date:</v>
          </cell>
          <cell r="D1632">
            <v>0</v>
          </cell>
          <cell r="E1632" t="str">
            <v>remaining = -40626 day(s)</v>
          </cell>
        </row>
        <row r="1633">
          <cell r="B1633">
            <v>0</v>
          </cell>
        </row>
        <row r="1634">
          <cell r="A1634" t="str">
            <v>CSN:</v>
          </cell>
          <cell r="B1634">
            <v>0</v>
          </cell>
        </row>
        <row r="1635">
          <cell r="A1635" t="str">
            <v>Borrowed Hours:</v>
          </cell>
          <cell r="B1635">
            <v>0</v>
          </cell>
        </row>
        <row r="1636">
          <cell r="B1636">
            <v>0</v>
          </cell>
        </row>
        <row r="1700">
          <cell r="A1700" t="str">
            <v>Aircraft Type:</v>
          </cell>
          <cell r="C1700" t="str">
            <v>CMR Expiry:</v>
          </cell>
          <cell r="E1700" t="str">
            <v>remaining = -40626 day(s)</v>
          </cell>
        </row>
        <row r="1701">
          <cell r="A1701" t="str">
            <v>Aircraft Regn:</v>
          </cell>
          <cell r="C1701" t="str">
            <v>CMR Reference:</v>
          </cell>
        </row>
        <row r="1702">
          <cell r="A1702" t="str">
            <v>Serial Number:</v>
          </cell>
          <cell r="C1702" t="str">
            <v>C of A Expiry:</v>
          </cell>
          <cell r="E1702" t="str">
            <v>remaining = -40626 day(s)</v>
          </cell>
        </row>
        <row r="1703">
          <cell r="A1703" t="str">
            <v>Manufactured Date:</v>
          </cell>
          <cell r="C1703" t="str">
            <v>C of A Reference:</v>
          </cell>
        </row>
        <row r="1704">
          <cell r="C1704" t="str">
            <v>C of A Test Flt Due:</v>
          </cell>
          <cell r="D1704">
            <v>-45</v>
          </cell>
          <cell r="E1704" t="str">
            <v>remaining = -40671 day(s)</v>
          </cell>
        </row>
        <row r="1705">
          <cell r="A1705" t="str">
            <v>Status as of:</v>
          </cell>
          <cell r="C1705" t="str">
            <v>Radio License Expiry:</v>
          </cell>
          <cell r="E1705" t="str">
            <v>remaining = -40626 day(s)</v>
          </cell>
        </row>
        <row r="1706">
          <cell r="A1706" t="str">
            <v>TSN:</v>
          </cell>
          <cell r="C1706" t="str">
            <v>Radio License Reference:</v>
          </cell>
        </row>
        <row r="1707">
          <cell r="C1707" t="str">
            <v>Annual Compass Swing Expiry:</v>
          </cell>
          <cell r="E1707" t="str">
            <v>remaining = -40626 day(s)</v>
          </cell>
        </row>
        <row r="1708">
          <cell r="A1708" t="str">
            <v>CSN:</v>
          </cell>
          <cell r="C1708" t="str">
            <v>Annual Radio Inspection:</v>
          </cell>
          <cell r="E1708" t="str">
            <v>remaining = -40626 day(s)</v>
          </cell>
        </row>
        <row r="1709">
          <cell r="A1709" t="str">
            <v>Technical Log no:</v>
          </cell>
        </row>
        <row r="1713">
          <cell r="A1713" t="str">
            <v>Last Check 100 / 200 Hours:</v>
          </cell>
          <cell r="C1713" t="str">
            <v>Next Check:</v>
          </cell>
          <cell r="D1713">
            <v>0</v>
          </cell>
        </row>
        <row r="1714">
          <cell r="A1714" t="str">
            <v>Last Check Date:</v>
          </cell>
          <cell r="C1714" t="str">
            <v>Due Date:</v>
          </cell>
          <cell r="E1714" t="str">
            <v>remaining = -40626 day(s)</v>
          </cell>
        </row>
        <row r="1715">
          <cell r="A1715" t="str">
            <v>CRS-SMI Reference:</v>
          </cell>
          <cell r="C1715" t="str">
            <v>Due at TSN:</v>
          </cell>
          <cell r="D1715" t="str">
            <v>:00</v>
          </cell>
          <cell r="E1715" t="str">
            <v>remaining = :00 hour(s)</v>
          </cell>
        </row>
        <row r="1716">
          <cell r="A1716" t="str">
            <v>TSN:</v>
          </cell>
          <cell r="C1716" t="str">
            <v>Estimated Due Date:</v>
          </cell>
          <cell r="D1716">
            <v>0</v>
          </cell>
          <cell r="E1716" t="str">
            <v>remaining = -40626 day(s)</v>
          </cell>
        </row>
        <row r="1718">
          <cell r="A1718" t="str">
            <v>CSN:</v>
          </cell>
        </row>
        <row r="1719">
          <cell r="A1719" t="str">
            <v>Borrowed Hours:</v>
          </cell>
          <cell r="B1719">
            <v>0</v>
          </cell>
        </row>
        <row r="1720">
          <cell r="B1720">
            <v>0</v>
          </cell>
        </row>
        <row r="1721">
          <cell r="A1721" t="str">
            <v>Last Check 1000 Hours:</v>
          </cell>
          <cell r="B1721" t="str">
            <v>-</v>
          </cell>
        </row>
        <row r="1722">
          <cell r="A1722" t="str">
            <v>Last Check Date:</v>
          </cell>
          <cell r="B1722" t="str">
            <v>-</v>
          </cell>
          <cell r="C1722" t="str">
            <v>Due Date:</v>
          </cell>
          <cell r="E1722" t="str">
            <v>remaining = -40626 day(s)</v>
          </cell>
        </row>
        <row r="1723">
          <cell r="A1723" t="str">
            <v>CRS-SMI Reference:</v>
          </cell>
          <cell r="B1723" t="str">
            <v>-</v>
          </cell>
          <cell r="C1723" t="str">
            <v>Due at TSN:</v>
          </cell>
          <cell r="D1723" t="str">
            <v>:00</v>
          </cell>
          <cell r="E1723" t="str">
            <v>remaining = :00 hour(s)</v>
          </cell>
        </row>
        <row r="1724">
          <cell r="A1724" t="str">
            <v>TSN:</v>
          </cell>
          <cell r="B1724">
            <v>0</v>
          </cell>
          <cell r="C1724" t="str">
            <v>Estimated Due Date:</v>
          </cell>
          <cell r="D1724">
            <v>0</v>
          </cell>
          <cell r="E1724" t="str">
            <v>remaining = -40626 day(s)</v>
          </cell>
        </row>
        <row r="1725">
          <cell r="B1725">
            <v>0</v>
          </cell>
        </row>
        <row r="1726">
          <cell r="A1726" t="str">
            <v>CSN:</v>
          </cell>
          <cell r="B1726">
            <v>0</v>
          </cell>
        </row>
        <row r="1727">
          <cell r="A1727" t="str">
            <v>Borrowed Hours:</v>
          </cell>
          <cell r="B1727">
            <v>0</v>
          </cell>
        </row>
        <row r="1728">
          <cell r="B1728">
            <v>0</v>
          </cell>
        </row>
        <row r="1729">
          <cell r="A1729" t="str">
            <v>Last Check 2000 Hours:</v>
          </cell>
          <cell r="B1729" t="str">
            <v>-</v>
          </cell>
        </row>
        <row r="1730">
          <cell r="A1730" t="str">
            <v>Last Check Date:</v>
          </cell>
          <cell r="B1730" t="str">
            <v>-</v>
          </cell>
          <cell r="C1730" t="str">
            <v>Due Date:</v>
          </cell>
          <cell r="E1730" t="str">
            <v>remaining = -40626 day(s)</v>
          </cell>
        </row>
        <row r="1731">
          <cell r="C1731" t="str">
            <v>Due at TSN:</v>
          </cell>
          <cell r="D1731" t="str">
            <v>:00</v>
          </cell>
          <cell r="E1731" t="str">
            <v>remaining = :00 hour(s)</v>
          </cell>
        </row>
        <row r="1732">
          <cell r="A1732" t="str">
            <v>TSN:</v>
          </cell>
          <cell r="B1732">
            <v>0</v>
          </cell>
          <cell r="C1732" t="str">
            <v>Estimated Due Date:</v>
          </cell>
          <cell r="D1732">
            <v>0</v>
          </cell>
          <cell r="E1732" t="str">
            <v>remaining = -40626 day(s)</v>
          </cell>
        </row>
        <row r="1733">
          <cell r="B1733">
            <v>0</v>
          </cell>
        </row>
        <row r="1734">
          <cell r="A1734" t="str">
            <v>CSN:</v>
          </cell>
          <cell r="B1734">
            <v>0</v>
          </cell>
        </row>
        <row r="1735">
          <cell r="A1735" t="str">
            <v>Borrowed Hours:</v>
          </cell>
          <cell r="B1735">
            <v>0</v>
          </cell>
        </row>
        <row r="1736">
          <cell r="B1736">
            <v>0</v>
          </cell>
        </row>
        <row r="1800">
          <cell r="A1800" t="str">
            <v>Aircraft Type:</v>
          </cell>
          <cell r="C1800" t="str">
            <v>CMR Expiry:</v>
          </cell>
          <cell r="E1800" t="str">
            <v>remaining = -40626 day(s)</v>
          </cell>
        </row>
        <row r="1801">
          <cell r="A1801" t="str">
            <v>Aircraft Regn:</v>
          </cell>
          <cell r="C1801" t="str">
            <v>CMR Reference:</v>
          </cell>
        </row>
        <row r="1802">
          <cell r="A1802" t="str">
            <v>Serial Number:</v>
          </cell>
          <cell r="C1802" t="str">
            <v>C of A Expiry:</v>
          </cell>
          <cell r="E1802" t="str">
            <v>remaining = -40626 day(s)</v>
          </cell>
        </row>
        <row r="1803">
          <cell r="A1803" t="str">
            <v>Manufactured Date:</v>
          </cell>
          <cell r="C1803" t="str">
            <v>C of A Reference:</v>
          </cell>
        </row>
        <row r="1804">
          <cell r="C1804" t="str">
            <v>C of A Test Flt Due:</v>
          </cell>
          <cell r="D1804">
            <v>-45</v>
          </cell>
          <cell r="E1804" t="str">
            <v>remaining = -40671 day(s)</v>
          </cell>
        </row>
        <row r="1805">
          <cell r="A1805" t="str">
            <v>Status as of:</v>
          </cell>
          <cell r="C1805" t="str">
            <v>Radio License Expiry:</v>
          </cell>
          <cell r="E1805" t="str">
            <v>remaining = -40626 day(s)</v>
          </cell>
        </row>
        <row r="1806">
          <cell r="A1806" t="str">
            <v>TSN:</v>
          </cell>
          <cell r="C1806" t="str">
            <v>Radio License Reference:</v>
          </cell>
        </row>
        <row r="1807">
          <cell r="C1807" t="str">
            <v>Annual Compass Swing Expiry:</v>
          </cell>
          <cell r="E1807" t="str">
            <v>remaining = -40626 day(s)</v>
          </cell>
        </row>
        <row r="1808">
          <cell r="A1808" t="str">
            <v>CSN:</v>
          </cell>
          <cell r="C1808" t="str">
            <v>Annual Radio Inspection:</v>
          </cell>
          <cell r="E1808" t="str">
            <v>remaining = -40626 day(s)</v>
          </cell>
        </row>
        <row r="1809">
          <cell r="A1809" t="str">
            <v>Technical Log no:</v>
          </cell>
        </row>
        <row r="1813">
          <cell r="A1813" t="str">
            <v>Last Check 100 / 200 Hours:</v>
          </cell>
          <cell r="C1813" t="str">
            <v>Next Check:</v>
          </cell>
          <cell r="D1813">
            <v>0</v>
          </cell>
        </row>
        <row r="1814">
          <cell r="A1814" t="str">
            <v>Last Check Date:</v>
          </cell>
          <cell r="C1814" t="str">
            <v>Due Date:</v>
          </cell>
          <cell r="E1814" t="str">
            <v>remaining = -40626 day(s)</v>
          </cell>
        </row>
        <row r="1815">
          <cell r="A1815" t="str">
            <v>CRS-SMI Reference:</v>
          </cell>
          <cell r="C1815" t="str">
            <v>Due at TSN:</v>
          </cell>
          <cell r="D1815" t="str">
            <v>:00</v>
          </cell>
          <cell r="E1815" t="str">
            <v>remaining = :00 hour(s)</v>
          </cell>
        </row>
        <row r="1816">
          <cell r="A1816" t="str">
            <v>TSN:</v>
          </cell>
          <cell r="C1816" t="str">
            <v>Estimated Due Date:</v>
          </cell>
          <cell r="D1816">
            <v>0</v>
          </cell>
          <cell r="E1816" t="str">
            <v>remaining = -40626 day(s)</v>
          </cell>
        </row>
        <row r="1818">
          <cell r="A1818" t="str">
            <v>CSN:</v>
          </cell>
        </row>
        <row r="1819">
          <cell r="A1819" t="str">
            <v>Borrowed Hours:</v>
          </cell>
          <cell r="B1819">
            <v>0</v>
          </cell>
        </row>
        <row r="1820">
          <cell r="B1820">
            <v>0</v>
          </cell>
        </row>
        <row r="1821">
          <cell r="A1821" t="str">
            <v>Last Check 1000 Hours:</v>
          </cell>
          <cell r="B1821" t="str">
            <v>-</v>
          </cell>
        </row>
        <row r="1822">
          <cell r="A1822" t="str">
            <v>Last Check Date:</v>
          </cell>
          <cell r="B1822" t="str">
            <v>-</v>
          </cell>
          <cell r="C1822" t="str">
            <v>Due Date:</v>
          </cell>
          <cell r="E1822" t="str">
            <v>remaining = -40626 day(s)</v>
          </cell>
        </row>
        <row r="1823">
          <cell r="A1823" t="str">
            <v>CRS-SMI Reference:</v>
          </cell>
          <cell r="B1823" t="str">
            <v>-</v>
          </cell>
          <cell r="C1823" t="str">
            <v>Due at TSN:</v>
          </cell>
          <cell r="D1823" t="str">
            <v>:00</v>
          </cell>
          <cell r="E1823" t="str">
            <v>remaining = :00 hour(s)</v>
          </cell>
        </row>
        <row r="1824">
          <cell r="A1824" t="str">
            <v>TSN:</v>
          </cell>
          <cell r="B1824">
            <v>0</v>
          </cell>
          <cell r="C1824" t="str">
            <v>Estimated Due Date:</v>
          </cell>
          <cell r="D1824">
            <v>0</v>
          </cell>
          <cell r="E1824" t="str">
            <v>remaining = -40626 day(s)</v>
          </cell>
        </row>
        <row r="1825">
          <cell r="B1825">
            <v>0</v>
          </cell>
        </row>
        <row r="1826">
          <cell r="A1826" t="str">
            <v>CSN:</v>
          </cell>
          <cell r="B1826">
            <v>0</v>
          </cell>
        </row>
        <row r="1827">
          <cell r="A1827" t="str">
            <v>Borrowed Hours:</v>
          </cell>
          <cell r="B1827">
            <v>0</v>
          </cell>
        </row>
        <row r="1828">
          <cell r="B1828">
            <v>0</v>
          </cell>
        </row>
        <row r="1829">
          <cell r="A1829" t="str">
            <v>Last Check 2000 Hours:</v>
          </cell>
          <cell r="B1829" t="str">
            <v>-</v>
          </cell>
        </row>
        <row r="1830">
          <cell r="A1830" t="str">
            <v>Last Check Date:</v>
          </cell>
          <cell r="B1830" t="str">
            <v>-</v>
          </cell>
          <cell r="C1830" t="str">
            <v>Due Date:</v>
          </cell>
          <cell r="E1830" t="str">
            <v>remaining = -40626 day(s)</v>
          </cell>
        </row>
        <row r="1831">
          <cell r="C1831" t="str">
            <v>Due at TSN:</v>
          </cell>
          <cell r="D1831" t="str">
            <v>:00</v>
          </cell>
          <cell r="E1831" t="str">
            <v>remaining = :00 hour(s)</v>
          </cell>
        </row>
        <row r="1832">
          <cell r="A1832" t="str">
            <v>TSN:</v>
          </cell>
          <cell r="B1832">
            <v>0</v>
          </cell>
          <cell r="C1832" t="str">
            <v>Estimated Due Date:</v>
          </cell>
          <cell r="D1832">
            <v>0</v>
          </cell>
          <cell r="E1832" t="str">
            <v>remaining = -40626 day(s)</v>
          </cell>
        </row>
        <row r="1833">
          <cell r="B1833">
            <v>0</v>
          </cell>
        </row>
        <row r="1834">
          <cell r="A1834" t="str">
            <v>CSN:</v>
          </cell>
          <cell r="B1834">
            <v>0</v>
          </cell>
        </row>
        <row r="1835">
          <cell r="A1835" t="str">
            <v>Borrowed Hours:</v>
          </cell>
          <cell r="B1835">
            <v>0</v>
          </cell>
        </row>
        <row r="1836">
          <cell r="B1836">
            <v>0</v>
          </cell>
        </row>
        <row r="1900">
          <cell r="A1900" t="str">
            <v>Aircraft Type:</v>
          </cell>
          <cell r="C1900" t="str">
            <v>CMR Expiry:</v>
          </cell>
          <cell r="E1900" t="str">
            <v>remaining = -40626 day(s)</v>
          </cell>
        </row>
        <row r="1901">
          <cell r="A1901" t="str">
            <v>Aircraft Regn:</v>
          </cell>
          <cell r="C1901" t="str">
            <v>CMR Reference:</v>
          </cell>
        </row>
        <row r="1902">
          <cell r="A1902" t="str">
            <v>Serial Number:</v>
          </cell>
          <cell r="C1902" t="str">
            <v>C of A Expiry:</v>
          </cell>
          <cell r="E1902" t="str">
            <v>remaining = -40626 day(s)</v>
          </cell>
        </row>
        <row r="1903">
          <cell r="A1903" t="str">
            <v>Manufactured Date:</v>
          </cell>
          <cell r="C1903" t="str">
            <v>C of A Reference:</v>
          </cell>
        </row>
        <row r="1904">
          <cell r="C1904" t="str">
            <v>C of A Test Flt Due:</v>
          </cell>
          <cell r="D1904">
            <v>-45</v>
          </cell>
          <cell r="E1904" t="str">
            <v>remaining = -40671 day(s)</v>
          </cell>
        </row>
        <row r="1905">
          <cell r="A1905" t="str">
            <v>Status as of:</v>
          </cell>
          <cell r="C1905" t="str">
            <v>Radio License Expiry:</v>
          </cell>
          <cell r="E1905" t="str">
            <v>remaining = -40626 day(s)</v>
          </cell>
        </row>
        <row r="1906">
          <cell r="A1906" t="str">
            <v>TSN:</v>
          </cell>
          <cell r="C1906" t="str">
            <v>Radio License Reference:</v>
          </cell>
        </row>
        <row r="1907">
          <cell r="C1907" t="str">
            <v>Annual Compass Swing Expiry:</v>
          </cell>
          <cell r="E1907" t="str">
            <v>remaining = -40626 day(s)</v>
          </cell>
        </row>
        <row r="1908">
          <cell r="A1908" t="str">
            <v>CSN:</v>
          </cell>
          <cell r="C1908" t="str">
            <v>Annual Radio Inspection:</v>
          </cell>
          <cell r="E1908" t="str">
            <v>remaining = -40626 day(s)</v>
          </cell>
        </row>
        <row r="1909">
          <cell r="A1909" t="str">
            <v>Technical Log no:</v>
          </cell>
        </row>
        <row r="1913">
          <cell r="A1913" t="str">
            <v>Last Check 100 / 200 Hours:</v>
          </cell>
          <cell r="C1913" t="str">
            <v>Next Check:</v>
          </cell>
          <cell r="D1913">
            <v>0</v>
          </cell>
        </row>
        <row r="1914">
          <cell r="A1914" t="str">
            <v>Last Check Date:</v>
          </cell>
          <cell r="C1914" t="str">
            <v>Due Date:</v>
          </cell>
          <cell r="E1914" t="str">
            <v>remaining = -40626 day(s)</v>
          </cell>
        </row>
        <row r="1915">
          <cell r="A1915" t="str">
            <v>CRS-SMI Reference:</v>
          </cell>
          <cell r="C1915" t="str">
            <v>Due at TSN:</v>
          </cell>
          <cell r="D1915" t="str">
            <v>:00</v>
          </cell>
          <cell r="E1915" t="str">
            <v>remaining = :00 hour(s)</v>
          </cell>
        </row>
        <row r="1916">
          <cell r="A1916" t="str">
            <v>TSN:</v>
          </cell>
          <cell r="C1916" t="str">
            <v>Estimated Due Date:</v>
          </cell>
          <cell r="D1916">
            <v>0</v>
          </cell>
          <cell r="E1916" t="str">
            <v>remaining = -40626 day(s)</v>
          </cell>
        </row>
        <row r="1918">
          <cell r="A1918" t="str">
            <v>CSN:</v>
          </cell>
        </row>
        <row r="1919">
          <cell r="A1919" t="str">
            <v>Borrowed Hours:</v>
          </cell>
          <cell r="B1919">
            <v>0</v>
          </cell>
        </row>
        <row r="1920">
          <cell r="B1920">
            <v>0</v>
          </cell>
        </row>
        <row r="1921">
          <cell r="A1921" t="str">
            <v>Last Check 1000 Hours:</v>
          </cell>
          <cell r="B1921" t="str">
            <v>-</v>
          </cell>
        </row>
        <row r="1922">
          <cell r="A1922" t="str">
            <v>Last Check Date:</v>
          </cell>
          <cell r="B1922" t="str">
            <v>-</v>
          </cell>
          <cell r="C1922" t="str">
            <v>Due Date:</v>
          </cell>
          <cell r="E1922" t="str">
            <v>remaining = -40626 day(s)</v>
          </cell>
        </row>
        <row r="1923">
          <cell r="A1923" t="str">
            <v>CRS-SMI Reference:</v>
          </cell>
          <cell r="B1923" t="str">
            <v>-</v>
          </cell>
          <cell r="C1923" t="str">
            <v>Due at TSN:</v>
          </cell>
          <cell r="D1923" t="str">
            <v>:00</v>
          </cell>
          <cell r="E1923" t="str">
            <v>remaining = :00 hour(s)</v>
          </cell>
        </row>
        <row r="1924">
          <cell r="A1924" t="str">
            <v>TSN:</v>
          </cell>
          <cell r="B1924">
            <v>0</v>
          </cell>
          <cell r="C1924" t="str">
            <v>Estimated Due Date:</v>
          </cell>
          <cell r="D1924">
            <v>0</v>
          </cell>
          <cell r="E1924" t="str">
            <v>remaining = -40626 day(s)</v>
          </cell>
        </row>
        <row r="1925">
          <cell r="B1925">
            <v>0</v>
          </cell>
        </row>
        <row r="1926">
          <cell r="A1926" t="str">
            <v>CSN:</v>
          </cell>
          <cell r="B1926">
            <v>0</v>
          </cell>
        </row>
        <row r="1927">
          <cell r="A1927" t="str">
            <v>Borrowed Hours:</v>
          </cell>
          <cell r="B1927">
            <v>0</v>
          </cell>
        </row>
        <row r="1928">
          <cell r="B1928">
            <v>0</v>
          </cell>
        </row>
        <row r="1929">
          <cell r="A1929" t="str">
            <v>Last Check 2000 Hours:</v>
          </cell>
          <cell r="B1929" t="str">
            <v>-</v>
          </cell>
        </row>
        <row r="1930">
          <cell r="A1930" t="str">
            <v>Last Check Date:</v>
          </cell>
          <cell r="B1930" t="str">
            <v>-</v>
          </cell>
          <cell r="C1930" t="str">
            <v>Due Date:</v>
          </cell>
          <cell r="E1930" t="str">
            <v>remaining = -40626 day(s)</v>
          </cell>
        </row>
        <row r="1931">
          <cell r="C1931" t="str">
            <v>Due at TSN:</v>
          </cell>
          <cell r="D1931" t="str">
            <v>:00</v>
          </cell>
          <cell r="E1931" t="str">
            <v>remaining = :00 hour(s)</v>
          </cell>
        </row>
        <row r="1932">
          <cell r="A1932" t="str">
            <v>TSN:</v>
          </cell>
          <cell r="B1932">
            <v>0</v>
          </cell>
          <cell r="C1932" t="str">
            <v>Estimated Due Date:</v>
          </cell>
          <cell r="D1932">
            <v>0</v>
          </cell>
          <cell r="E1932" t="str">
            <v>remaining = -40626 day(s)</v>
          </cell>
        </row>
        <row r="1933">
          <cell r="B1933">
            <v>0</v>
          </cell>
        </row>
        <row r="1934">
          <cell r="A1934" t="str">
            <v>CSN:</v>
          </cell>
          <cell r="B1934">
            <v>0</v>
          </cell>
        </row>
        <row r="1935">
          <cell r="A1935" t="str">
            <v>Borrowed Hours:</v>
          </cell>
          <cell r="B1935">
            <v>0</v>
          </cell>
        </row>
        <row r="1936">
          <cell r="B1936">
            <v>0</v>
          </cell>
        </row>
        <row r="2000">
          <cell r="A2000" t="str">
            <v>Aircraft Type:</v>
          </cell>
          <cell r="C2000" t="str">
            <v>CMR Expiry:</v>
          </cell>
          <cell r="E2000" t="str">
            <v>remaining = -40626 day(s)</v>
          </cell>
        </row>
        <row r="2001">
          <cell r="A2001" t="str">
            <v>Aircraft Regn:</v>
          </cell>
          <cell r="C2001" t="str">
            <v>CMR Reference:</v>
          </cell>
        </row>
        <row r="2002">
          <cell r="A2002" t="str">
            <v>Serial Number:</v>
          </cell>
          <cell r="C2002" t="str">
            <v>C of A Expiry:</v>
          </cell>
          <cell r="E2002" t="str">
            <v>remaining = -40626 day(s)</v>
          </cell>
        </row>
        <row r="2003">
          <cell r="A2003" t="str">
            <v>Manufactured Date:</v>
          </cell>
          <cell r="C2003" t="str">
            <v>C of A Reference:</v>
          </cell>
        </row>
        <row r="2004">
          <cell r="C2004" t="str">
            <v>C of A Test Flt Due:</v>
          </cell>
          <cell r="D2004">
            <v>-45</v>
          </cell>
          <cell r="E2004" t="str">
            <v>remaining = -40671 day(s)</v>
          </cell>
        </row>
        <row r="2005">
          <cell r="A2005" t="str">
            <v>Status as of:</v>
          </cell>
          <cell r="C2005" t="str">
            <v>Radio License Expiry:</v>
          </cell>
          <cell r="E2005" t="str">
            <v>remaining = -40626 day(s)</v>
          </cell>
        </row>
        <row r="2006">
          <cell r="A2006" t="str">
            <v>TSN:</v>
          </cell>
          <cell r="C2006" t="str">
            <v>Radio License Reference:</v>
          </cell>
        </row>
        <row r="2007">
          <cell r="C2007" t="str">
            <v>Annual Compass Swing Expiry:</v>
          </cell>
          <cell r="E2007" t="str">
            <v>remaining = -40626 day(s)</v>
          </cell>
        </row>
        <row r="2008">
          <cell r="A2008" t="str">
            <v>CSN:</v>
          </cell>
          <cell r="C2008" t="str">
            <v>Annual Radio Inspection:</v>
          </cell>
          <cell r="E2008" t="str">
            <v>remaining = -40626 day(s)</v>
          </cell>
        </row>
        <row r="2009">
          <cell r="A2009" t="str">
            <v>Technical Log no:</v>
          </cell>
        </row>
        <row r="2013">
          <cell r="A2013" t="str">
            <v>Last Check 100 / 200 Hours:</v>
          </cell>
          <cell r="C2013" t="str">
            <v>Next Check:</v>
          </cell>
          <cell r="D2013">
            <v>0</v>
          </cell>
        </row>
        <row r="2014">
          <cell r="A2014" t="str">
            <v>Last Check Date:</v>
          </cell>
          <cell r="C2014" t="str">
            <v>Due Date:</v>
          </cell>
          <cell r="E2014" t="str">
            <v>remaining = -40626 day(s)</v>
          </cell>
        </row>
        <row r="2015">
          <cell r="A2015" t="str">
            <v>CRS-SMI Reference:</v>
          </cell>
          <cell r="C2015" t="str">
            <v>Due at TSN:</v>
          </cell>
          <cell r="D2015" t="str">
            <v>:00</v>
          </cell>
          <cell r="E2015" t="str">
            <v>remaining = :00 hour(s)</v>
          </cell>
        </row>
        <row r="2016">
          <cell r="A2016" t="str">
            <v>TSN:</v>
          </cell>
          <cell r="C2016" t="str">
            <v>Estimated Due Date:</v>
          </cell>
          <cell r="D2016">
            <v>0</v>
          </cell>
          <cell r="E2016" t="str">
            <v>remaining = -40626 day(s)</v>
          </cell>
        </row>
        <row r="2018">
          <cell r="A2018" t="str">
            <v>CSN:</v>
          </cell>
        </row>
        <row r="2019">
          <cell r="A2019" t="str">
            <v>Borrowed Hours:</v>
          </cell>
          <cell r="B2019">
            <v>0</v>
          </cell>
        </row>
        <row r="2020">
          <cell r="B2020">
            <v>0</v>
          </cell>
        </row>
        <row r="2021">
          <cell r="A2021" t="str">
            <v>Last Check 1000 Hours:</v>
          </cell>
          <cell r="B2021" t="str">
            <v>-</v>
          </cell>
        </row>
        <row r="2022">
          <cell r="A2022" t="str">
            <v>Last Check Date:</v>
          </cell>
          <cell r="B2022" t="str">
            <v>-</v>
          </cell>
          <cell r="C2022" t="str">
            <v>Due Date:</v>
          </cell>
          <cell r="E2022" t="str">
            <v>remaining = -40626 day(s)</v>
          </cell>
        </row>
        <row r="2023">
          <cell r="A2023" t="str">
            <v>CRS-SMI Reference:</v>
          </cell>
          <cell r="B2023" t="str">
            <v>-</v>
          </cell>
          <cell r="C2023" t="str">
            <v>Due at TSN:</v>
          </cell>
          <cell r="D2023" t="str">
            <v>:00</v>
          </cell>
          <cell r="E2023" t="str">
            <v>remaining = :00 hour(s)</v>
          </cell>
        </row>
        <row r="2024">
          <cell r="A2024" t="str">
            <v>TSN:</v>
          </cell>
          <cell r="B2024">
            <v>0</v>
          </cell>
          <cell r="C2024" t="str">
            <v>Estimated Due Date:</v>
          </cell>
          <cell r="D2024">
            <v>0</v>
          </cell>
          <cell r="E2024" t="str">
            <v>remaining = -40626 day(s)</v>
          </cell>
        </row>
        <row r="2025">
          <cell r="B2025">
            <v>0</v>
          </cell>
        </row>
        <row r="2026">
          <cell r="A2026" t="str">
            <v>CSN:</v>
          </cell>
          <cell r="B2026">
            <v>0</v>
          </cell>
        </row>
        <row r="2027">
          <cell r="A2027" t="str">
            <v>Borrowed Hours:</v>
          </cell>
          <cell r="B2027">
            <v>0</v>
          </cell>
        </row>
        <row r="2028">
          <cell r="B2028">
            <v>0</v>
          </cell>
        </row>
        <row r="2029">
          <cell r="A2029" t="str">
            <v>Last Check 2000 Hours:</v>
          </cell>
          <cell r="B2029" t="str">
            <v>-</v>
          </cell>
        </row>
        <row r="2030">
          <cell r="A2030" t="str">
            <v>Last Check Date:</v>
          </cell>
          <cell r="B2030" t="str">
            <v>-</v>
          </cell>
          <cell r="C2030" t="str">
            <v>Due Date:</v>
          </cell>
          <cell r="E2030" t="str">
            <v>remaining = -40626 day(s)</v>
          </cell>
        </row>
        <row r="2031">
          <cell r="C2031" t="str">
            <v>Due at TSN:</v>
          </cell>
          <cell r="D2031" t="str">
            <v>:00</v>
          </cell>
          <cell r="E2031" t="str">
            <v>remaining = :00 hour(s)</v>
          </cell>
        </row>
        <row r="2032">
          <cell r="A2032" t="str">
            <v>TSN:</v>
          </cell>
          <cell r="B2032">
            <v>0</v>
          </cell>
          <cell r="C2032" t="str">
            <v>Estimated Due Date:</v>
          </cell>
          <cell r="D2032">
            <v>0</v>
          </cell>
          <cell r="E2032" t="str">
            <v>remaining = -40626 day(s)</v>
          </cell>
        </row>
        <row r="2033">
          <cell r="B2033">
            <v>0</v>
          </cell>
        </row>
        <row r="2034">
          <cell r="A2034" t="str">
            <v>CSN:</v>
          </cell>
          <cell r="B2034">
            <v>0</v>
          </cell>
        </row>
        <row r="2035">
          <cell r="A2035" t="str">
            <v>Borrowed Hours:</v>
          </cell>
          <cell r="B2035">
            <v>0</v>
          </cell>
        </row>
        <row r="2036">
          <cell r="B2036">
            <v>0</v>
          </cell>
        </row>
        <row r="2100">
          <cell r="A2100" t="str">
            <v>Aircraft Type:</v>
          </cell>
          <cell r="C2100" t="str">
            <v>CMR Expiry:</v>
          </cell>
          <cell r="E2100" t="str">
            <v>remaining = -40626 day(s)</v>
          </cell>
        </row>
        <row r="2101">
          <cell r="A2101" t="str">
            <v>Aircraft Regn:</v>
          </cell>
          <cell r="C2101" t="str">
            <v>CMR Reference:</v>
          </cell>
        </row>
        <row r="2102">
          <cell r="A2102" t="str">
            <v>Serial Number:</v>
          </cell>
          <cell r="C2102" t="str">
            <v>C of A Expiry:</v>
          </cell>
          <cell r="E2102" t="str">
            <v>remaining = -40626 day(s)</v>
          </cell>
        </row>
        <row r="2103">
          <cell r="A2103" t="str">
            <v>Manufactured Date:</v>
          </cell>
          <cell r="C2103" t="str">
            <v>C of A Reference:</v>
          </cell>
        </row>
        <row r="2104">
          <cell r="C2104" t="str">
            <v>C of A Test Flt Due:</v>
          </cell>
          <cell r="D2104">
            <v>-45</v>
          </cell>
          <cell r="E2104" t="str">
            <v>remaining = -40671 day(s)</v>
          </cell>
        </row>
        <row r="2105">
          <cell r="A2105" t="str">
            <v>Status as of:</v>
          </cell>
          <cell r="C2105" t="str">
            <v>Radio License Expiry:</v>
          </cell>
          <cell r="E2105" t="str">
            <v>remaining = -40626 day(s)</v>
          </cell>
        </row>
        <row r="2106">
          <cell r="A2106" t="str">
            <v>TSN:</v>
          </cell>
          <cell r="C2106" t="str">
            <v>Radio License Reference:</v>
          </cell>
        </row>
        <row r="2107">
          <cell r="C2107" t="str">
            <v>Annual Compass Swing Expiry:</v>
          </cell>
          <cell r="E2107" t="str">
            <v>remaining = -40626 day(s)</v>
          </cell>
        </row>
        <row r="2108">
          <cell r="A2108" t="str">
            <v>CSN:</v>
          </cell>
          <cell r="C2108" t="str">
            <v>Annual Radio Inspection:</v>
          </cell>
          <cell r="E2108" t="str">
            <v>remaining = -40626 day(s)</v>
          </cell>
        </row>
        <row r="2109">
          <cell r="A2109" t="str">
            <v>Technical Log no:</v>
          </cell>
        </row>
        <row r="2113">
          <cell r="A2113" t="str">
            <v>Last Check 100 / 200 Hours:</v>
          </cell>
          <cell r="C2113" t="str">
            <v>Next Check:</v>
          </cell>
          <cell r="D2113">
            <v>0</v>
          </cell>
        </row>
        <row r="2114">
          <cell r="A2114" t="str">
            <v>Last Check Date:</v>
          </cell>
          <cell r="C2114" t="str">
            <v>Due Date:</v>
          </cell>
          <cell r="E2114" t="str">
            <v>remaining = -40626 day(s)</v>
          </cell>
        </row>
        <row r="2115">
          <cell r="A2115" t="str">
            <v>CRS-SMI Reference:</v>
          </cell>
          <cell r="C2115" t="str">
            <v>Due at TSN:</v>
          </cell>
          <cell r="D2115" t="str">
            <v>:00</v>
          </cell>
          <cell r="E2115" t="str">
            <v>remaining = :00 hour(s)</v>
          </cell>
        </row>
        <row r="2116">
          <cell r="A2116" t="str">
            <v>TSN:</v>
          </cell>
          <cell r="C2116" t="str">
            <v>Estimated Due Date:</v>
          </cell>
          <cell r="D2116">
            <v>0</v>
          </cell>
          <cell r="E2116" t="str">
            <v>remaining = -40626 day(s)</v>
          </cell>
        </row>
        <row r="2118">
          <cell r="A2118" t="str">
            <v>CSN:</v>
          </cell>
        </row>
        <row r="2119">
          <cell r="A2119" t="str">
            <v>Borrowed Hours:</v>
          </cell>
          <cell r="B2119">
            <v>0</v>
          </cell>
        </row>
        <row r="2120">
          <cell r="B2120">
            <v>0</v>
          </cell>
        </row>
        <row r="2121">
          <cell r="A2121" t="str">
            <v>Last Check 1000 Hours:</v>
          </cell>
          <cell r="B2121" t="str">
            <v>-</v>
          </cell>
        </row>
        <row r="2122">
          <cell r="A2122" t="str">
            <v>Last Check Date:</v>
          </cell>
          <cell r="B2122" t="str">
            <v>-</v>
          </cell>
          <cell r="C2122" t="str">
            <v>Due Date:</v>
          </cell>
          <cell r="E2122" t="str">
            <v>remaining = -40626 day(s)</v>
          </cell>
        </row>
        <row r="2123">
          <cell r="A2123" t="str">
            <v>CRS-SMI Reference:</v>
          </cell>
          <cell r="B2123" t="str">
            <v>-</v>
          </cell>
          <cell r="C2123" t="str">
            <v>Due at TSN:</v>
          </cell>
          <cell r="D2123" t="str">
            <v>:00</v>
          </cell>
          <cell r="E2123" t="str">
            <v>remaining = :00 hour(s)</v>
          </cell>
        </row>
        <row r="2124">
          <cell r="A2124" t="str">
            <v>TSN:</v>
          </cell>
          <cell r="B2124">
            <v>0</v>
          </cell>
          <cell r="C2124" t="str">
            <v>Estimated Due Date:</v>
          </cell>
          <cell r="D2124">
            <v>0</v>
          </cell>
          <cell r="E2124" t="str">
            <v>remaining = -40626 day(s)</v>
          </cell>
        </row>
        <row r="2125">
          <cell r="B2125">
            <v>0</v>
          </cell>
        </row>
        <row r="2126">
          <cell r="A2126" t="str">
            <v>CSN:</v>
          </cell>
          <cell r="B2126">
            <v>0</v>
          </cell>
        </row>
        <row r="2127">
          <cell r="A2127" t="str">
            <v>Borrowed Hours:</v>
          </cell>
          <cell r="B2127">
            <v>0</v>
          </cell>
        </row>
        <row r="2128">
          <cell r="B2128">
            <v>0</v>
          </cell>
        </row>
        <row r="2129">
          <cell r="A2129" t="str">
            <v>Last Check 2000 Hours:</v>
          </cell>
          <cell r="B2129" t="str">
            <v>-</v>
          </cell>
        </row>
        <row r="2130">
          <cell r="A2130" t="str">
            <v>Last Check Date:</v>
          </cell>
          <cell r="B2130" t="str">
            <v>-</v>
          </cell>
          <cell r="C2130" t="str">
            <v>Due Date:</v>
          </cell>
          <cell r="E2130" t="str">
            <v>remaining = -40626 day(s)</v>
          </cell>
        </row>
        <row r="2131">
          <cell r="C2131" t="str">
            <v>Due at TSN:</v>
          </cell>
          <cell r="D2131" t="str">
            <v>:00</v>
          </cell>
          <cell r="E2131" t="str">
            <v>remaining = :00 hour(s)</v>
          </cell>
        </row>
        <row r="2132">
          <cell r="A2132" t="str">
            <v>TSN:</v>
          </cell>
          <cell r="B2132">
            <v>0</v>
          </cell>
          <cell r="C2132" t="str">
            <v>Estimated Due Date:</v>
          </cell>
          <cell r="D2132">
            <v>0</v>
          </cell>
          <cell r="E2132" t="str">
            <v>remaining = -40626 day(s)</v>
          </cell>
        </row>
        <row r="2133">
          <cell r="B2133">
            <v>0</v>
          </cell>
        </row>
        <row r="2134">
          <cell r="A2134" t="str">
            <v>CSN:</v>
          </cell>
          <cell r="B2134">
            <v>0</v>
          </cell>
        </row>
        <row r="2135">
          <cell r="A2135" t="str">
            <v>Borrowed Hours:</v>
          </cell>
          <cell r="B2135">
            <v>0</v>
          </cell>
        </row>
        <row r="2136">
          <cell r="B2136">
            <v>0</v>
          </cell>
        </row>
        <row r="2200">
          <cell r="A2200" t="str">
            <v>Aircraft Type:</v>
          </cell>
          <cell r="C2200" t="str">
            <v>CMR Expiry:</v>
          </cell>
          <cell r="E2200" t="str">
            <v>remaining = -40626 day(s)</v>
          </cell>
        </row>
        <row r="2201">
          <cell r="A2201" t="str">
            <v>Aircraft Regn:</v>
          </cell>
          <cell r="C2201" t="str">
            <v>CMR Reference:</v>
          </cell>
        </row>
        <row r="2202">
          <cell r="A2202" t="str">
            <v>Serial Number:</v>
          </cell>
          <cell r="C2202" t="str">
            <v>C of A Expiry:</v>
          </cell>
          <cell r="E2202" t="str">
            <v>remaining = -40626 day(s)</v>
          </cell>
        </row>
        <row r="2203">
          <cell r="A2203" t="str">
            <v>Manufactured Date:</v>
          </cell>
          <cell r="C2203" t="str">
            <v>C of A Reference:</v>
          </cell>
        </row>
        <row r="2204">
          <cell r="C2204" t="str">
            <v>C of A Test Flt Due:</v>
          </cell>
          <cell r="D2204">
            <v>-45</v>
          </cell>
          <cell r="E2204" t="str">
            <v>remaining = -40671 day(s)</v>
          </cell>
        </row>
        <row r="2205">
          <cell r="A2205" t="str">
            <v>Status as of:</v>
          </cell>
          <cell r="C2205" t="str">
            <v>Radio License Expiry:</v>
          </cell>
          <cell r="E2205" t="str">
            <v>remaining = -40626 day(s)</v>
          </cell>
        </row>
        <row r="2206">
          <cell r="A2206" t="str">
            <v>TSN:</v>
          </cell>
          <cell r="C2206" t="str">
            <v>Radio License Reference:</v>
          </cell>
        </row>
        <row r="2207">
          <cell r="C2207" t="str">
            <v>Annual Compass Swing Expiry:</v>
          </cell>
          <cell r="E2207" t="str">
            <v>remaining = -40626 day(s)</v>
          </cell>
        </row>
        <row r="2208">
          <cell r="A2208" t="str">
            <v>CSN:</v>
          </cell>
          <cell r="C2208" t="str">
            <v>Annual Radio Inspection:</v>
          </cell>
          <cell r="E2208" t="str">
            <v>remaining = -40626 day(s)</v>
          </cell>
        </row>
        <row r="2209">
          <cell r="A2209" t="str">
            <v>Technical Log no:</v>
          </cell>
        </row>
        <row r="2213">
          <cell r="A2213" t="str">
            <v>Last Check 100 / 200 Hours:</v>
          </cell>
          <cell r="C2213" t="str">
            <v>Next Check:</v>
          </cell>
          <cell r="D2213">
            <v>0</v>
          </cell>
        </row>
        <row r="2214">
          <cell r="A2214" t="str">
            <v>Last Check Date:</v>
          </cell>
          <cell r="C2214" t="str">
            <v>Due Date:</v>
          </cell>
          <cell r="E2214" t="str">
            <v>remaining = -40626 day(s)</v>
          </cell>
        </row>
        <row r="2215">
          <cell r="A2215" t="str">
            <v>CRS-SMI Reference:</v>
          </cell>
          <cell r="C2215" t="str">
            <v>Due at TSN:</v>
          </cell>
          <cell r="D2215" t="str">
            <v>:00</v>
          </cell>
          <cell r="E2215" t="str">
            <v>remaining = :00 hour(s)</v>
          </cell>
        </row>
        <row r="2216">
          <cell r="A2216" t="str">
            <v>TSN:</v>
          </cell>
          <cell r="C2216" t="str">
            <v>Estimated Due Date:</v>
          </cell>
          <cell r="D2216">
            <v>0</v>
          </cell>
          <cell r="E2216" t="str">
            <v>remaining = -40626 day(s)</v>
          </cell>
        </row>
        <row r="2218">
          <cell r="A2218" t="str">
            <v>CSN:</v>
          </cell>
        </row>
        <row r="2219">
          <cell r="A2219" t="str">
            <v>Borrowed Hours:</v>
          </cell>
          <cell r="B2219">
            <v>0</v>
          </cell>
        </row>
        <row r="2220">
          <cell r="B2220">
            <v>0</v>
          </cell>
        </row>
        <row r="2221">
          <cell r="A2221" t="str">
            <v>Last Check 1000 Hours:</v>
          </cell>
          <cell r="B2221" t="str">
            <v>-</v>
          </cell>
        </row>
        <row r="2222">
          <cell r="A2222" t="str">
            <v>Last Check Date:</v>
          </cell>
          <cell r="B2222" t="str">
            <v>-</v>
          </cell>
          <cell r="C2222" t="str">
            <v>Due Date:</v>
          </cell>
          <cell r="E2222" t="str">
            <v>remaining = -40626 day(s)</v>
          </cell>
        </row>
        <row r="2223">
          <cell r="A2223" t="str">
            <v>CRS-SMI Reference:</v>
          </cell>
          <cell r="B2223" t="str">
            <v>-</v>
          </cell>
          <cell r="C2223" t="str">
            <v>Due at TSN:</v>
          </cell>
          <cell r="D2223" t="str">
            <v>:00</v>
          </cell>
          <cell r="E2223" t="str">
            <v>remaining = :00 hour(s)</v>
          </cell>
        </row>
        <row r="2224">
          <cell r="A2224" t="str">
            <v>TSN:</v>
          </cell>
          <cell r="B2224">
            <v>0</v>
          </cell>
          <cell r="C2224" t="str">
            <v>Estimated Due Date:</v>
          </cell>
          <cell r="D2224">
            <v>0</v>
          </cell>
          <cell r="E2224" t="str">
            <v>remaining = -40626 day(s)</v>
          </cell>
        </row>
        <row r="2225">
          <cell r="B2225">
            <v>0</v>
          </cell>
        </row>
        <row r="2226">
          <cell r="A2226" t="str">
            <v>CSN:</v>
          </cell>
          <cell r="B2226">
            <v>0</v>
          </cell>
        </row>
        <row r="2227">
          <cell r="A2227" t="str">
            <v>Borrowed Hours:</v>
          </cell>
          <cell r="B2227">
            <v>0</v>
          </cell>
        </row>
        <row r="2228">
          <cell r="B2228">
            <v>0</v>
          </cell>
        </row>
        <row r="2229">
          <cell r="A2229" t="str">
            <v>Last Check 2000 Hours:</v>
          </cell>
          <cell r="B2229" t="str">
            <v>-</v>
          </cell>
        </row>
        <row r="2230">
          <cell r="A2230" t="str">
            <v>Last Check Date:</v>
          </cell>
          <cell r="B2230" t="str">
            <v>-</v>
          </cell>
          <cell r="C2230" t="str">
            <v>Due Date:</v>
          </cell>
          <cell r="E2230" t="str">
            <v>remaining = -40626 day(s)</v>
          </cell>
        </row>
        <row r="2231">
          <cell r="C2231" t="str">
            <v>Due at TSN:</v>
          </cell>
          <cell r="D2231" t="str">
            <v>:00</v>
          </cell>
          <cell r="E2231" t="str">
            <v>remaining = :00 hour(s)</v>
          </cell>
        </row>
        <row r="2232">
          <cell r="A2232" t="str">
            <v>TSN:</v>
          </cell>
          <cell r="B2232">
            <v>0</v>
          </cell>
          <cell r="C2232" t="str">
            <v>Estimated Due Date:</v>
          </cell>
          <cell r="D2232">
            <v>0</v>
          </cell>
          <cell r="E2232" t="str">
            <v>remaining = -40626 day(s)</v>
          </cell>
        </row>
        <row r="2233">
          <cell r="B2233">
            <v>0</v>
          </cell>
        </row>
        <row r="2234">
          <cell r="A2234" t="str">
            <v>CSN:</v>
          </cell>
          <cell r="B2234">
            <v>0</v>
          </cell>
        </row>
        <row r="2235">
          <cell r="A2235" t="str">
            <v>Borrowed Hours:</v>
          </cell>
          <cell r="B2235">
            <v>0</v>
          </cell>
        </row>
        <row r="2236">
          <cell r="B2236">
            <v>0</v>
          </cell>
        </row>
        <row r="2300">
          <cell r="A2300" t="str">
            <v>Aircraft Type:</v>
          </cell>
          <cell r="C2300" t="str">
            <v>CMR Expiry:</v>
          </cell>
          <cell r="E2300" t="str">
            <v>remaining = -40626 day(s)</v>
          </cell>
        </row>
        <row r="2301">
          <cell r="A2301" t="str">
            <v>Aircraft Regn:</v>
          </cell>
          <cell r="C2301" t="str">
            <v>CMR Reference:</v>
          </cell>
        </row>
        <row r="2302">
          <cell r="A2302" t="str">
            <v>Serial Number:</v>
          </cell>
          <cell r="C2302" t="str">
            <v>C of A Expiry:</v>
          </cell>
          <cell r="E2302" t="str">
            <v>remaining = -40626 day(s)</v>
          </cell>
        </row>
        <row r="2303">
          <cell r="A2303" t="str">
            <v>Manufactured Date:</v>
          </cell>
          <cell r="C2303" t="str">
            <v>C of A Reference:</v>
          </cell>
        </row>
        <row r="2304">
          <cell r="C2304" t="str">
            <v>C of A Test Flt Due:</v>
          </cell>
          <cell r="D2304">
            <v>-45</v>
          </cell>
          <cell r="E2304" t="str">
            <v>remaining = -40671 day(s)</v>
          </cell>
        </row>
        <row r="2305">
          <cell r="A2305" t="str">
            <v>Status as of:</v>
          </cell>
          <cell r="C2305" t="str">
            <v>Radio License Expiry:</v>
          </cell>
          <cell r="E2305" t="str">
            <v>remaining = -40626 day(s)</v>
          </cell>
        </row>
        <row r="2306">
          <cell r="A2306" t="str">
            <v>TSN:</v>
          </cell>
          <cell r="C2306" t="str">
            <v>Radio License Reference:</v>
          </cell>
        </row>
        <row r="2307">
          <cell r="C2307" t="str">
            <v>Annual Compass Swing Expiry:</v>
          </cell>
          <cell r="E2307" t="str">
            <v>remaining = -40626 day(s)</v>
          </cell>
        </row>
        <row r="2308">
          <cell r="A2308" t="str">
            <v>CSN:</v>
          </cell>
          <cell r="C2308" t="str">
            <v>Annual Radio Inspection:</v>
          </cell>
          <cell r="E2308" t="str">
            <v>remaining = -40626 day(s)</v>
          </cell>
        </row>
        <row r="2309">
          <cell r="A2309" t="str">
            <v>Technical Log no:</v>
          </cell>
        </row>
        <row r="2313">
          <cell r="A2313" t="str">
            <v>Last Check 100 / 200 Hours:</v>
          </cell>
          <cell r="C2313" t="str">
            <v>Next Check:</v>
          </cell>
          <cell r="D2313">
            <v>0</v>
          </cell>
        </row>
        <row r="2314">
          <cell r="A2314" t="str">
            <v>Last Check Date:</v>
          </cell>
          <cell r="C2314" t="str">
            <v>Due Date:</v>
          </cell>
          <cell r="E2314" t="str">
            <v>remaining = -40626 day(s)</v>
          </cell>
        </row>
        <row r="2315">
          <cell r="A2315" t="str">
            <v>CRS-SMI Reference:</v>
          </cell>
          <cell r="C2315" t="str">
            <v>Due at TSN:</v>
          </cell>
          <cell r="D2315" t="str">
            <v>:00</v>
          </cell>
          <cell r="E2315" t="str">
            <v>remaining = :00 hour(s)</v>
          </cell>
        </row>
        <row r="2316">
          <cell r="A2316" t="str">
            <v>TSN:</v>
          </cell>
          <cell r="C2316" t="str">
            <v>Estimated Due Date:</v>
          </cell>
          <cell r="D2316">
            <v>0</v>
          </cell>
          <cell r="E2316" t="str">
            <v>remaining = -40626 day(s)</v>
          </cell>
        </row>
        <row r="2318">
          <cell r="A2318" t="str">
            <v>CSN:</v>
          </cell>
        </row>
        <row r="2319">
          <cell r="A2319" t="str">
            <v>Borrowed Hours:</v>
          </cell>
          <cell r="B2319">
            <v>0</v>
          </cell>
        </row>
        <row r="2320">
          <cell r="B2320">
            <v>0</v>
          </cell>
        </row>
        <row r="2321">
          <cell r="A2321" t="str">
            <v>Last Check 1000 Hours:</v>
          </cell>
          <cell r="B2321" t="str">
            <v>-</v>
          </cell>
        </row>
        <row r="2322">
          <cell r="A2322" t="str">
            <v>Last Check Date:</v>
          </cell>
          <cell r="B2322" t="str">
            <v>-</v>
          </cell>
          <cell r="C2322" t="str">
            <v>Due Date:</v>
          </cell>
          <cell r="E2322" t="str">
            <v>remaining = -40626 day(s)</v>
          </cell>
        </row>
        <row r="2323">
          <cell r="A2323" t="str">
            <v>CRS-SMI Reference:</v>
          </cell>
          <cell r="B2323" t="str">
            <v>-</v>
          </cell>
          <cell r="C2323" t="str">
            <v>Due at TSN:</v>
          </cell>
          <cell r="D2323" t="str">
            <v>:00</v>
          </cell>
          <cell r="E2323" t="str">
            <v>remaining = :00 hour(s)</v>
          </cell>
        </row>
        <row r="2324">
          <cell r="A2324" t="str">
            <v>TSN:</v>
          </cell>
          <cell r="B2324">
            <v>0</v>
          </cell>
          <cell r="C2324" t="str">
            <v>Estimated Due Date:</v>
          </cell>
          <cell r="D2324">
            <v>0</v>
          </cell>
          <cell r="E2324" t="str">
            <v>remaining = -40626 day(s)</v>
          </cell>
        </row>
        <row r="2325">
          <cell r="B2325">
            <v>0</v>
          </cell>
        </row>
        <row r="2326">
          <cell r="A2326" t="str">
            <v>CSN:</v>
          </cell>
          <cell r="B2326">
            <v>0</v>
          </cell>
        </row>
        <row r="2327">
          <cell r="A2327" t="str">
            <v>Borrowed Hours:</v>
          </cell>
          <cell r="B2327">
            <v>0</v>
          </cell>
        </row>
        <row r="2328">
          <cell r="B2328">
            <v>0</v>
          </cell>
        </row>
        <row r="2329">
          <cell r="A2329" t="str">
            <v>Last Check 2000 Hours:</v>
          </cell>
          <cell r="B2329" t="str">
            <v>-</v>
          </cell>
        </row>
        <row r="2330">
          <cell r="A2330" t="str">
            <v>Last Check Date:</v>
          </cell>
          <cell r="B2330" t="str">
            <v>-</v>
          </cell>
          <cell r="C2330" t="str">
            <v>Due Date:</v>
          </cell>
          <cell r="E2330" t="str">
            <v>remaining = -40626 day(s)</v>
          </cell>
        </row>
        <row r="2331">
          <cell r="C2331" t="str">
            <v>Due at TSN:</v>
          </cell>
          <cell r="D2331" t="str">
            <v>:00</v>
          </cell>
          <cell r="E2331" t="str">
            <v>remaining = :00 hour(s)</v>
          </cell>
        </row>
        <row r="2332">
          <cell r="A2332" t="str">
            <v>TSN:</v>
          </cell>
          <cell r="B2332">
            <v>0</v>
          </cell>
          <cell r="C2332" t="str">
            <v>Estimated Due Date:</v>
          </cell>
          <cell r="D2332">
            <v>0</v>
          </cell>
          <cell r="E2332" t="str">
            <v>remaining = -40626 day(s)</v>
          </cell>
        </row>
        <row r="2333">
          <cell r="B2333">
            <v>0</v>
          </cell>
        </row>
        <row r="2334">
          <cell r="A2334" t="str">
            <v>CSN:</v>
          </cell>
          <cell r="B2334">
            <v>0</v>
          </cell>
        </row>
        <row r="2335">
          <cell r="A2335" t="str">
            <v>Borrowed Hours:</v>
          </cell>
          <cell r="B2335">
            <v>0</v>
          </cell>
        </row>
        <row r="2336">
          <cell r="B2336">
            <v>0</v>
          </cell>
        </row>
        <row r="2400">
          <cell r="A2400" t="str">
            <v>Aircraft Type:</v>
          </cell>
          <cell r="C2400" t="str">
            <v>CMR Expiry:</v>
          </cell>
          <cell r="E2400" t="str">
            <v>remaining = -40626 day(s)</v>
          </cell>
        </row>
        <row r="2401">
          <cell r="A2401" t="str">
            <v>Aircraft Regn:</v>
          </cell>
          <cell r="C2401" t="str">
            <v>CMR Reference:</v>
          </cell>
        </row>
        <row r="2402">
          <cell r="A2402" t="str">
            <v>Serial Number:</v>
          </cell>
          <cell r="C2402" t="str">
            <v>C of A Expiry:</v>
          </cell>
          <cell r="E2402" t="str">
            <v>remaining = -40626 day(s)</v>
          </cell>
        </row>
        <row r="2403">
          <cell r="A2403" t="str">
            <v>Manufactured Date:</v>
          </cell>
          <cell r="C2403" t="str">
            <v>C of A Reference:</v>
          </cell>
        </row>
        <row r="2404">
          <cell r="C2404" t="str">
            <v>C of A Test Flt Due:</v>
          </cell>
          <cell r="D2404">
            <v>-45</v>
          </cell>
          <cell r="E2404" t="str">
            <v>remaining = -40671 day(s)</v>
          </cell>
        </row>
        <row r="2405">
          <cell r="A2405" t="str">
            <v>Status as of:</v>
          </cell>
          <cell r="C2405" t="str">
            <v>Radio License Expiry:</v>
          </cell>
          <cell r="E2405" t="str">
            <v>remaining = -40626 day(s)</v>
          </cell>
        </row>
        <row r="2406">
          <cell r="A2406" t="str">
            <v>TSN:</v>
          </cell>
          <cell r="C2406" t="str">
            <v>Radio License Reference:</v>
          </cell>
        </row>
        <row r="2407">
          <cell r="C2407" t="str">
            <v>Annual Compass Swing Expiry:</v>
          </cell>
          <cell r="E2407" t="str">
            <v>remaining = -40626 day(s)</v>
          </cell>
        </row>
        <row r="2408">
          <cell r="A2408" t="str">
            <v>CSN:</v>
          </cell>
          <cell r="C2408" t="str">
            <v>Annual Radio Inspection:</v>
          </cell>
          <cell r="E2408" t="str">
            <v>remaining = -40626 day(s)</v>
          </cell>
        </row>
        <row r="2409">
          <cell r="A2409" t="str">
            <v>Technical Log no:</v>
          </cell>
        </row>
        <row r="2413">
          <cell r="A2413" t="str">
            <v>Last Check 100 / 200 Hours:</v>
          </cell>
          <cell r="C2413" t="str">
            <v>Next Check:</v>
          </cell>
          <cell r="D2413">
            <v>0</v>
          </cell>
        </row>
        <row r="2414">
          <cell r="A2414" t="str">
            <v>Last Check Date:</v>
          </cell>
          <cell r="C2414" t="str">
            <v>Due Date:</v>
          </cell>
          <cell r="E2414" t="str">
            <v>remaining = -40626 day(s)</v>
          </cell>
        </row>
        <row r="2415">
          <cell r="A2415" t="str">
            <v>CRS-SMI Reference:</v>
          </cell>
          <cell r="C2415" t="str">
            <v>Due at TSN:</v>
          </cell>
          <cell r="D2415" t="str">
            <v>:00</v>
          </cell>
          <cell r="E2415" t="str">
            <v>remaining = :00 hour(s)</v>
          </cell>
        </row>
        <row r="2416">
          <cell r="A2416" t="str">
            <v>TSN:</v>
          </cell>
          <cell r="C2416" t="str">
            <v>Estimated Due Date:</v>
          </cell>
          <cell r="D2416">
            <v>0</v>
          </cell>
          <cell r="E2416" t="str">
            <v>remaining = -40626 day(s)</v>
          </cell>
        </row>
        <row r="2418">
          <cell r="A2418" t="str">
            <v>CSN:</v>
          </cell>
        </row>
        <row r="2419">
          <cell r="A2419" t="str">
            <v>Borrowed Hours:</v>
          </cell>
          <cell r="B2419">
            <v>0</v>
          </cell>
        </row>
        <row r="2420">
          <cell r="B2420">
            <v>0</v>
          </cell>
        </row>
        <row r="2421">
          <cell r="A2421" t="str">
            <v>Last Check 1000 Hours:</v>
          </cell>
          <cell r="B2421" t="str">
            <v>-</v>
          </cell>
        </row>
        <row r="2422">
          <cell r="A2422" t="str">
            <v>Last Check Date:</v>
          </cell>
          <cell r="B2422" t="str">
            <v>-</v>
          </cell>
          <cell r="C2422" t="str">
            <v>Due Date:</v>
          </cell>
          <cell r="E2422" t="str">
            <v>remaining = -40626 day(s)</v>
          </cell>
        </row>
        <row r="2423">
          <cell r="A2423" t="str">
            <v>CRS-SMI Reference:</v>
          </cell>
          <cell r="B2423" t="str">
            <v>-</v>
          </cell>
          <cell r="C2423" t="str">
            <v>Due at TSN:</v>
          </cell>
          <cell r="D2423" t="str">
            <v>:00</v>
          </cell>
          <cell r="E2423" t="str">
            <v>remaining = :00 hour(s)</v>
          </cell>
        </row>
        <row r="2424">
          <cell r="A2424" t="str">
            <v>TSN:</v>
          </cell>
          <cell r="B2424">
            <v>0</v>
          </cell>
          <cell r="C2424" t="str">
            <v>Estimated Due Date:</v>
          </cell>
          <cell r="D2424">
            <v>0</v>
          </cell>
          <cell r="E2424" t="str">
            <v>remaining = -40626 day(s)</v>
          </cell>
        </row>
        <row r="2425">
          <cell r="B2425">
            <v>0</v>
          </cell>
        </row>
        <row r="2426">
          <cell r="A2426" t="str">
            <v>CSN:</v>
          </cell>
          <cell r="B2426">
            <v>0</v>
          </cell>
        </row>
        <row r="2427">
          <cell r="A2427" t="str">
            <v>Borrowed Hours:</v>
          </cell>
          <cell r="B2427">
            <v>0</v>
          </cell>
        </row>
        <row r="2428">
          <cell r="B2428">
            <v>0</v>
          </cell>
        </row>
        <row r="2429">
          <cell r="A2429" t="str">
            <v>Last Check 2000 Hours:</v>
          </cell>
          <cell r="B2429" t="str">
            <v>-</v>
          </cell>
        </row>
        <row r="2430">
          <cell r="A2430" t="str">
            <v>Last Check Date:</v>
          </cell>
          <cell r="B2430" t="str">
            <v>-</v>
          </cell>
          <cell r="C2430" t="str">
            <v>Due Date:</v>
          </cell>
          <cell r="E2430" t="str">
            <v>remaining = -40626 day(s)</v>
          </cell>
        </row>
        <row r="2431">
          <cell r="C2431" t="str">
            <v>Due at TSN:</v>
          </cell>
          <cell r="D2431" t="str">
            <v>:00</v>
          </cell>
          <cell r="E2431" t="str">
            <v>remaining = :00 hour(s)</v>
          </cell>
        </row>
        <row r="2432">
          <cell r="A2432" t="str">
            <v>TSN:</v>
          </cell>
          <cell r="B2432">
            <v>0</v>
          </cell>
          <cell r="C2432" t="str">
            <v>Estimated Due Date:</v>
          </cell>
          <cell r="D2432">
            <v>0</v>
          </cell>
          <cell r="E2432" t="str">
            <v>remaining = -40626 day(s)</v>
          </cell>
        </row>
        <row r="2433">
          <cell r="B2433">
            <v>0</v>
          </cell>
        </row>
        <row r="2434">
          <cell r="A2434" t="str">
            <v>CSN:</v>
          </cell>
          <cell r="B2434">
            <v>0</v>
          </cell>
        </row>
        <row r="2435">
          <cell r="A2435" t="str">
            <v>Borrowed Hours:</v>
          </cell>
          <cell r="B2435">
            <v>0</v>
          </cell>
        </row>
        <row r="2436">
          <cell r="B2436">
            <v>0</v>
          </cell>
        </row>
        <row r="2500">
          <cell r="A2500" t="str">
            <v>Aircraft Type:</v>
          </cell>
          <cell r="C2500" t="str">
            <v>CMR Expiry:</v>
          </cell>
          <cell r="E2500" t="str">
            <v>remaining = -40626 day(s)</v>
          </cell>
        </row>
        <row r="2501">
          <cell r="A2501" t="str">
            <v>Aircraft Regn:</v>
          </cell>
          <cell r="C2501" t="str">
            <v>CMR Reference:</v>
          </cell>
        </row>
        <row r="2502">
          <cell r="A2502" t="str">
            <v>Serial Number:</v>
          </cell>
          <cell r="C2502" t="str">
            <v>C of A Expiry:</v>
          </cell>
          <cell r="E2502" t="str">
            <v>remaining = -40626 day(s)</v>
          </cell>
        </row>
        <row r="2503">
          <cell r="A2503" t="str">
            <v>Manufactured Date:</v>
          </cell>
          <cell r="C2503" t="str">
            <v>C of A Reference:</v>
          </cell>
        </row>
        <row r="2504">
          <cell r="C2504" t="str">
            <v>C of A Test Flt Due:</v>
          </cell>
          <cell r="D2504">
            <v>-45</v>
          </cell>
          <cell r="E2504" t="str">
            <v>remaining = -40671 day(s)</v>
          </cell>
        </row>
        <row r="2505">
          <cell r="A2505" t="str">
            <v>Status as of:</v>
          </cell>
          <cell r="C2505" t="str">
            <v>Radio License Expiry:</v>
          </cell>
          <cell r="E2505" t="str">
            <v>remaining = -40626 day(s)</v>
          </cell>
        </row>
        <row r="2506">
          <cell r="A2506" t="str">
            <v>TSN:</v>
          </cell>
          <cell r="C2506" t="str">
            <v>Radio License Reference:</v>
          </cell>
        </row>
        <row r="2507">
          <cell r="C2507" t="str">
            <v>Annual Compass Swing Expiry:</v>
          </cell>
          <cell r="E2507" t="str">
            <v>remaining = -40626 day(s)</v>
          </cell>
        </row>
        <row r="2508">
          <cell r="A2508" t="str">
            <v>CSN:</v>
          </cell>
          <cell r="C2508" t="str">
            <v>Annual Radio Inspection:</v>
          </cell>
          <cell r="E2508" t="str">
            <v>remaining = -40626 day(s)</v>
          </cell>
        </row>
        <row r="2509">
          <cell r="A2509" t="str">
            <v>Technical Log no:</v>
          </cell>
        </row>
        <row r="2513">
          <cell r="A2513" t="str">
            <v>Last Check 100 / 200 Hours:</v>
          </cell>
          <cell r="C2513" t="str">
            <v>Next Check:</v>
          </cell>
          <cell r="D2513">
            <v>0</v>
          </cell>
        </row>
        <row r="2514">
          <cell r="A2514" t="str">
            <v>Last Check Date:</v>
          </cell>
          <cell r="C2514" t="str">
            <v>Due Date:</v>
          </cell>
          <cell r="E2514" t="str">
            <v>remaining = -40626 day(s)</v>
          </cell>
        </row>
        <row r="2515">
          <cell r="A2515" t="str">
            <v>CRS-SMI Reference:</v>
          </cell>
          <cell r="C2515" t="str">
            <v>Due at TSN:</v>
          </cell>
          <cell r="D2515" t="str">
            <v>:00</v>
          </cell>
          <cell r="E2515" t="str">
            <v>remaining = :00 hour(s)</v>
          </cell>
        </row>
        <row r="2516">
          <cell r="A2516" t="str">
            <v>TSN:</v>
          </cell>
          <cell r="C2516" t="str">
            <v>Estimated Due Date:</v>
          </cell>
          <cell r="D2516">
            <v>0</v>
          </cell>
          <cell r="E2516" t="str">
            <v>remaining = -40626 day(s)</v>
          </cell>
        </row>
        <row r="2518">
          <cell r="A2518" t="str">
            <v>CSN:</v>
          </cell>
        </row>
        <row r="2519">
          <cell r="A2519" t="str">
            <v>Borrowed Hours:</v>
          </cell>
          <cell r="B2519">
            <v>0</v>
          </cell>
        </row>
        <row r="2520">
          <cell r="B2520">
            <v>0</v>
          </cell>
        </row>
        <row r="2521">
          <cell r="A2521" t="str">
            <v>Last Check 1000 Hours:</v>
          </cell>
          <cell r="B2521" t="str">
            <v>-</v>
          </cell>
        </row>
        <row r="2522">
          <cell r="A2522" t="str">
            <v>Last Check Date:</v>
          </cell>
          <cell r="B2522" t="str">
            <v>-</v>
          </cell>
          <cell r="C2522" t="str">
            <v>Due Date:</v>
          </cell>
          <cell r="E2522" t="str">
            <v>remaining = -40626 day(s)</v>
          </cell>
        </row>
        <row r="2523">
          <cell r="A2523" t="str">
            <v>CRS-SMI Reference:</v>
          </cell>
          <cell r="B2523" t="str">
            <v>-</v>
          </cell>
          <cell r="C2523" t="str">
            <v>Due at TSN:</v>
          </cell>
          <cell r="D2523" t="str">
            <v>:00</v>
          </cell>
          <cell r="E2523" t="str">
            <v>remaining = :00 hour(s)</v>
          </cell>
        </row>
        <row r="2524">
          <cell r="A2524" t="str">
            <v>TSN:</v>
          </cell>
          <cell r="B2524">
            <v>0</v>
          </cell>
          <cell r="C2524" t="str">
            <v>Estimated Due Date:</v>
          </cell>
          <cell r="D2524">
            <v>0</v>
          </cell>
          <cell r="E2524" t="str">
            <v>remaining = -40626 day(s)</v>
          </cell>
        </row>
        <row r="2525">
          <cell r="B2525">
            <v>0</v>
          </cell>
        </row>
        <row r="2526">
          <cell r="A2526" t="str">
            <v>CSN:</v>
          </cell>
          <cell r="B2526">
            <v>0</v>
          </cell>
        </row>
        <row r="2527">
          <cell r="A2527" t="str">
            <v>Borrowed Hours:</v>
          </cell>
          <cell r="B2527">
            <v>0</v>
          </cell>
        </row>
        <row r="2528">
          <cell r="B2528">
            <v>0</v>
          </cell>
        </row>
        <row r="2529">
          <cell r="A2529" t="str">
            <v>Last Check 2000 Hours:</v>
          </cell>
          <cell r="B2529" t="str">
            <v>-</v>
          </cell>
        </row>
        <row r="2530">
          <cell r="A2530" t="str">
            <v>Last Check Date:</v>
          </cell>
          <cell r="B2530" t="str">
            <v>-</v>
          </cell>
          <cell r="C2530" t="str">
            <v>Due Date:</v>
          </cell>
          <cell r="E2530" t="str">
            <v>remaining = -40626 day(s)</v>
          </cell>
        </row>
        <row r="2531">
          <cell r="C2531" t="str">
            <v>Due at TSN:</v>
          </cell>
          <cell r="D2531" t="str">
            <v>:00</v>
          </cell>
          <cell r="E2531" t="str">
            <v>remaining = :00 hour(s)</v>
          </cell>
        </row>
        <row r="2532">
          <cell r="A2532" t="str">
            <v>TSN:</v>
          </cell>
          <cell r="B2532">
            <v>0</v>
          </cell>
          <cell r="C2532" t="str">
            <v>Estimated Due Date:</v>
          </cell>
          <cell r="D2532">
            <v>0</v>
          </cell>
          <cell r="E2532" t="str">
            <v>remaining = -40626 day(s)</v>
          </cell>
        </row>
        <row r="2533">
          <cell r="B2533">
            <v>0</v>
          </cell>
        </row>
        <row r="2534">
          <cell r="A2534" t="str">
            <v>CSN:</v>
          </cell>
          <cell r="B2534">
            <v>0</v>
          </cell>
        </row>
        <row r="2535">
          <cell r="A2535" t="str">
            <v>Borrowed Hours:</v>
          </cell>
          <cell r="B2535">
            <v>0</v>
          </cell>
        </row>
        <row r="2536">
          <cell r="B2536">
            <v>0</v>
          </cell>
        </row>
      </sheetData>
      <sheetData sheetId="1"/>
      <sheetData sheetId="2"/>
      <sheetData sheetId="3">
        <row r="3">
          <cell r="B3" t="str">
            <v>9M-HMI</v>
          </cell>
          <cell r="C3" t="e">
            <v>#REF!</v>
          </cell>
          <cell r="F3" t="str">
            <v>9M-HMJ</v>
          </cell>
          <cell r="G3">
            <v>458.3</v>
          </cell>
        </row>
        <row r="4">
          <cell r="B4" t="str">
            <v>9M-HMJ</v>
          </cell>
          <cell r="C4" t="e">
            <v>#REF!</v>
          </cell>
          <cell r="F4" t="str">
            <v>9M-HMX</v>
          </cell>
          <cell r="G4">
            <v>541.11666666666667</v>
          </cell>
        </row>
        <row r="5">
          <cell r="B5" t="str">
            <v>9M-HMK</v>
          </cell>
          <cell r="C5" t="e">
            <v>#REF!</v>
          </cell>
          <cell r="F5" t="str">
            <v>9M-HMU</v>
          </cell>
          <cell r="G5">
            <v>693.76666666666665</v>
          </cell>
        </row>
        <row r="6">
          <cell r="B6" t="str">
            <v>9M-HML</v>
          </cell>
          <cell r="C6" t="e">
            <v>#REF!</v>
          </cell>
          <cell r="F6" t="str">
            <v>9M-HMW</v>
          </cell>
          <cell r="G6">
            <v>712.5333333333333</v>
          </cell>
        </row>
        <row r="7">
          <cell r="B7" t="str">
            <v>9M-HMM</v>
          </cell>
          <cell r="C7" t="e">
            <v>#REF!</v>
          </cell>
          <cell r="F7" t="str">
            <v>9M-HMO</v>
          </cell>
          <cell r="G7">
            <v>747.61666666666667</v>
          </cell>
        </row>
        <row r="8">
          <cell r="B8" t="str">
            <v>9M-HMN</v>
          </cell>
          <cell r="C8" t="e">
            <v>#REF!</v>
          </cell>
          <cell r="F8" t="str">
            <v>9M-HMS</v>
          </cell>
          <cell r="G8">
            <v>748.15</v>
          </cell>
        </row>
        <row r="9">
          <cell r="B9" t="str">
            <v>9M-HMO</v>
          </cell>
          <cell r="C9" t="e">
            <v>#REF!</v>
          </cell>
          <cell r="F9" t="str">
            <v>9M-HMT</v>
          </cell>
          <cell r="G9">
            <v>774.16666666666663</v>
          </cell>
        </row>
        <row r="10">
          <cell r="B10" t="str">
            <v>9M-HMP</v>
          </cell>
          <cell r="C10" t="e">
            <v>#REF!</v>
          </cell>
          <cell r="F10" t="str">
            <v>9M-HMN</v>
          </cell>
          <cell r="G10">
            <v>774.76666666666665</v>
          </cell>
        </row>
        <row r="11">
          <cell r="B11" t="str">
            <v>9M-HMQ</v>
          </cell>
          <cell r="C11" t="e">
            <v>#REF!</v>
          </cell>
          <cell r="F11" t="str">
            <v>9M-HMI</v>
          </cell>
          <cell r="G11">
            <v>797.2833333333333</v>
          </cell>
        </row>
        <row r="12">
          <cell r="B12" t="str">
            <v>9M-HMR</v>
          </cell>
          <cell r="C12" t="e">
            <v>#REF!</v>
          </cell>
          <cell r="F12" t="str">
            <v>9M-HMP</v>
          </cell>
          <cell r="G12">
            <v>816.33333333333337</v>
          </cell>
        </row>
        <row r="13">
          <cell r="B13" t="str">
            <v>9M-HMS</v>
          </cell>
          <cell r="C13" t="e">
            <v>#REF!</v>
          </cell>
          <cell r="F13" t="str">
            <v>9M-HMY</v>
          </cell>
          <cell r="G13">
            <v>824.18333333333328</v>
          </cell>
        </row>
        <row r="14">
          <cell r="B14" t="str">
            <v>9M-HMT</v>
          </cell>
          <cell r="C14" t="e">
            <v>#REF!</v>
          </cell>
          <cell r="F14" t="str">
            <v>9M-HMV</v>
          </cell>
          <cell r="G14">
            <v>849.93333333333328</v>
          </cell>
        </row>
        <row r="15">
          <cell r="B15" t="str">
            <v>9M-HMU</v>
          </cell>
          <cell r="C15" t="e">
            <v>#REF!</v>
          </cell>
          <cell r="F15" t="str">
            <v>9M-HMM</v>
          </cell>
          <cell r="G15">
            <v>860.86666666666667</v>
          </cell>
        </row>
        <row r="16">
          <cell r="B16" t="str">
            <v>9M-HMV</v>
          </cell>
          <cell r="C16" t="e">
            <v>#REF!</v>
          </cell>
          <cell r="F16" t="str">
            <v>9M-HMQ</v>
          </cell>
          <cell r="G16">
            <v>882.5</v>
          </cell>
        </row>
        <row r="17">
          <cell r="B17" t="str">
            <v>9M-HMW</v>
          </cell>
          <cell r="C17" t="e">
            <v>#REF!</v>
          </cell>
          <cell r="F17" t="str">
            <v>9M-HMK</v>
          </cell>
          <cell r="G17">
            <v>891.48333333333335</v>
          </cell>
        </row>
        <row r="18">
          <cell r="B18" t="str">
            <v>9M-HMX</v>
          </cell>
          <cell r="C18" t="e">
            <v>#REF!</v>
          </cell>
          <cell r="F18" t="str">
            <v>9M-HML</v>
          </cell>
          <cell r="G18">
            <v>897.08333333333337</v>
          </cell>
        </row>
        <row r="19">
          <cell r="B19" t="str">
            <v>9M-HMY</v>
          </cell>
          <cell r="C19" t="e">
            <v>#REF!</v>
          </cell>
          <cell r="F19" t="str">
            <v>9M-HMB</v>
          </cell>
          <cell r="G19">
            <v>996.25</v>
          </cell>
        </row>
        <row r="20">
          <cell r="B20" t="str">
            <v>9M-HMZ</v>
          </cell>
          <cell r="C20" t="e">
            <v>#REF!</v>
          </cell>
          <cell r="F20" t="str">
            <v>9M-HMR</v>
          </cell>
          <cell r="G20">
            <v>996.2833333333333</v>
          </cell>
        </row>
        <row r="21">
          <cell r="B21" t="str">
            <v>9M-HMB</v>
          </cell>
          <cell r="C21" t="e">
            <v>#REF!</v>
          </cell>
          <cell r="F21" t="str">
            <v>9M-HMZ</v>
          </cell>
          <cell r="G21">
            <v>1010.1666666666666</v>
          </cell>
        </row>
      </sheetData>
      <sheetData sheetId="4"/>
      <sheetData sheetId="5"/>
      <sheetData sheetId="6"/>
      <sheetData sheetId="7">
        <row r="1">
          <cell r="A1" t="e">
            <v>#REF!</v>
          </cell>
          <cell r="B1">
            <v>1</v>
          </cell>
        </row>
        <row r="2">
          <cell r="A2" t="e">
            <v>#REF!</v>
          </cell>
          <cell r="B2">
            <v>2</v>
          </cell>
        </row>
        <row r="3">
          <cell r="A3" t="str">
            <v>Serviceable Aircraft</v>
          </cell>
          <cell r="B3">
            <v>3</v>
          </cell>
        </row>
        <row r="4">
          <cell r="A4" t="e">
            <v>#REF!</v>
          </cell>
          <cell r="B4">
            <v>4</v>
          </cell>
        </row>
        <row r="5">
          <cell r="A5" t="str">
            <v xml:space="preserve">TB10                                                                         Regn: 9M-HMH Total Hrs is 985.15                                Next chk is 100 Hours Inspn and                                                       remaining hrs is 50.0       </v>
          </cell>
          <cell r="B5">
            <v>5</v>
          </cell>
        </row>
        <row r="6">
          <cell r="A6">
            <v>0</v>
          </cell>
          <cell r="B6" t="str">
            <v>ZZZZ</v>
          </cell>
        </row>
        <row r="7">
          <cell r="A7">
            <v>0</v>
          </cell>
          <cell r="B7" t="str">
            <v>ZZZZ</v>
          </cell>
        </row>
        <row r="8">
          <cell r="A8">
            <v>0</v>
          </cell>
          <cell r="B8" t="str">
            <v>ZZZZ</v>
          </cell>
        </row>
        <row r="9">
          <cell r="A9">
            <v>0</v>
          </cell>
          <cell r="B9" t="str">
            <v>ZZZZ</v>
          </cell>
        </row>
        <row r="10">
          <cell r="A10" t="str">
            <v xml:space="preserve">DA40D                                                                         Regn: 9M-HMI Total Hrs is 1198.35                                Next chk is 100 Hours Inspn and                                                       remaining hrs is 96.1     </v>
          </cell>
          <cell r="B10">
            <v>6</v>
          </cell>
        </row>
        <row r="11">
          <cell r="A11" t="str">
            <v xml:space="preserve">DA40D                                                                         Regn: 9M-HMJ Total Hrs is 935.22                                Next chk is 100 Hours Inspn and                                                       remaining hrs is 45.0      </v>
          </cell>
          <cell r="B11">
            <v>7</v>
          </cell>
        </row>
        <row r="12">
          <cell r="A12" t="str">
            <v xml:space="preserve">DA40D                                                                         Regn: 9M-HML Total Hrs is 1265.00                                Next chk is 100 Hours Inspn and                                                       remaining hrs is 28.5     </v>
          </cell>
          <cell r="B12">
            <v>8</v>
          </cell>
        </row>
        <row r="13">
          <cell r="A13" t="str">
            <v xml:space="preserve">DA40D                                                                         Regn: 9M-HMM Total Hrs is 1098.20                                Next chk is 200 Hours Inspn and                                                       remaining hrs is 94.5     </v>
          </cell>
          <cell r="B13">
            <v>9</v>
          </cell>
        </row>
        <row r="14">
          <cell r="A14" t="str">
            <v xml:space="preserve">DA40D                                                                         Regn: 9M-HMS Total Hrs is 1045.23                                Next chk is 100 Hours Inspn and                                                       remaining hrs is 49.1     </v>
          </cell>
          <cell r="B14">
            <v>10</v>
          </cell>
        </row>
        <row r="15">
          <cell r="A15" t="str">
            <v xml:space="preserve">DA40D                                                                         Regn: 9M-HMT Total Hrs is 1259.00                                Next chk is 100 Hours Inspn and                                                       remaining hrs is 31.2     </v>
          </cell>
          <cell r="B15">
            <v>11</v>
          </cell>
        </row>
        <row r="16">
          <cell r="A16" t="str">
            <v xml:space="preserve">DA40D                                                                         Regn: 9M-HMU Total Hrs is 1048.60                                Next chk is 100 Hours Inspn and                                                       remaining hrs is 41.6     </v>
          </cell>
          <cell r="B16">
            <v>12</v>
          </cell>
        </row>
        <row r="17">
          <cell r="A17" t="str">
            <v xml:space="preserve">DA40D                                                                         Regn: 9M-HMV Total Hrs is 1248.02                                Next chk is 100 Hours Inspn and                                                       remaining hrs is 39.0     </v>
          </cell>
          <cell r="B17">
            <v>13</v>
          </cell>
        </row>
        <row r="18">
          <cell r="A18" t="str">
            <v xml:space="preserve">DA40D                                                                         Regn: 9M-HMW Total Hrs is 990.25                                Next chk is 200 Hours Inspn and                                                       remaining hrs is 1.3       </v>
          </cell>
          <cell r="B18">
            <v>14</v>
          </cell>
        </row>
        <row r="19">
          <cell r="A19" t="str">
            <v xml:space="preserve">DA40D                                                                         Regn: 9M-HMX Total Hrs is 951.43                                Next chk is 200 Hours Inspn and                                                       remaining hrs is 41.0      </v>
          </cell>
          <cell r="B19">
            <v>15</v>
          </cell>
        </row>
        <row r="20">
          <cell r="A20">
            <v>0</v>
          </cell>
          <cell r="B20" t="str">
            <v>ZZZZ</v>
          </cell>
        </row>
        <row r="21">
          <cell r="A21">
            <v>0</v>
          </cell>
          <cell r="B21" t="str">
            <v>ZZZZ</v>
          </cell>
        </row>
        <row r="22">
          <cell r="A22">
            <v>0</v>
          </cell>
          <cell r="B22" t="str">
            <v>ZZZZ</v>
          </cell>
        </row>
        <row r="23">
          <cell r="A23">
            <v>0</v>
          </cell>
          <cell r="B23" t="str">
            <v>ZZZZ</v>
          </cell>
        </row>
        <row r="24">
          <cell r="A24">
            <v>0</v>
          </cell>
          <cell r="B24" t="str">
            <v>ZZZZ</v>
          </cell>
        </row>
        <row r="25">
          <cell r="A25">
            <v>0</v>
          </cell>
          <cell r="B25" t="str">
            <v>ZZZZ</v>
          </cell>
        </row>
        <row r="26">
          <cell r="A26" t="str">
            <v xml:space="preserve">DA42                                                                         Regn: 9M-HMB Total Hrs is 1487.25                                Next chk is 100 Hours Inspn and                                                       remaining hrs is 6.5       </v>
          </cell>
          <cell r="B26">
            <v>16</v>
          </cell>
        </row>
        <row r="27">
          <cell r="A27" t="str">
            <v xml:space="preserve">DA42                                                                         Regn: 9M-HMY Total Hrs is 1108.18                                Next chk is 200 Hours Inspn and                                                       remaining hrs is 50.4      </v>
          </cell>
          <cell r="B27">
            <v>17</v>
          </cell>
        </row>
        <row r="28">
          <cell r="A28" t="str">
            <v xml:space="preserve">DA42                                                                         Regn: 9M-HMZ Total Hrs is 1558.52                                Next chk is 200 Hours Inspn and                                                       remaining hrs is 23.1      </v>
          </cell>
          <cell r="B28">
            <v>18</v>
          </cell>
        </row>
        <row r="29">
          <cell r="B29" t="str">
            <v>ZZZZ</v>
          </cell>
        </row>
        <row r="30">
          <cell r="A30" t="str">
            <v>Unserviceable Aircraft</v>
          </cell>
          <cell r="B30">
            <v>19</v>
          </cell>
        </row>
        <row r="31">
          <cell r="A31" t="e">
            <v>#REF!</v>
          </cell>
          <cell r="B31" t="e">
            <v>#REF!</v>
          </cell>
        </row>
        <row r="32">
          <cell r="A32" t="str">
            <v>TB10                                                                      Regn: 9M-HMD                                                                                                   reason: RPM fluctuate. Rectification require more ground time. Estimat</v>
          </cell>
          <cell r="B32" t="e">
            <v>#REF!</v>
          </cell>
        </row>
        <row r="33">
          <cell r="A33" t="str">
            <v>TB10                                                                      Regn: 9M-HME                                                                                                   reason: Engine fail to start. Estimate 06-Jul-07</v>
          </cell>
          <cell r="B33" t="e">
            <v>#REF!</v>
          </cell>
        </row>
        <row r="34">
          <cell r="A34" t="str">
            <v>TB10                                                                      Regn: 9M-HMF                                                                                                   reason: 50hrs insp. Estimate07-Jul-07</v>
          </cell>
          <cell r="B34" t="e">
            <v>#REF!</v>
          </cell>
        </row>
        <row r="35">
          <cell r="A35" t="str">
            <v>TB10                                                                      Regn: 9M-HMG                                                                                                   reason: Defect require spares. Awaiting spares from Aviall. Estimate 1</v>
          </cell>
          <cell r="B35" t="e">
            <v>#REF!</v>
          </cell>
        </row>
        <row r="36">
          <cell r="A36">
            <v>0</v>
          </cell>
          <cell r="B36" t="str">
            <v>ZZZZ</v>
          </cell>
        </row>
        <row r="37">
          <cell r="A37" t="str">
            <v>DA40D                                                                      Regn: 9M-HMK                                                                                                   reason: 200hrs inspn. Estimate 06-Jul-07</v>
          </cell>
          <cell r="B37" t="e">
            <v>#REF!</v>
          </cell>
        </row>
        <row r="38">
          <cell r="A38" t="str">
            <v>DA40D                                                                      Regn: 9M-HMN                                                                                                   reason: 1000 hrs insp + Engine change. Start 25-Jun-07. Eng to arrive</v>
          </cell>
          <cell r="B38" t="e">
            <v>#REF!</v>
          </cell>
        </row>
        <row r="39">
          <cell r="A39" t="str">
            <v>DA40D                                                                      Regn: 9M-HMO                                                                                                   reason: 1000 hrs + Engine change. Start 16-Jun-07. Engine rcvd 02-Jul</v>
          </cell>
          <cell r="B39" t="e">
            <v>#REF!</v>
          </cell>
        </row>
        <row r="40">
          <cell r="A40" t="str">
            <v>DA40D                                                                      Regn: 9M-HMP                                                                                                   reason: Planned to start on 1000 hrs insp+ Eng change on 07-Jul-07. A</v>
          </cell>
          <cell r="B40" t="e">
            <v>#REF!</v>
          </cell>
        </row>
        <row r="41">
          <cell r="A41" t="str">
            <v>DA40D                                                                      Regn: 9M-HMR                                                                                                   reason: 200hrs inspn. Nose landing found cracked. Insp period extende</v>
          </cell>
          <cell r="B41" t="e">
            <v>#REF!</v>
          </cell>
        </row>
        <row r="42">
          <cell r="A42">
            <v>0</v>
          </cell>
          <cell r="B42" t="str">
            <v>ZZZZ</v>
          </cell>
        </row>
        <row r="43">
          <cell r="A43">
            <v>0</v>
          </cell>
          <cell r="B43" t="str">
            <v>ZZZZ</v>
          </cell>
        </row>
        <row r="44">
          <cell r="A44">
            <v>0</v>
          </cell>
          <cell r="B44" t="str">
            <v>ZZZZ</v>
          </cell>
        </row>
        <row r="45">
          <cell r="A45">
            <v>0</v>
          </cell>
          <cell r="B45" t="str">
            <v>ZZZZ</v>
          </cell>
        </row>
        <row r="46">
          <cell r="A46">
            <v>0</v>
          </cell>
          <cell r="B46" t="str">
            <v>ZZZZ</v>
          </cell>
        </row>
        <row r="47">
          <cell r="A47">
            <v>0</v>
          </cell>
          <cell r="B47" t="str">
            <v>ZZZZ</v>
          </cell>
        </row>
        <row r="48">
          <cell r="A48">
            <v>0</v>
          </cell>
          <cell r="B48" t="str">
            <v>ZZZZ</v>
          </cell>
        </row>
        <row r="49">
          <cell r="A49">
            <v>0</v>
          </cell>
          <cell r="B49" t="str">
            <v>ZZZZ</v>
          </cell>
        </row>
        <row r="50">
          <cell r="A50">
            <v>0</v>
          </cell>
          <cell r="B50" t="str">
            <v>ZZZZ</v>
          </cell>
        </row>
        <row r="51">
          <cell r="A51">
            <v>0</v>
          </cell>
          <cell r="B51" t="str">
            <v>ZZZZ</v>
          </cell>
        </row>
        <row r="52">
          <cell r="A52">
            <v>0</v>
          </cell>
          <cell r="B52" t="str">
            <v>ZZZZ</v>
          </cell>
        </row>
        <row r="53">
          <cell r="A53">
            <v>0</v>
          </cell>
          <cell r="B53" t="str">
            <v>ZZZZ</v>
          </cell>
        </row>
        <row r="54">
          <cell r="A54">
            <v>0</v>
          </cell>
          <cell r="B54" t="str">
            <v>ZZZZ</v>
          </cell>
        </row>
      </sheetData>
      <sheetData sheetId="8">
        <row r="1">
          <cell r="A1" t="str">
            <v>Daily Aircraft Status and Hours Flown</v>
          </cell>
        </row>
        <row r="2">
          <cell r="A2" t="str">
            <v>04-Jul-2007 TB10 Total Hours Flown = 13.09 DA40D Total Hours Flown = 47.00 DA42 Total Hours Flown = 10.83 Total Fleet Hours Flown = 70.92</v>
          </cell>
        </row>
        <row r="3">
          <cell r="A3" t="str">
            <v>Serviceable Aircraft</v>
          </cell>
        </row>
        <row r="4">
          <cell r="A4" t="str">
            <v>TB10 = 1 DA40D = 10 DA42 = 3 AVGAS (100LL) Remaining: 52drums</v>
          </cell>
        </row>
        <row r="5">
          <cell r="A5" t="str">
            <v xml:space="preserve">TB10                                                                         Regn: 9M-HMH Total Hrs is 985.15                                Next chk is 100 Hours Inspn and                                                       remaining hrs is 50.0       </v>
          </cell>
        </row>
        <row r="6">
          <cell r="A6" t="str">
            <v xml:space="preserve">DA40D                                                                         Regn: 9M-HMI Total Hrs is 1198.35                                Next chk is 100 Hours Inspn and                                                       remaining hrs is 96.1     </v>
          </cell>
        </row>
        <row r="7">
          <cell r="A7" t="str">
            <v xml:space="preserve">DA40D                                                                         Regn: 9M-HMJ Total Hrs is 935.22                                Next chk is 100 Hours Inspn and                                                       remaining hrs is 45.0      </v>
          </cell>
        </row>
        <row r="8">
          <cell r="A8" t="str">
            <v xml:space="preserve">DA40D                                                                         Regn: 9M-HML Total Hrs is 1265.00                                Next chk is 100 Hours Inspn and                                                       remaining hrs is 28.5     </v>
          </cell>
        </row>
        <row r="9">
          <cell r="A9" t="str">
            <v xml:space="preserve">DA40D                                                                         Regn: 9M-HMM Total Hrs is 1098.20                                Next chk is 200 Hours Inspn and                                                       remaining hrs is 94.5     </v>
          </cell>
        </row>
        <row r="10">
          <cell r="A10" t="str">
            <v xml:space="preserve">DA40D                                                                         Regn: 9M-HMS Total Hrs is 1045.23                                Next chk is 100 Hours Inspn and                                                       remaining hrs is 49.1     </v>
          </cell>
        </row>
        <row r="11">
          <cell r="A11" t="str">
            <v xml:space="preserve">DA40D                                                                         Regn: 9M-HMT Total Hrs is 1259.00                                Next chk is 100 Hours Inspn and                                                       remaining hrs is 31.2     </v>
          </cell>
        </row>
        <row r="12">
          <cell r="A12" t="str">
            <v xml:space="preserve">DA40D                                                                         Regn: 9M-HMU Total Hrs is 1048.60                                Next chk is 100 Hours Inspn and                                                       remaining hrs is 41.6     </v>
          </cell>
        </row>
        <row r="13">
          <cell r="A13" t="str">
            <v xml:space="preserve">DA40D                                                                         Regn: 9M-HMV Total Hrs is 1248.02                                Next chk is 100 Hours Inspn and                                                       remaining hrs is 39.0     </v>
          </cell>
        </row>
        <row r="14">
          <cell r="A14" t="str">
            <v xml:space="preserve">DA40D                                                                         Regn: 9M-HMW Total Hrs is 990.25                                Next chk is 200 Hours Inspn and                                                       remaining hrs is 1.3       </v>
          </cell>
        </row>
        <row r="15">
          <cell r="A15" t="str">
            <v xml:space="preserve">DA40D                                                                         Regn: 9M-HMX Total Hrs is 951.43                                Next chk is 200 Hours Inspn and                                                       remaining hrs is 41.0      </v>
          </cell>
        </row>
        <row r="16">
          <cell r="A16" t="str">
            <v xml:space="preserve">DA42                                                                         Regn: 9M-HMB Total Hrs is 1487.25                                Next chk is 100 Hours Inspn and                                                       remaining hrs is 6.5       </v>
          </cell>
        </row>
        <row r="17">
          <cell r="A17" t="str">
            <v xml:space="preserve">DA42                                                                         Regn: 9M-HMY Total Hrs is 1108.18                                Next chk is 200 Hours Inspn and                                                       remaining hrs is 50.4      </v>
          </cell>
        </row>
        <row r="18">
          <cell r="A18" t="str">
            <v xml:space="preserve">DA42                                                                         Regn: 9M-HMZ Total Hrs is 1558.52                                Next chk is 200 Hours Inspn and                                                       remaining hrs is 23.1      </v>
          </cell>
        </row>
        <row r="19">
          <cell r="A19" t="str">
            <v>Unserviceable Aircraft</v>
          </cell>
        </row>
        <row r="20">
          <cell r="A20" t="str">
            <v>TB10 = 4 DA40D = 5 DA42 = 0</v>
          </cell>
        </row>
        <row r="21">
          <cell r="A21" t="str">
            <v>TB10                                                                      Regn: 9M-HMD                                                                                                   reason: RPM fluctuate. Rectification require more ground time. Estimat</v>
          </cell>
        </row>
        <row r="22">
          <cell r="A22" t="str">
            <v>TB10                                                                      Regn: 9M-HME                                                                                                   reason: Engine fail to start. Estimate 06-Jul-07</v>
          </cell>
        </row>
        <row r="23">
          <cell r="A23" t="str">
            <v>TB10                                                                      Regn: 9M-HMF                                                                                                   reason: 50hrs insp. Estimate07-Jul-07</v>
          </cell>
        </row>
        <row r="24">
          <cell r="A24" t="str">
            <v>TB10                                                                      Regn: 9M-HMG                                                                                                   reason: Defect require spares. Awaiting spares from Aviall. Estimate 1</v>
          </cell>
        </row>
        <row r="25">
          <cell r="A25" t="str">
            <v>DA40D                                                                      Regn: 9M-HMK                                                                                                   reason: 200hrs inspn. Estimate 06-Jul-07</v>
          </cell>
        </row>
        <row r="26">
          <cell r="A26" t="str">
            <v>DA40D                                                                      Regn: 9M-HMN                                                                                                   reason: 1000 hrs insp + Engine change. Start 25-Jun-07. Eng to arrive</v>
          </cell>
        </row>
        <row r="27">
          <cell r="A27" t="str">
            <v>DA40D                                                                      Regn: 9M-HMO                                                                                                   reason: 1000 hrs + Engine change. Start 16-Jun-07. Engine rcvd 02-Jul</v>
          </cell>
        </row>
        <row r="28">
          <cell r="A28" t="str">
            <v>DA40D                                                                      Regn: 9M-HMP                                                                                                   reason: Planned to start on 1000 hrs insp+ Eng change on 07-Jul-07. A</v>
          </cell>
        </row>
        <row r="29">
          <cell r="A29" t="str">
            <v>DA40D                                                                      Regn: 9M-HMR                                                                                                   reason: 200hrs inspn. Nose landing found cracked. Insp period extende</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row r="1">
          <cell r="B1">
            <v>8</v>
          </cell>
        </row>
        <row r="2">
          <cell r="B2">
            <v>8</v>
          </cell>
        </row>
        <row r="200">
          <cell r="A200" t="str">
            <v>Aircraft Type:</v>
          </cell>
          <cell r="B200" t="str">
            <v>DA40D</v>
          </cell>
          <cell r="C200" t="str">
            <v>CMR Expiry:</v>
          </cell>
          <cell r="D200">
            <v>39175</v>
          </cell>
          <cell r="E200" t="str">
            <v>remaining = -1451 day(s)</v>
          </cell>
        </row>
        <row r="201">
          <cell r="A201" t="str">
            <v>Aircraft Regn:</v>
          </cell>
          <cell r="B201" t="str">
            <v>9M-HMI</v>
          </cell>
          <cell r="C201" t="str">
            <v>CMR Reference:</v>
          </cell>
          <cell r="D201" t="str">
            <v>056</v>
          </cell>
        </row>
        <row r="202">
          <cell r="A202" t="str">
            <v>Serial Number:</v>
          </cell>
          <cell r="B202" t="str">
            <v>D4.172</v>
          </cell>
          <cell r="C202" t="str">
            <v>C of A Expiry:</v>
          </cell>
          <cell r="D202">
            <v>39129</v>
          </cell>
          <cell r="E202" t="str">
            <v>remaining = -1497 day(s)</v>
          </cell>
        </row>
        <row r="203">
          <cell r="A203" t="str">
            <v>Manufactured Date:</v>
          </cell>
          <cell r="B203">
            <v>38490</v>
          </cell>
          <cell r="C203" t="str">
            <v>C of A Reference:</v>
          </cell>
          <cell r="D203" t="str">
            <v>M.1080</v>
          </cell>
        </row>
        <row r="204">
          <cell r="C204" t="str">
            <v>C of A Test Flt Due:</v>
          </cell>
          <cell r="D204">
            <v>39084</v>
          </cell>
          <cell r="E204" t="str">
            <v>remaining = -1542 day(s)</v>
          </cell>
        </row>
        <row r="205">
          <cell r="A205" t="str">
            <v>Status as of:</v>
          </cell>
          <cell r="B205">
            <v>39071</v>
          </cell>
          <cell r="C205" t="str">
            <v>Radio License Expiry:</v>
          </cell>
          <cell r="D205">
            <v>39133</v>
          </cell>
          <cell r="E205" t="str">
            <v>remaining = -1493 day(s)</v>
          </cell>
        </row>
        <row r="206">
          <cell r="A206" t="str">
            <v>TSN:</v>
          </cell>
          <cell r="B206">
            <v>734</v>
          </cell>
          <cell r="C206" t="str">
            <v>Radio License Reference:</v>
          </cell>
          <cell r="D206" t="str">
            <v>A 481712</v>
          </cell>
        </row>
        <row r="207">
          <cell r="B207">
            <v>57</v>
          </cell>
          <cell r="C207" t="str">
            <v>Annual Compass Swing Expiry:</v>
          </cell>
          <cell r="D207">
            <v>39430</v>
          </cell>
          <cell r="E207" t="str">
            <v>remaining = -1196 day(s)</v>
          </cell>
        </row>
        <row r="208">
          <cell r="A208" t="str">
            <v>CSN:</v>
          </cell>
          <cell r="B208">
            <v>1740</v>
          </cell>
          <cell r="C208" t="str">
            <v>Annual Radio Inspection:</v>
          </cell>
          <cell r="D208">
            <v>39419</v>
          </cell>
          <cell r="E208" t="str">
            <v>remaining = -1207 day(s)</v>
          </cell>
        </row>
        <row r="209">
          <cell r="A209" t="str">
            <v>Technical Log no:</v>
          </cell>
          <cell r="B209">
            <v>1966</v>
          </cell>
        </row>
        <row r="210">
          <cell r="A210" t="str">
            <v>Remarks:</v>
          </cell>
          <cell r="B210" t="str">
            <v>-</v>
          </cell>
        </row>
        <row r="213">
          <cell r="A213" t="str">
            <v>Last Check 100 / 200 Hours:</v>
          </cell>
          <cell r="B213" t="str">
            <v>100 Hours</v>
          </cell>
          <cell r="C213" t="str">
            <v>Next Check:</v>
          </cell>
          <cell r="D213" t="e">
            <v>#REF!</v>
          </cell>
        </row>
        <row r="214">
          <cell r="A214" t="str">
            <v>Last Check Date:</v>
          </cell>
          <cell r="B214">
            <v>39050</v>
          </cell>
          <cell r="C214" t="str">
            <v>Due Date:</v>
          </cell>
          <cell r="D214">
            <v>39230</v>
          </cell>
          <cell r="E214" t="str">
            <v>remaining = -1396 day(s)</v>
          </cell>
        </row>
        <row r="215">
          <cell r="A215" t="str">
            <v>CRS-SMI Reference:</v>
          </cell>
          <cell r="B215" t="str">
            <v>0102</v>
          </cell>
          <cell r="C215" t="str">
            <v>Due at TSN:</v>
          </cell>
          <cell r="D215" t="e">
            <v>#REF!</v>
          </cell>
          <cell r="E215" t="e">
            <v>#REF!</v>
          </cell>
        </row>
        <row r="216">
          <cell r="A216" t="str">
            <v>TSN:</v>
          </cell>
          <cell r="B216">
            <v>697</v>
          </cell>
          <cell r="C216" t="str">
            <v>Estimated Due Date:</v>
          </cell>
          <cell r="D216" t="e">
            <v>#REF!</v>
          </cell>
          <cell r="E216" t="e">
            <v>#REF!</v>
          </cell>
        </row>
        <row r="217">
          <cell r="B217">
            <v>57</v>
          </cell>
        </row>
        <row r="218">
          <cell r="A218" t="str">
            <v>CSN:</v>
          </cell>
          <cell r="B218" t="str">
            <v>-</v>
          </cell>
        </row>
        <row r="219">
          <cell r="A219" t="str">
            <v>Borrowed Hours:</v>
          </cell>
          <cell r="B219">
            <v>0</v>
          </cell>
        </row>
        <row r="220">
          <cell r="B220">
            <v>0</v>
          </cell>
        </row>
        <row r="221">
          <cell r="A221" t="str">
            <v>Last Check 1000 Hours:</v>
          </cell>
          <cell r="B221" t="str">
            <v>-</v>
          </cell>
        </row>
        <row r="222">
          <cell r="A222" t="str">
            <v>Last Check Date:</v>
          </cell>
          <cell r="B222" t="str">
            <v>-</v>
          </cell>
          <cell r="C222" t="str">
            <v>Due Date:</v>
          </cell>
          <cell r="D222">
            <v>42872</v>
          </cell>
          <cell r="E222" t="str">
            <v>remaining = 2246 day(s)</v>
          </cell>
        </row>
        <row r="223">
          <cell r="A223" t="str">
            <v>CRS-SMI Reference:</v>
          </cell>
          <cell r="B223" t="str">
            <v>-</v>
          </cell>
          <cell r="C223" t="str">
            <v>Due at TSN:</v>
          </cell>
          <cell r="D223" t="e">
            <v>#REF!</v>
          </cell>
          <cell r="E223" t="e">
            <v>#REF!</v>
          </cell>
        </row>
        <row r="224">
          <cell r="A224" t="str">
            <v>TSN:</v>
          </cell>
          <cell r="B224">
            <v>0</v>
          </cell>
          <cell r="C224" t="str">
            <v>Estimated Due Date:</v>
          </cell>
          <cell r="D224" t="e">
            <v>#REF!</v>
          </cell>
          <cell r="E224" t="e">
            <v>#REF!</v>
          </cell>
        </row>
        <row r="225">
          <cell r="B225">
            <v>0</v>
          </cell>
        </row>
        <row r="226">
          <cell r="A226" t="str">
            <v>CSN:</v>
          </cell>
          <cell r="B226">
            <v>0</v>
          </cell>
        </row>
        <row r="227">
          <cell r="A227" t="str">
            <v>Borrowed Hours:</v>
          </cell>
          <cell r="B227">
            <v>0</v>
          </cell>
        </row>
        <row r="228">
          <cell r="B228">
            <v>0</v>
          </cell>
        </row>
        <row r="229">
          <cell r="A229" t="str">
            <v>Last Check 2000 Hours:</v>
          </cell>
          <cell r="B229" t="str">
            <v>-</v>
          </cell>
        </row>
        <row r="230">
          <cell r="A230" t="str">
            <v>Last Check Date:</v>
          </cell>
          <cell r="B230" t="str">
            <v>-</v>
          </cell>
          <cell r="C230" t="str">
            <v>Due Date:</v>
          </cell>
          <cell r="D230">
            <v>47255</v>
          </cell>
          <cell r="E230" t="str">
            <v>remaining = 6629 day(s)</v>
          </cell>
        </row>
        <row r="231">
          <cell r="A231" t="str">
            <v>CRS-SMI Reference:</v>
          </cell>
          <cell r="B231" t="str">
            <v>-</v>
          </cell>
          <cell r="C231" t="str">
            <v>Due at TSN:</v>
          </cell>
          <cell r="D231" t="e">
            <v>#REF!</v>
          </cell>
          <cell r="E231" t="e">
            <v>#REF!</v>
          </cell>
        </row>
        <row r="232">
          <cell r="A232" t="str">
            <v>TSN:</v>
          </cell>
          <cell r="B232">
            <v>0</v>
          </cell>
          <cell r="C232" t="str">
            <v>Estimated Due Date:</v>
          </cell>
          <cell r="D232" t="e">
            <v>#REF!</v>
          </cell>
          <cell r="E232" t="e">
            <v>#REF!</v>
          </cell>
        </row>
        <row r="233">
          <cell r="B233">
            <v>0</v>
          </cell>
        </row>
        <row r="234">
          <cell r="A234" t="str">
            <v>CSN:</v>
          </cell>
          <cell r="B234">
            <v>0</v>
          </cell>
        </row>
        <row r="235">
          <cell r="A235" t="str">
            <v>Borrowed Hours:</v>
          </cell>
          <cell r="B235">
            <v>0</v>
          </cell>
        </row>
        <row r="236">
          <cell r="B236">
            <v>0</v>
          </cell>
        </row>
        <row r="300">
          <cell r="A300" t="str">
            <v>Aircraft Type:</v>
          </cell>
          <cell r="B300" t="str">
            <v>DA40D</v>
          </cell>
          <cell r="C300" t="str">
            <v>CMR Expiry:</v>
          </cell>
          <cell r="D300">
            <v>39143</v>
          </cell>
          <cell r="E300" t="str">
            <v>remaining = -1483 day(s)</v>
          </cell>
        </row>
        <row r="301">
          <cell r="A301" t="str">
            <v>Aircraft Regn:</v>
          </cell>
          <cell r="B301" t="str">
            <v>9M-HMJ</v>
          </cell>
          <cell r="C301" t="str">
            <v>CMR Reference:</v>
          </cell>
        </row>
        <row r="302">
          <cell r="A302" t="str">
            <v>Serial Number:</v>
          </cell>
          <cell r="B302" t="str">
            <v>D4.173</v>
          </cell>
          <cell r="C302" t="str">
            <v>C of A Expiry:</v>
          </cell>
          <cell r="D302">
            <v>39129</v>
          </cell>
          <cell r="E302" t="str">
            <v>remaining = -1497 day(s)</v>
          </cell>
        </row>
        <row r="303">
          <cell r="A303" t="str">
            <v>Manufactured Date:</v>
          </cell>
          <cell r="B303">
            <v>38492</v>
          </cell>
          <cell r="C303" t="str">
            <v>C of A Reference:</v>
          </cell>
        </row>
        <row r="304">
          <cell r="C304" t="str">
            <v>C of A Test Flt Due:</v>
          </cell>
          <cell r="D304">
            <v>39084</v>
          </cell>
          <cell r="E304" t="str">
            <v>remaining = -1542 day(s)</v>
          </cell>
        </row>
        <row r="305">
          <cell r="A305" t="str">
            <v>Status as of:</v>
          </cell>
          <cell r="B305">
            <v>39087</v>
          </cell>
          <cell r="C305" t="str">
            <v>Radio License Expiry:</v>
          </cell>
          <cell r="D305">
            <v>39133</v>
          </cell>
          <cell r="E305" t="str">
            <v>remaining = -1493 day(s)</v>
          </cell>
        </row>
        <row r="306">
          <cell r="A306" t="str">
            <v>TSN:</v>
          </cell>
          <cell r="B306">
            <v>382</v>
          </cell>
          <cell r="C306" t="str">
            <v>Radio License Reference:</v>
          </cell>
        </row>
        <row r="307">
          <cell r="B307">
            <v>8</v>
          </cell>
          <cell r="C307" t="str">
            <v>Annual Compass Swing Expiry:</v>
          </cell>
          <cell r="D307">
            <v>39430</v>
          </cell>
          <cell r="E307" t="str">
            <v>remaining = -1196 day(s)</v>
          </cell>
        </row>
        <row r="308">
          <cell r="A308" t="str">
            <v>CSN:</v>
          </cell>
          <cell r="B308">
            <v>610</v>
          </cell>
          <cell r="C308" t="str">
            <v>Annual Radio Inspection:</v>
          </cell>
          <cell r="D308">
            <v>39419</v>
          </cell>
          <cell r="E308" t="str">
            <v>remaining = -1207 day(s)</v>
          </cell>
        </row>
        <row r="309">
          <cell r="A309" t="str">
            <v>Technical Log no:</v>
          </cell>
          <cell r="B309">
            <v>2470</v>
          </cell>
        </row>
        <row r="310">
          <cell r="A310" t="str">
            <v>Remarks:</v>
          </cell>
          <cell r="B310" t="str">
            <v>-</v>
          </cell>
        </row>
        <row r="313">
          <cell r="A313" t="str">
            <v>Last Check 100 / 200 Hours:</v>
          </cell>
          <cell r="B313" t="str">
            <v>200 Hours</v>
          </cell>
          <cell r="C313" t="str">
            <v>Next Check:</v>
          </cell>
          <cell r="D313" t="e">
            <v>#REF!</v>
          </cell>
        </row>
        <row r="314">
          <cell r="A314" t="str">
            <v>Last Check Date:</v>
          </cell>
          <cell r="B314">
            <v>39073</v>
          </cell>
          <cell r="C314" t="str">
            <v>Due Date:</v>
          </cell>
          <cell r="E314" t="str">
            <v>remaining = -40626 day(s)</v>
          </cell>
        </row>
        <row r="315">
          <cell r="A315" t="str">
            <v>CRS-SMI Reference:</v>
          </cell>
          <cell r="C315" t="str">
            <v>Due at TSN:</v>
          </cell>
          <cell r="D315" t="e">
            <v>#REF!</v>
          </cell>
          <cell r="E315" t="e">
            <v>#REF!</v>
          </cell>
        </row>
        <row r="316">
          <cell r="A316" t="str">
            <v>TSN:</v>
          </cell>
          <cell r="B316">
            <v>310</v>
          </cell>
          <cell r="C316" t="str">
            <v>Estimated Due Date:</v>
          </cell>
          <cell r="D316" t="e">
            <v>#REF!</v>
          </cell>
          <cell r="E316" t="e">
            <v>#REF!</v>
          </cell>
        </row>
        <row r="317">
          <cell r="B317">
            <v>58</v>
          </cell>
        </row>
        <row r="318">
          <cell r="A318" t="str">
            <v>CSN:</v>
          </cell>
          <cell r="B318" t="str">
            <v>-</v>
          </cell>
        </row>
        <row r="319">
          <cell r="A319" t="str">
            <v>Borrowed Hours:</v>
          </cell>
          <cell r="B319">
            <v>0</v>
          </cell>
        </row>
        <row r="320">
          <cell r="B320">
            <v>0</v>
          </cell>
        </row>
        <row r="321">
          <cell r="A321" t="str">
            <v>Last Check 1000 Hours:</v>
          </cell>
          <cell r="B321" t="str">
            <v>-</v>
          </cell>
        </row>
        <row r="322">
          <cell r="A322" t="str">
            <v>Last Check Date:</v>
          </cell>
          <cell r="B322" t="str">
            <v>-</v>
          </cell>
          <cell r="C322" t="str">
            <v>Due Date:</v>
          </cell>
          <cell r="D322">
            <v>42872</v>
          </cell>
          <cell r="E322" t="str">
            <v>remaining = 2246 day(s)</v>
          </cell>
        </row>
        <row r="323">
          <cell r="A323" t="str">
            <v>CRS-SMI Reference:</v>
          </cell>
          <cell r="B323" t="str">
            <v>-</v>
          </cell>
          <cell r="C323" t="str">
            <v>Due at TSN:</v>
          </cell>
          <cell r="D323" t="e">
            <v>#REF!</v>
          </cell>
          <cell r="E323" t="str">
            <v>remaining = :00 hour(s)</v>
          </cell>
        </row>
        <row r="324">
          <cell r="A324" t="str">
            <v>TSN:</v>
          </cell>
          <cell r="B324">
            <v>0</v>
          </cell>
          <cell r="C324" t="str">
            <v>Estimated Due Date:</v>
          </cell>
          <cell r="D324" t="e">
            <v>#REF!</v>
          </cell>
          <cell r="E324" t="e">
            <v>#REF!</v>
          </cell>
        </row>
        <row r="325">
          <cell r="B325">
            <v>0</v>
          </cell>
        </row>
        <row r="326">
          <cell r="A326" t="str">
            <v>CSN:</v>
          </cell>
          <cell r="B326">
            <v>0</v>
          </cell>
        </row>
        <row r="327">
          <cell r="A327" t="str">
            <v>Borrowed Hours:</v>
          </cell>
          <cell r="B327">
            <v>0</v>
          </cell>
        </row>
        <row r="328">
          <cell r="B328">
            <v>0</v>
          </cell>
        </row>
        <row r="329">
          <cell r="A329" t="str">
            <v>Last Check 2000 Hours:</v>
          </cell>
          <cell r="B329" t="str">
            <v>-</v>
          </cell>
        </row>
        <row r="330">
          <cell r="A330" t="str">
            <v>Last Check Date:</v>
          </cell>
          <cell r="B330" t="str">
            <v>-</v>
          </cell>
          <cell r="C330" t="str">
            <v>Due Date:</v>
          </cell>
          <cell r="D330">
            <v>47255</v>
          </cell>
          <cell r="E330" t="str">
            <v>remaining = 6629 day(s)</v>
          </cell>
        </row>
        <row r="331">
          <cell r="C331" t="str">
            <v>Due at TSN:</v>
          </cell>
          <cell r="D331" t="e">
            <v>#REF!</v>
          </cell>
          <cell r="E331" t="str">
            <v>remaining = :00 hour(s)</v>
          </cell>
        </row>
        <row r="332">
          <cell r="A332" t="str">
            <v>TSN:</v>
          </cell>
          <cell r="B332">
            <v>0</v>
          </cell>
          <cell r="C332" t="str">
            <v>Estimated Due Date:</v>
          </cell>
          <cell r="D332" t="e">
            <v>#REF!</v>
          </cell>
          <cell r="E332" t="e">
            <v>#REF!</v>
          </cell>
        </row>
        <row r="333">
          <cell r="B333">
            <v>0</v>
          </cell>
        </row>
        <row r="334">
          <cell r="A334" t="str">
            <v>CSN:</v>
          </cell>
          <cell r="B334">
            <v>0</v>
          </cell>
        </row>
        <row r="335">
          <cell r="A335" t="str">
            <v>Borrowed Hours:</v>
          </cell>
          <cell r="B335">
            <v>0</v>
          </cell>
        </row>
        <row r="336">
          <cell r="B336">
            <v>0</v>
          </cell>
        </row>
        <row r="400">
          <cell r="A400" t="str">
            <v>Aircraft Type:</v>
          </cell>
          <cell r="B400" t="str">
            <v>DA40D</v>
          </cell>
          <cell r="C400" t="str">
            <v>CMR Expiry:</v>
          </cell>
          <cell r="E400" t="str">
            <v>remaining = -40626 day(s)</v>
          </cell>
        </row>
        <row r="401">
          <cell r="A401" t="str">
            <v>Aircraft Regn:</v>
          </cell>
          <cell r="B401" t="str">
            <v>9M-HMK</v>
          </cell>
          <cell r="C401" t="str">
            <v>CMR Reference:</v>
          </cell>
        </row>
        <row r="402">
          <cell r="A402" t="str">
            <v>Serial Number:</v>
          </cell>
          <cell r="C402" t="str">
            <v>C of A Expiry:</v>
          </cell>
          <cell r="D402">
            <v>39129</v>
          </cell>
          <cell r="E402" t="str">
            <v>remaining = -1497 day(s)</v>
          </cell>
        </row>
        <row r="403">
          <cell r="A403" t="str">
            <v>Manufactured Date:</v>
          </cell>
          <cell r="C403" t="str">
            <v>C of A Reference:</v>
          </cell>
        </row>
        <row r="404">
          <cell r="C404" t="str">
            <v>C of A Test Flt Due:</v>
          </cell>
          <cell r="D404">
            <v>39084</v>
          </cell>
          <cell r="E404" t="str">
            <v>remaining = -1542 day(s)</v>
          </cell>
        </row>
        <row r="405">
          <cell r="A405" t="str">
            <v>Status as of:</v>
          </cell>
          <cell r="C405" t="str">
            <v>Radio License Expiry:</v>
          </cell>
          <cell r="E405" t="str">
            <v>remaining = -40626 day(s)</v>
          </cell>
        </row>
        <row r="406">
          <cell r="A406" t="str">
            <v>TSN:</v>
          </cell>
          <cell r="C406" t="str">
            <v>Radio License Reference:</v>
          </cell>
        </row>
        <row r="407">
          <cell r="C407" t="str">
            <v>Annual Compass Swing Expiry:</v>
          </cell>
          <cell r="E407" t="str">
            <v>remaining = -40626 day(s)</v>
          </cell>
        </row>
        <row r="408">
          <cell r="A408" t="str">
            <v>CSN:</v>
          </cell>
          <cell r="C408" t="str">
            <v>Annual Radio Inspection:</v>
          </cell>
          <cell r="E408" t="str">
            <v>remaining = -40626 day(s)</v>
          </cell>
        </row>
        <row r="409">
          <cell r="A409" t="str">
            <v>Technical Log no:</v>
          </cell>
        </row>
        <row r="413">
          <cell r="A413" t="str">
            <v>Last Check 100 / 200 Hours:</v>
          </cell>
          <cell r="C413" t="str">
            <v>Next Check:</v>
          </cell>
          <cell r="D413" t="e">
            <v>#REF!</v>
          </cell>
        </row>
        <row r="414">
          <cell r="A414" t="str">
            <v>Last Check Date:</v>
          </cell>
          <cell r="C414" t="str">
            <v>Due Date:</v>
          </cell>
          <cell r="E414" t="str">
            <v>remaining = -40626 day(s)</v>
          </cell>
        </row>
        <row r="415">
          <cell r="A415" t="str">
            <v>CRS-SMI Reference:</v>
          </cell>
          <cell r="C415" t="str">
            <v>Due at TSN:</v>
          </cell>
          <cell r="D415" t="e">
            <v>#REF!</v>
          </cell>
          <cell r="E415" t="e">
            <v>#REF!</v>
          </cell>
        </row>
        <row r="416">
          <cell r="A416" t="str">
            <v>TSN:</v>
          </cell>
          <cell r="C416" t="str">
            <v>Estimated Due Date:</v>
          </cell>
          <cell r="D416" t="e">
            <v>#REF!</v>
          </cell>
          <cell r="E416" t="e">
            <v>#REF!</v>
          </cell>
        </row>
        <row r="418">
          <cell r="A418" t="str">
            <v>CSN:</v>
          </cell>
        </row>
        <row r="419">
          <cell r="A419" t="str">
            <v>Borrowed Hours:</v>
          </cell>
          <cell r="B419">
            <v>0</v>
          </cell>
        </row>
        <row r="420">
          <cell r="B420">
            <v>0</v>
          </cell>
        </row>
        <row r="421">
          <cell r="A421" t="str">
            <v>Last Check 1000 Hours:</v>
          </cell>
          <cell r="B421" t="str">
            <v>-</v>
          </cell>
        </row>
        <row r="422">
          <cell r="A422" t="str">
            <v>Last Check Date:</v>
          </cell>
          <cell r="B422" t="str">
            <v>-</v>
          </cell>
          <cell r="C422" t="str">
            <v>Due Date:</v>
          </cell>
          <cell r="D422">
            <v>42872</v>
          </cell>
          <cell r="E422" t="str">
            <v>remaining = 2246 day(s)</v>
          </cell>
        </row>
        <row r="423">
          <cell r="A423" t="str">
            <v>CRS-SMI Reference:</v>
          </cell>
          <cell r="B423" t="str">
            <v>-</v>
          </cell>
          <cell r="C423" t="str">
            <v>Due at TSN:</v>
          </cell>
          <cell r="D423" t="e">
            <v>#REF!</v>
          </cell>
          <cell r="E423" t="str">
            <v>remaining = :00 hour(s)</v>
          </cell>
        </row>
        <row r="424">
          <cell r="A424" t="str">
            <v>TSN:</v>
          </cell>
          <cell r="B424">
            <v>0</v>
          </cell>
          <cell r="C424" t="str">
            <v>Estimated Due Date:</v>
          </cell>
          <cell r="D424" t="e">
            <v>#REF!</v>
          </cell>
          <cell r="E424" t="e">
            <v>#REF!</v>
          </cell>
        </row>
        <row r="425">
          <cell r="B425">
            <v>0</v>
          </cell>
        </row>
        <row r="426">
          <cell r="A426" t="str">
            <v>CSN:</v>
          </cell>
          <cell r="B426">
            <v>0</v>
          </cell>
        </row>
        <row r="427">
          <cell r="A427" t="str">
            <v>Borrowed Hours:</v>
          </cell>
          <cell r="B427">
            <v>0</v>
          </cell>
        </row>
        <row r="428">
          <cell r="B428">
            <v>0</v>
          </cell>
        </row>
        <row r="429">
          <cell r="A429" t="str">
            <v>Last Check 2000 Hours:</v>
          </cell>
          <cell r="B429" t="str">
            <v>-</v>
          </cell>
        </row>
        <row r="430">
          <cell r="A430" t="str">
            <v>Last Check Date:</v>
          </cell>
          <cell r="B430" t="str">
            <v>-</v>
          </cell>
          <cell r="C430" t="str">
            <v>Due Date:</v>
          </cell>
          <cell r="D430">
            <v>47255</v>
          </cell>
          <cell r="E430" t="str">
            <v>remaining = 6629 day(s)</v>
          </cell>
        </row>
        <row r="431">
          <cell r="C431" t="str">
            <v>Due at TSN:</v>
          </cell>
          <cell r="D431" t="e">
            <v>#REF!</v>
          </cell>
          <cell r="E431" t="str">
            <v>remaining = :00 hour(s)</v>
          </cell>
        </row>
        <row r="432">
          <cell r="A432" t="str">
            <v>TSN:</v>
          </cell>
          <cell r="B432">
            <v>0</v>
          </cell>
          <cell r="C432" t="str">
            <v>Estimated Due Date:</v>
          </cell>
          <cell r="D432" t="e">
            <v>#REF!</v>
          </cell>
          <cell r="E432" t="e">
            <v>#REF!</v>
          </cell>
        </row>
        <row r="433">
          <cell r="B433">
            <v>0</v>
          </cell>
        </row>
        <row r="434">
          <cell r="A434" t="str">
            <v>CSN:</v>
          </cell>
          <cell r="B434">
            <v>0</v>
          </cell>
        </row>
        <row r="435">
          <cell r="A435" t="str">
            <v>Borrowed Hours:</v>
          </cell>
          <cell r="B435">
            <v>0</v>
          </cell>
        </row>
        <row r="436">
          <cell r="B436">
            <v>0</v>
          </cell>
        </row>
        <row r="500">
          <cell r="A500" t="str">
            <v>Aircraft Type:</v>
          </cell>
          <cell r="B500" t="str">
            <v>DA40D</v>
          </cell>
          <cell r="C500" t="str">
            <v>CMR Expiry:</v>
          </cell>
          <cell r="E500" t="str">
            <v>remaining = -40626 day(s)</v>
          </cell>
        </row>
        <row r="501">
          <cell r="A501" t="str">
            <v>Aircraft Regn:</v>
          </cell>
          <cell r="B501" t="str">
            <v>9M-HML</v>
          </cell>
          <cell r="C501" t="str">
            <v>CMR Reference:</v>
          </cell>
        </row>
        <row r="502">
          <cell r="A502" t="str">
            <v>Serial Number:</v>
          </cell>
          <cell r="C502" t="str">
            <v>C of A Expiry:</v>
          </cell>
          <cell r="E502" t="str">
            <v>remaining = -40626 day(s)</v>
          </cell>
        </row>
        <row r="503">
          <cell r="A503" t="str">
            <v>Manufactured Date:</v>
          </cell>
          <cell r="C503" t="str">
            <v>C of A Reference:</v>
          </cell>
        </row>
        <row r="504">
          <cell r="C504" t="str">
            <v>C of A Test Flt Due:</v>
          </cell>
          <cell r="D504">
            <v>-45</v>
          </cell>
          <cell r="E504" t="str">
            <v>remaining = -40671 day(s)</v>
          </cell>
        </row>
        <row r="505">
          <cell r="A505" t="str">
            <v>Status as of:</v>
          </cell>
          <cell r="C505" t="str">
            <v>Radio License Expiry:</v>
          </cell>
          <cell r="E505" t="str">
            <v>remaining = -40626 day(s)</v>
          </cell>
        </row>
        <row r="506">
          <cell r="A506" t="str">
            <v>TSN:</v>
          </cell>
          <cell r="C506" t="str">
            <v>Radio License Reference:</v>
          </cell>
        </row>
        <row r="507">
          <cell r="C507" t="str">
            <v>Annual Compass Swing Expiry:</v>
          </cell>
          <cell r="E507" t="str">
            <v>remaining = -40626 day(s)</v>
          </cell>
        </row>
        <row r="508">
          <cell r="A508" t="str">
            <v>CSN:</v>
          </cell>
          <cell r="C508" t="str">
            <v>Annual Radio Inspection:</v>
          </cell>
          <cell r="E508" t="str">
            <v>remaining = -40626 day(s)</v>
          </cell>
        </row>
        <row r="509">
          <cell r="A509" t="str">
            <v>Technical Log no:</v>
          </cell>
        </row>
        <row r="513">
          <cell r="A513" t="str">
            <v>Last Check 100 / 200 Hours:</v>
          </cell>
          <cell r="C513" t="str">
            <v>Next Check:</v>
          </cell>
          <cell r="D513">
            <v>0</v>
          </cell>
        </row>
        <row r="514">
          <cell r="A514" t="str">
            <v>Last Check Date:</v>
          </cell>
          <cell r="C514" t="str">
            <v>Due Date:</v>
          </cell>
          <cell r="E514" t="str">
            <v>remaining = -40626 day(s)</v>
          </cell>
        </row>
        <row r="515">
          <cell r="A515" t="str">
            <v>CRS-SMI Reference:</v>
          </cell>
          <cell r="C515" t="str">
            <v>Due at TSN:</v>
          </cell>
          <cell r="D515" t="str">
            <v>:00</v>
          </cell>
          <cell r="E515" t="str">
            <v>remaining = :00 hour(s)</v>
          </cell>
        </row>
        <row r="516">
          <cell r="A516" t="str">
            <v>TSN:</v>
          </cell>
          <cell r="C516" t="str">
            <v>Estimated Due Date:</v>
          </cell>
          <cell r="D516">
            <v>0</v>
          </cell>
          <cell r="E516" t="str">
            <v>remaining = -40626 day(s)</v>
          </cell>
        </row>
        <row r="518">
          <cell r="A518" t="str">
            <v>CSN:</v>
          </cell>
        </row>
        <row r="519">
          <cell r="A519" t="str">
            <v>Borrowed Hours:</v>
          </cell>
          <cell r="B519">
            <v>0</v>
          </cell>
        </row>
        <row r="520">
          <cell r="B520">
            <v>0</v>
          </cell>
        </row>
        <row r="521">
          <cell r="A521" t="str">
            <v>Last Check 1000 Hours:</v>
          </cell>
          <cell r="B521" t="str">
            <v>-</v>
          </cell>
        </row>
        <row r="522">
          <cell r="A522" t="str">
            <v>Last Check Date:</v>
          </cell>
          <cell r="B522" t="str">
            <v>-</v>
          </cell>
          <cell r="C522" t="str">
            <v>Due Date:</v>
          </cell>
          <cell r="E522" t="str">
            <v>remaining = -40626 day(s)</v>
          </cell>
        </row>
        <row r="523">
          <cell r="A523" t="str">
            <v>CRS-SMI Reference:</v>
          </cell>
          <cell r="B523" t="str">
            <v>-</v>
          </cell>
          <cell r="C523" t="str">
            <v>Due at TSN:</v>
          </cell>
          <cell r="D523" t="str">
            <v>:00</v>
          </cell>
          <cell r="E523" t="str">
            <v>remaining = :00 hour(s)</v>
          </cell>
        </row>
        <row r="524">
          <cell r="A524" t="str">
            <v>TSN:</v>
          </cell>
          <cell r="B524">
            <v>0</v>
          </cell>
          <cell r="C524" t="str">
            <v>Estimated Due Date:</v>
          </cell>
          <cell r="D524">
            <v>0</v>
          </cell>
          <cell r="E524" t="str">
            <v>remaining = -40626 day(s)</v>
          </cell>
        </row>
        <row r="525">
          <cell r="B525">
            <v>0</v>
          </cell>
        </row>
        <row r="526">
          <cell r="A526" t="str">
            <v>CSN:</v>
          </cell>
          <cell r="B526">
            <v>0</v>
          </cell>
        </row>
        <row r="527">
          <cell r="A527" t="str">
            <v>Borrowed Hours:</v>
          </cell>
          <cell r="B527">
            <v>0</v>
          </cell>
        </row>
        <row r="528">
          <cell r="B528">
            <v>0</v>
          </cell>
        </row>
        <row r="529">
          <cell r="A529" t="str">
            <v>Last Check 2000 Hours:</v>
          </cell>
          <cell r="B529" t="str">
            <v>-</v>
          </cell>
        </row>
        <row r="530">
          <cell r="A530" t="str">
            <v>Last Check Date:</v>
          </cell>
          <cell r="B530" t="str">
            <v>-</v>
          </cell>
          <cell r="C530" t="str">
            <v>Due Date:</v>
          </cell>
          <cell r="E530" t="str">
            <v>remaining = -40626 day(s)</v>
          </cell>
        </row>
        <row r="531">
          <cell r="C531" t="str">
            <v>Due at TSN:</v>
          </cell>
          <cell r="D531" t="str">
            <v>:00</v>
          </cell>
          <cell r="E531" t="str">
            <v>remaining = :00 hour(s)</v>
          </cell>
        </row>
        <row r="532">
          <cell r="A532" t="str">
            <v>TSN:</v>
          </cell>
          <cell r="B532">
            <v>0</v>
          </cell>
          <cell r="C532" t="str">
            <v>Estimated Due Date:</v>
          </cell>
          <cell r="D532">
            <v>0</v>
          </cell>
          <cell r="E532" t="str">
            <v>remaining = -40626 day(s)</v>
          </cell>
        </row>
        <row r="533">
          <cell r="B533">
            <v>0</v>
          </cell>
        </row>
        <row r="534">
          <cell r="A534" t="str">
            <v>CSN:</v>
          </cell>
          <cell r="B534">
            <v>0</v>
          </cell>
        </row>
        <row r="535">
          <cell r="A535" t="str">
            <v>Borrowed Hours:</v>
          </cell>
          <cell r="B535">
            <v>0</v>
          </cell>
        </row>
        <row r="536">
          <cell r="B536">
            <v>0</v>
          </cell>
        </row>
        <row r="600">
          <cell r="A600" t="str">
            <v>Aircraft Type:</v>
          </cell>
          <cell r="B600" t="str">
            <v>DA40D</v>
          </cell>
          <cell r="C600" t="str">
            <v>CMR Expiry:</v>
          </cell>
          <cell r="E600" t="str">
            <v>remaining = -40626 day(s)</v>
          </cell>
        </row>
        <row r="601">
          <cell r="A601" t="str">
            <v>Aircraft Regn:</v>
          </cell>
          <cell r="B601" t="str">
            <v>9M-HMM</v>
          </cell>
          <cell r="C601" t="str">
            <v>CMR Reference:</v>
          </cell>
        </row>
        <row r="602">
          <cell r="A602" t="str">
            <v>Serial Number:</v>
          </cell>
          <cell r="C602" t="str">
            <v>C of A Expiry:</v>
          </cell>
          <cell r="E602" t="str">
            <v>remaining = -40626 day(s)</v>
          </cell>
        </row>
        <row r="603">
          <cell r="A603" t="str">
            <v>Manufactured Date:</v>
          </cell>
          <cell r="C603" t="str">
            <v>C of A Reference:</v>
          </cell>
        </row>
        <row r="604">
          <cell r="C604" t="str">
            <v>C of A Test Flt Due:</v>
          </cell>
          <cell r="D604">
            <v>-45</v>
          </cell>
          <cell r="E604" t="str">
            <v>remaining = -40671 day(s)</v>
          </cell>
        </row>
        <row r="605">
          <cell r="A605" t="str">
            <v>Status as of:</v>
          </cell>
          <cell r="C605" t="str">
            <v>Radio License Expiry:</v>
          </cell>
          <cell r="E605" t="str">
            <v>remaining = -40626 day(s)</v>
          </cell>
        </row>
        <row r="606">
          <cell r="A606" t="str">
            <v>TSN:</v>
          </cell>
          <cell r="C606" t="str">
            <v>Radio License Reference:</v>
          </cell>
        </row>
        <row r="607">
          <cell r="C607" t="str">
            <v>Annual Compass Swing Expiry:</v>
          </cell>
          <cell r="E607" t="str">
            <v>remaining = -40626 day(s)</v>
          </cell>
        </row>
        <row r="608">
          <cell r="A608" t="str">
            <v>CSN:</v>
          </cell>
          <cell r="C608" t="str">
            <v>Annual Radio Inspection:</v>
          </cell>
          <cell r="E608" t="str">
            <v>remaining = -40626 day(s)</v>
          </cell>
        </row>
        <row r="609">
          <cell r="A609" t="str">
            <v>Technical Log no:</v>
          </cell>
        </row>
        <row r="613">
          <cell r="A613" t="str">
            <v>Last Check 100 / 200 Hours:</v>
          </cell>
          <cell r="C613" t="str">
            <v>Next Check:</v>
          </cell>
          <cell r="D613">
            <v>0</v>
          </cell>
        </row>
        <row r="614">
          <cell r="A614" t="str">
            <v>Last Check Date:</v>
          </cell>
          <cell r="C614" t="str">
            <v>Due Date:</v>
          </cell>
          <cell r="E614" t="str">
            <v>remaining = -40626 day(s)</v>
          </cell>
        </row>
        <row r="615">
          <cell r="A615" t="str">
            <v>CRS-SMI Reference:</v>
          </cell>
          <cell r="C615" t="str">
            <v>Due at TSN:</v>
          </cell>
          <cell r="D615" t="str">
            <v>:00</v>
          </cell>
          <cell r="E615" t="str">
            <v>remaining = :00 hour(s)</v>
          </cell>
        </row>
        <row r="616">
          <cell r="A616" t="str">
            <v>TSN:</v>
          </cell>
          <cell r="C616" t="str">
            <v>Estimated Due Date:</v>
          </cell>
          <cell r="D616">
            <v>0</v>
          </cell>
          <cell r="E616" t="str">
            <v>remaining = -40626 day(s)</v>
          </cell>
        </row>
        <row r="618">
          <cell r="A618" t="str">
            <v>CSN:</v>
          </cell>
        </row>
        <row r="619">
          <cell r="A619" t="str">
            <v>Borrowed Hours:</v>
          </cell>
          <cell r="B619">
            <v>0</v>
          </cell>
        </row>
        <row r="620">
          <cell r="B620">
            <v>0</v>
          </cell>
        </row>
        <row r="621">
          <cell r="A621" t="str">
            <v>Last Check 1000 Hours:</v>
          </cell>
          <cell r="B621" t="str">
            <v>-</v>
          </cell>
        </row>
        <row r="622">
          <cell r="A622" t="str">
            <v>Last Check Date:</v>
          </cell>
          <cell r="B622" t="str">
            <v>-</v>
          </cell>
          <cell r="C622" t="str">
            <v>Due Date:</v>
          </cell>
          <cell r="E622" t="str">
            <v>remaining = -40626 day(s)</v>
          </cell>
        </row>
        <row r="623">
          <cell r="A623" t="str">
            <v>CRS-SMI Reference:</v>
          </cell>
          <cell r="B623" t="str">
            <v>-</v>
          </cell>
          <cell r="C623" t="str">
            <v>Due at TSN:</v>
          </cell>
          <cell r="D623" t="str">
            <v>:00</v>
          </cell>
          <cell r="E623" t="str">
            <v>remaining = :00 hour(s)</v>
          </cell>
        </row>
        <row r="624">
          <cell r="A624" t="str">
            <v>TSN:</v>
          </cell>
          <cell r="B624">
            <v>0</v>
          </cell>
          <cell r="C624" t="str">
            <v>Estimated Due Date:</v>
          </cell>
          <cell r="D624">
            <v>0</v>
          </cell>
          <cell r="E624" t="str">
            <v>remaining = -40626 day(s)</v>
          </cell>
        </row>
        <row r="625">
          <cell r="B625">
            <v>0</v>
          </cell>
        </row>
        <row r="626">
          <cell r="A626" t="str">
            <v>CSN:</v>
          </cell>
          <cell r="B626">
            <v>0</v>
          </cell>
        </row>
        <row r="627">
          <cell r="A627" t="str">
            <v>Borrowed Hours:</v>
          </cell>
          <cell r="B627">
            <v>0</v>
          </cell>
        </row>
        <row r="628">
          <cell r="B628">
            <v>0</v>
          </cell>
        </row>
        <row r="629">
          <cell r="A629" t="str">
            <v>Last Check 2000 Hours:</v>
          </cell>
          <cell r="B629" t="str">
            <v>-</v>
          </cell>
        </row>
        <row r="630">
          <cell r="A630" t="str">
            <v>Last Check Date:</v>
          </cell>
          <cell r="B630" t="str">
            <v>-</v>
          </cell>
          <cell r="C630" t="str">
            <v>Due Date:</v>
          </cell>
          <cell r="E630" t="str">
            <v>remaining = -40626 day(s)</v>
          </cell>
        </row>
        <row r="631">
          <cell r="C631" t="str">
            <v>Due at TSN:</v>
          </cell>
          <cell r="D631" t="str">
            <v>:00</v>
          </cell>
          <cell r="E631" t="str">
            <v>remaining = :00 hour(s)</v>
          </cell>
        </row>
        <row r="632">
          <cell r="A632" t="str">
            <v>TSN:</v>
          </cell>
          <cell r="B632">
            <v>0</v>
          </cell>
          <cell r="C632" t="str">
            <v>Estimated Due Date:</v>
          </cell>
          <cell r="D632">
            <v>0</v>
          </cell>
          <cell r="E632" t="str">
            <v>remaining = -40626 day(s)</v>
          </cell>
        </row>
        <row r="633">
          <cell r="B633">
            <v>0</v>
          </cell>
        </row>
        <row r="634">
          <cell r="A634" t="str">
            <v>CSN:</v>
          </cell>
          <cell r="B634">
            <v>0</v>
          </cell>
        </row>
        <row r="635">
          <cell r="A635" t="str">
            <v>Borrowed Hours:</v>
          </cell>
          <cell r="B635">
            <v>0</v>
          </cell>
        </row>
        <row r="636">
          <cell r="B636">
            <v>0</v>
          </cell>
        </row>
        <row r="700">
          <cell r="A700" t="str">
            <v>Aircraft Type:</v>
          </cell>
          <cell r="B700" t="str">
            <v>DA40D</v>
          </cell>
          <cell r="C700" t="str">
            <v>CMR Expiry:</v>
          </cell>
          <cell r="E700" t="str">
            <v>remaining = -40626 day(s)</v>
          </cell>
        </row>
        <row r="701">
          <cell r="A701" t="str">
            <v>Aircraft Regn:</v>
          </cell>
          <cell r="B701" t="str">
            <v>9M-HMN</v>
          </cell>
          <cell r="C701" t="str">
            <v>CMR Reference:</v>
          </cell>
        </row>
        <row r="702">
          <cell r="A702" t="str">
            <v>Serial Number:</v>
          </cell>
          <cell r="C702" t="str">
            <v>C of A Expiry:</v>
          </cell>
          <cell r="E702" t="str">
            <v>remaining = -40626 day(s)</v>
          </cell>
        </row>
        <row r="703">
          <cell r="A703" t="str">
            <v>Manufactured Date:</v>
          </cell>
          <cell r="C703" t="str">
            <v>C of A Reference:</v>
          </cell>
        </row>
        <row r="704">
          <cell r="C704" t="str">
            <v>C of A Test Flt Due:</v>
          </cell>
          <cell r="D704">
            <v>-45</v>
          </cell>
          <cell r="E704" t="str">
            <v>remaining = -40671 day(s)</v>
          </cell>
        </row>
        <row r="705">
          <cell r="A705" t="str">
            <v>Status as of:</v>
          </cell>
          <cell r="C705" t="str">
            <v>Radio License Expiry:</v>
          </cell>
          <cell r="E705" t="str">
            <v>remaining = -40626 day(s)</v>
          </cell>
        </row>
        <row r="706">
          <cell r="A706" t="str">
            <v>TSN:</v>
          </cell>
          <cell r="C706" t="str">
            <v>Radio License Reference:</v>
          </cell>
        </row>
        <row r="707">
          <cell r="C707" t="str">
            <v>Annual Compass Swing Expiry:</v>
          </cell>
          <cell r="E707" t="str">
            <v>remaining = -40626 day(s)</v>
          </cell>
        </row>
        <row r="708">
          <cell r="A708" t="str">
            <v>CSN:</v>
          </cell>
          <cell r="C708" t="str">
            <v>Annual Radio Inspection:</v>
          </cell>
          <cell r="E708" t="str">
            <v>remaining = -40626 day(s)</v>
          </cell>
        </row>
        <row r="709">
          <cell r="A709" t="str">
            <v>Technical Log no:</v>
          </cell>
        </row>
        <row r="713">
          <cell r="A713" t="str">
            <v>Last Check 100 / 200 Hours:</v>
          </cell>
          <cell r="C713" t="str">
            <v>Next Check:</v>
          </cell>
          <cell r="D713">
            <v>0</v>
          </cell>
        </row>
        <row r="714">
          <cell r="A714" t="str">
            <v>Last Check Date:</v>
          </cell>
          <cell r="C714" t="str">
            <v>Due Date:</v>
          </cell>
          <cell r="E714" t="str">
            <v>remaining = -40626 day(s)</v>
          </cell>
        </row>
        <row r="715">
          <cell r="A715" t="str">
            <v>CRS-SMI Reference:</v>
          </cell>
          <cell r="C715" t="str">
            <v>Due at TSN:</v>
          </cell>
          <cell r="D715" t="str">
            <v>:00</v>
          </cell>
          <cell r="E715" t="str">
            <v>remaining = :00 hour(s)</v>
          </cell>
        </row>
        <row r="716">
          <cell r="A716" t="str">
            <v>TSN:</v>
          </cell>
          <cell r="C716" t="str">
            <v>Estimated Due Date:</v>
          </cell>
          <cell r="D716">
            <v>0</v>
          </cell>
          <cell r="E716" t="str">
            <v>remaining = -40626 day(s)</v>
          </cell>
        </row>
        <row r="718">
          <cell r="A718" t="str">
            <v>CSN:</v>
          </cell>
        </row>
        <row r="719">
          <cell r="A719" t="str">
            <v>Borrowed Hours:</v>
          </cell>
          <cell r="B719">
            <v>0</v>
          </cell>
        </row>
        <row r="720">
          <cell r="B720">
            <v>0</v>
          </cell>
        </row>
        <row r="721">
          <cell r="A721" t="str">
            <v>Last Check 1000 Hours:</v>
          </cell>
          <cell r="B721" t="str">
            <v>-</v>
          </cell>
        </row>
        <row r="722">
          <cell r="A722" t="str">
            <v>Last Check Date:</v>
          </cell>
          <cell r="B722" t="str">
            <v>-</v>
          </cell>
          <cell r="C722" t="str">
            <v>Due Date:</v>
          </cell>
          <cell r="E722" t="str">
            <v>remaining = -40626 day(s)</v>
          </cell>
        </row>
        <row r="723">
          <cell r="A723" t="str">
            <v>CRS-SMI Reference:</v>
          </cell>
          <cell r="B723" t="str">
            <v>-</v>
          </cell>
          <cell r="C723" t="str">
            <v>Due at TSN:</v>
          </cell>
          <cell r="D723" t="str">
            <v>:00</v>
          </cell>
          <cell r="E723" t="str">
            <v>remaining = :00 hour(s)</v>
          </cell>
        </row>
        <row r="724">
          <cell r="A724" t="str">
            <v>TSN:</v>
          </cell>
          <cell r="B724">
            <v>0</v>
          </cell>
          <cell r="C724" t="str">
            <v>Estimated Due Date:</v>
          </cell>
          <cell r="D724">
            <v>0</v>
          </cell>
          <cell r="E724" t="str">
            <v>remaining = -40626 day(s)</v>
          </cell>
        </row>
        <row r="725">
          <cell r="B725">
            <v>0</v>
          </cell>
        </row>
        <row r="726">
          <cell r="A726" t="str">
            <v>CSN:</v>
          </cell>
          <cell r="B726">
            <v>0</v>
          </cell>
        </row>
        <row r="727">
          <cell r="A727" t="str">
            <v>Borrowed Hours:</v>
          </cell>
          <cell r="B727">
            <v>0</v>
          </cell>
        </row>
        <row r="728">
          <cell r="B728">
            <v>0</v>
          </cell>
        </row>
        <row r="729">
          <cell r="A729" t="str">
            <v>Last Check 2000 Hours:</v>
          </cell>
          <cell r="B729" t="str">
            <v>-</v>
          </cell>
        </row>
        <row r="730">
          <cell r="A730" t="str">
            <v>Last Check Date:</v>
          </cell>
          <cell r="B730" t="str">
            <v>-</v>
          </cell>
          <cell r="C730" t="str">
            <v>Due Date:</v>
          </cell>
          <cell r="E730" t="str">
            <v>remaining = -40626 day(s)</v>
          </cell>
        </row>
        <row r="731">
          <cell r="C731" t="str">
            <v>Due at TSN:</v>
          </cell>
          <cell r="D731" t="str">
            <v>:00</v>
          </cell>
          <cell r="E731" t="str">
            <v>remaining = :00 hour(s)</v>
          </cell>
        </row>
        <row r="732">
          <cell r="A732" t="str">
            <v>TSN:</v>
          </cell>
          <cell r="B732">
            <v>0</v>
          </cell>
          <cell r="C732" t="str">
            <v>Estimated Due Date:</v>
          </cell>
          <cell r="D732">
            <v>0</v>
          </cell>
          <cell r="E732" t="str">
            <v>remaining = -40626 day(s)</v>
          </cell>
        </row>
        <row r="733">
          <cell r="B733">
            <v>0</v>
          </cell>
        </row>
        <row r="734">
          <cell r="A734" t="str">
            <v>CSN:</v>
          </cell>
          <cell r="B734">
            <v>0</v>
          </cell>
        </row>
        <row r="735">
          <cell r="A735" t="str">
            <v>Borrowed Hours:</v>
          </cell>
          <cell r="B735">
            <v>0</v>
          </cell>
        </row>
        <row r="736">
          <cell r="B736">
            <v>0</v>
          </cell>
        </row>
        <row r="800">
          <cell r="A800" t="str">
            <v>Aircraft Type:</v>
          </cell>
          <cell r="B800" t="str">
            <v>DA40D</v>
          </cell>
          <cell r="C800" t="str">
            <v>CMR Expiry:</v>
          </cell>
          <cell r="E800" t="str">
            <v>remaining = -40626 day(s)</v>
          </cell>
        </row>
        <row r="801">
          <cell r="A801" t="str">
            <v>Aircraft Regn:</v>
          </cell>
          <cell r="B801" t="str">
            <v>9M-HMO</v>
          </cell>
          <cell r="C801" t="str">
            <v>CMR Reference:</v>
          </cell>
        </row>
        <row r="802">
          <cell r="A802" t="str">
            <v>Serial Number:</v>
          </cell>
          <cell r="C802" t="str">
            <v>C of A Expiry:</v>
          </cell>
          <cell r="E802" t="str">
            <v>remaining = -40626 day(s)</v>
          </cell>
        </row>
        <row r="803">
          <cell r="A803" t="str">
            <v>Manufactured Date:</v>
          </cell>
          <cell r="C803" t="str">
            <v>C of A Reference:</v>
          </cell>
        </row>
        <row r="804">
          <cell r="C804" t="str">
            <v>C of A Test Flt Due:</v>
          </cell>
          <cell r="D804">
            <v>-45</v>
          </cell>
          <cell r="E804" t="str">
            <v>remaining = -40671 day(s)</v>
          </cell>
        </row>
        <row r="805">
          <cell r="A805" t="str">
            <v>Status as of:</v>
          </cell>
          <cell r="C805" t="str">
            <v>Radio License Expiry:</v>
          </cell>
          <cell r="E805" t="str">
            <v>remaining = -40626 day(s)</v>
          </cell>
        </row>
        <row r="806">
          <cell r="A806" t="str">
            <v>TSN:</v>
          </cell>
          <cell r="C806" t="str">
            <v>Radio License Reference:</v>
          </cell>
        </row>
        <row r="807">
          <cell r="C807" t="str">
            <v>Annual Compass Swing Expiry:</v>
          </cell>
          <cell r="E807" t="str">
            <v>remaining = -40626 day(s)</v>
          </cell>
        </row>
        <row r="808">
          <cell r="A808" t="str">
            <v>CSN:</v>
          </cell>
          <cell r="C808" t="str">
            <v>Annual Radio Inspection:</v>
          </cell>
          <cell r="E808" t="str">
            <v>remaining = -40626 day(s)</v>
          </cell>
        </row>
        <row r="809">
          <cell r="A809" t="str">
            <v>Technical Log no:</v>
          </cell>
        </row>
        <row r="813">
          <cell r="A813" t="str">
            <v>Last Check 100 / 200 Hours:</v>
          </cell>
          <cell r="C813" t="str">
            <v>Next Check:</v>
          </cell>
          <cell r="D813">
            <v>0</v>
          </cell>
        </row>
        <row r="814">
          <cell r="A814" t="str">
            <v>Last Check Date:</v>
          </cell>
          <cell r="C814" t="str">
            <v>Due Date:</v>
          </cell>
          <cell r="E814" t="str">
            <v>remaining = -40626 day(s)</v>
          </cell>
        </row>
        <row r="815">
          <cell r="A815" t="str">
            <v>CRS-SMI Reference:</v>
          </cell>
          <cell r="C815" t="str">
            <v>Due at TSN:</v>
          </cell>
          <cell r="D815" t="str">
            <v>:00</v>
          </cell>
          <cell r="E815" t="str">
            <v>remaining = :00 hour(s)</v>
          </cell>
        </row>
        <row r="816">
          <cell r="A816" t="str">
            <v>TSN:</v>
          </cell>
          <cell r="C816" t="str">
            <v>Estimated Due Date:</v>
          </cell>
          <cell r="D816">
            <v>0</v>
          </cell>
          <cell r="E816" t="str">
            <v>remaining = -40626 day(s)</v>
          </cell>
        </row>
        <row r="818">
          <cell r="A818" t="str">
            <v>CSN:</v>
          </cell>
        </row>
        <row r="819">
          <cell r="A819" t="str">
            <v>Borrowed Hours:</v>
          </cell>
          <cell r="B819">
            <v>0</v>
          </cell>
        </row>
        <row r="820">
          <cell r="B820">
            <v>0</v>
          </cell>
        </row>
        <row r="821">
          <cell r="A821" t="str">
            <v>Last Check 1000 Hours:</v>
          </cell>
          <cell r="B821" t="str">
            <v>-</v>
          </cell>
        </row>
        <row r="822">
          <cell r="A822" t="str">
            <v>Last Check Date:</v>
          </cell>
          <cell r="B822" t="str">
            <v>-</v>
          </cell>
          <cell r="C822" t="str">
            <v>Due Date:</v>
          </cell>
          <cell r="E822" t="str">
            <v>remaining = -40626 day(s)</v>
          </cell>
        </row>
        <row r="823">
          <cell r="A823" t="str">
            <v>CRS-SMI Reference:</v>
          </cell>
          <cell r="B823" t="str">
            <v>-</v>
          </cell>
          <cell r="C823" t="str">
            <v>Due at TSN:</v>
          </cell>
          <cell r="D823" t="str">
            <v>:00</v>
          </cell>
          <cell r="E823" t="str">
            <v>remaining = :00 hour(s)</v>
          </cell>
        </row>
        <row r="824">
          <cell r="A824" t="str">
            <v>TSN:</v>
          </cell>
          <cell r="B824">
            <v>0</v>
          </cell>
          <cell r="C824" t="str">
            <v>Estimated Due Date:</v>
          </cell>
          <cell r="D824">
            <v>0</v>
          </cell>
          <cell r="E824" t="str">
            <v>remaining = -40626 day(s)</v>
          </cell>
        </row>
        <row r="825">
          <cell r="B825">
            <v>0</v>
          </cell>
        </row>
        <row r="826">
          <cell r="A826" t="str">
            <v>CSN:</v>
          </cell>
          <cell r="B826">
            <v>0</v>
          </cell>
        </row>
        <row r="827">
          <cell r="A827" t="str">
            <v>Borrowed Hours:</v>
          </cell>
          <cell r="B827">
            <v>0</v>
          </cell>
        </row>
        <row r="828">
          <cell r="B828">
            <v>0</v>
          </cell>
        </row>
        <row r="829">
          <cell r="A829" t="str">
            <v>Last Check 2000 Hours:</v>
          </cell>
          <cell r="B829" t="str">
            <v>-</v>
          </cell>
        </row>
        <row r="830">
          <cell r="A830" t="str">
            <v>Last Check Date:</v>
          </cell>
          <cell r="B830" t="str">
            <v>-</v>
          </cell>
          <cell r="C830" t="str">
            <v>Due Date:</v>
          </cell>
          <cell r="E830" t="str">
            <v>remaining = -40626 day(s)</v>
          </cell>
        </row>
        <row r="831">
          <cell r="C831" t="str">
            <v>Due at TSN:</v>
          </cell>
          <cell r="D831" t="str">
            <v>:00</v>
          </cell>
          <cell r="E831" t="str">
            <v>remaining = :00 hour(s)</v>
          </cell>
        </row>
        <row r="832">
          <cell r="A832" t="str">
            <v>TSN:</v>
          </cell>
          <cell r="B832">
            <v>0</v>
          </cell>
          <cell r="C832" t="str">
            <v>Estimated Due Date:</v>
          </cell>
          <cell r="D832">
            <v>0</v>
          </cell>
          <cell r="E832" t="str">
            <v>remaining = -40626 day(s)</v>
          </cell>
        </row>
        <row r="833">
          <cell r="B833">
            <v>0</v>
          </cell>
        </row>
        <row r="834">
          <cell r="A834" t="str">
            <v>CSN:</v>
          </cell>
          <cell r="B834">
            <v>0</v>
          </cell>
        </row>
        <row r="835">
          <cell r="A835" t="str">
            <v>Borrowed Hours:</v>
          </cell>
          <cell r="B835">
            <v>0</v>
          </cell>
        </row>
        <row r="836">
          <cell r="B836">
            <v>0</v>
          </cell>
        </row>
        <row r="900">
          <cell r="A900" t="str">
            <v>Aircraft Type:</v>
          </cell>
          <cell r="B900" t="str">
            <v>DA40D</v>
          </cell>
          <cell r="C900" t="str">
            <v>CMR Expiry:</v>
          </cell>
          <cell r="E900" t="str">
            <v>remaining = -40626 day(s)</v>
          </cell>
        </row>
        <row r="901">
          <cell r="A901" t="str">
            <v>Aircraft Regn:</v>
          </cell>
          <cell r="B901" t="str">
            <v>9M-HMP</v>
          </cell>
          <cell r="C901" t="str">
            <v>CMR Reference:</v>
          </cell>
        </row>
        <row r="902">
          <cell r="A902" t="str">
            <v>Serial Number:</v>
          </cell>
          <cell r="C902" t="str">
            <v>C of A Expiry:</v>
          </cell>
          <cell r="E902" t="str">
            <v>remaining = -40626 day(s)</v>
          </cell>
        </row>
        <row r="903">
          <cell r="A903" t="str">
            <v>Manufactured Date:</v>
          </cell>
          <cell r="C903" t="str">
            <v>C of A Reference:</v>
          </cell>
        </row>
        <row r="904">
          <cell r="C904" t="str">
            <v>C of A Test Flt Due:</v>
          </cell>
          <cell r="D904">
            <v>-45</v>
          </cell>
          <cell r="E904" t="str">
            <v>remaining = -40671 day(s)</v>
          </cell>
        </row>
        <row r="905">
          <cell r="A905" t="str">
            <v>Status as of:</v>
          </cell>
          <cell r="C905" t="str">
            <v>Radio License Expiry:</v>
          </cell>
          <cell r="E905" t="str">
            <v>remaining = -40626 day(s)</v>
          </cell>
        </row>
        <row r="906">
          <cell r="A906" t="str">
            <v>TSN:</v>
          </cell>
          <cell r="C906" t="str">
            <v>Radio License Reference:</v>
          </cell>
        </row>
        <row r="907">
          <cell r="C907" t="str">
            <v>Annual Compass Swing Expiry:</v>
          </cell>
          <cell r="E907" t="str">
            <v>remaining = -40626 day(s)</v>
          </cell>
        </row>
        <row r="908">
          <cell r="A908" t="str">
            <v>CSN:</v>
          </cell>
          <cell r="C908" t="str">
            <v>Annual Radio Inspection:</v>
          </cell>
          <cell r="E908" t="str">
            <v>remaining = -40626 day(s)</v>
          </cell>
        </row>
        <row r="909">
          <cell r="A909" t="str">
            <v>Technical Log no:</v>
          </cell>
        </row>
        <row r="913">
          <cell r="A913" t="str">
            <v>Last Check 100 / 200 Hours:</v>
          </cell>
          <cell r="C913" t="str">
            <v>Next Check:</v>
          </cell>
          <cell r="D913">
            <v>0</v>
          </cell>
        </row>
        <row r="914">
          <cell r="A914" t="str">
            <v>Last Check Date:</v>
          </cell>
          <cell r="C914" t="str">
            <v>Due Date:</v>
          </cell>
          <cell r="E914" t="str">
            <v>remaining = -40626 day(s)</v>
          </cell>
        </row>
        <row r="915">
          <cell r="A915" t="str">
            <v>CRS-SMI Reference:</v>
          </cell>
          <cell r="C915" t="str">
            <v>Due at TSN:</v>
          </cell>
          <cell r="D915" t="str">
            <v>:00</v>
          </cell>
          <cell r="E915" t="str">
            <v>remaining = :00 hour(s)</v>
          </cell>
        </row>
        <row r="916">
          <cell r="A916" t="str">
            <v>TSN:</v>
          </cell>
          <cell r="C916" t="str">
            <v>Estimated Due Date:</v>
          </cell>
          <cell r="D916">
            <v>0</v>
          </cell>
          <cell r="E916" t="str">
            <v>remaining = -40626 day(s)</v>
          </cell>
        </row>
        <row r="918">
          <cell r="A918" t="str">
            <v>CSN:</v>
          </cell>
        </row>
        <row r="919">
          <cell r="A919" t="str">
            <v>Borrowed Hours:</v>
          </cell>
          <cell r="B919">
            <v>0</v>
          </cell>
        </row>
        <row r="920">
          <cell r="B920">
            <v>0</v>
          </cell>
        </row>
        <row r="921">
          <cell r="A921" t="str">
            <v>Last Check 1000 Hours:</v>
          </cell>
          <cell r="B921" t="str">
            <v>-</v>
          </cell>
        </row>
        <row r="922">
          <cell r="A922" t="str">
            <v>Last Check Date:</v>
          </cell>
          <cell r="B922" t="str">
            <v>-</v>
          </cell>
          <cell r="C922" t="str">
            <v>Due Date:</v>
          </cell>
          <cell r="E922" t="str">
            <v>remaining = -40626 day(s)</v>
          </cell>
        </row>
        <row r="923">
          <cell r="A923" t="str">
            <v>CRS-SMI Reference:</v>
          </cell>
          <cell r="B923" t="str">
            <v>-</v>
          </cell>
          <cell r="C923" t="str">
            <v>Due at TSN:</v>
          </cell>
          <cell r="D923" t="str">
            <v>:00</v>
          </cell>
          <cell r="E923" t="str">
            <v>remaining = :00 hour(s)</v>
          </cell>
        </row>
        <row r="924">
          <cell r="A924" t="str">
            <v>TSN:</v>
          </cell>
          <cell r="B924">
            <v>0</v>
          </cell>
          <cell r="C924" t="str">
            <v>Estimated Due Date:</v>
          </cell>
          <cell r="D924">
            <v>0</v>
          </cell>
          <cell r="E924" t="str">
            <v>remaining = -40626 day(s)</v>
          </cell>
        </row>
        <row r="925">
          <cell r="B925">
            <v>0</v>
          </cell>
        </row>
        <row r="926">
          <cell r="A926" t="str">
            <v>CSN:</v>
          </cell>
          <cell r="B926">
            <v>0</v>
          </cell>
        </row>
        <row r="927">
          <cell r="A927" t="str">
            <v>Borrowed Hours:</v>
          </cell>
          <cell r="B927">
            <v>0</v>
          </cell>
        </row>
        <row r="928">
          <cell r="B928">
            <v>0</v>
          </cell>
        </row>
        <row r="929">
          <cell r="A929" t="str">
            <v>Last Check 2000 Hours:</v>
          </cell>
          <cell r="B929" t="str">
            <v>-</v>
          </cell>
        </row>
        <row r="930">
          <cell r="A930" t="str">
            <v>Last Check Date:</v>
          </cell>
          <cell r="B930" t="str">
            <v>-</v>
          </cell>
          <cell r="C930" t="str">
            <v>Due Date:</v>
          </cell>
          <cell r="E930" t="str">
            <v>remaining = -40626 day(s)</v>
          </cell>
        </row>
        <row r="931">
          <cell r="C931" t="str">
            <v>Due at TSN:</v>
          </cell>
          <cell r="D931" t="str">
            <v>:00</v>
          </cell>
          <cell r="E931" t="str">
            <v>remaining = :00 hour(s)</v>
          </cell>
        </row>
        <row r="932">
          <cell r="A932" t="str">
            <v>TSN:</v>
          </cell>
          <cell r="B932">
            <v>0</v>
          </cell>
          <cell r="C932" t="str">
            <v>Estimated Due Date:</v>
          </cell>
          <cell r="D932">
            <v>0</v>
          </cell>
          <cell r="E932" t="str">
            <v>remaining = -40626 day(s)</v>
          </cell>
        </row>
        <row r="933">
          <cell r="B933">
            <v>0</v>
          </cell>
        </row>
        <row r="934">
          <cell r="A934" t="str">
            <v>CSN:</v>
          </cell>
          <cell r="B934">
            <v>0</v>
          </cell>
        </row>
        <row r="935">
          <cell r="A935" t="str">
            <v>Borrowed Hours:</v>
          </cell>
          <cell r="B935">
            <v>0</v>
          </cell>
        </row>
        <row r="936">
          <cell r="B936">
            <v>0</v>
          </cell>
        </row>
        <row r="1000">
          <cell r="A1000" t="str">
            <v>Aircraft Type:</v>
          </cell>
          <cell r="B1000" t="str">
            <v>DA40D</v>
          </cell>
          <cell r="C1000" t="str">
            <v>CMR Expiry:</v>
          </cell>
          <cell r="E1000" t="str">
            <v>remaining = -40626 day(s)</v>
          </cell>
        </row>
        <row r="1001">
          <cell r="A1001" t="str">
            <v>Aircraft Regn:</v>
          </cell>
          <cell r="B1001" t="str">
            <v>9M-HMQ</v>
          </cell>
          <cell r="C1001" t="str">
            <v>CMR Reference:</v>
          </cell>
        </row>
        <row r="1002">
          <cell r="A1002" t="str">
            <v>Serial Number:</v>
          </cell>
          <cell r="C1002" t="str">
            <v>C of A Expiry:</v>
          </cell>
          <cell r="E1002" t="str">
            <v>remaining = -40626 day(s)</v>
          </cell>
        </row>
        <row r="1003">
          <cell r="A1003" t="str">
            <v>Manufactured Date:</v>
          </cell>
          <cell r="C1003" t="str">
            <v>C of A Reference:</v>
          </cell>
        </row>
        <row r="1004">
          <cell r="C1004" t="str">
            <v>C of A Test Flt Due:</v>
          </cell>
          <cell r="D1004">
            <v>-45</v>
          </cell>
          <cell r="E1004" t="str">
            <v>remaining = -40671 day(s)</v>
          </cell>
        </row>
        <row r="1005">
          <cell r="A1005" t="str">
            <v>Status as of:</v>
          </cell>
          <cell r="C1005" t="str">
            <v>Radio License Expiry:</v>
          </cell>
          <cell r="E1005" t="str">
            <v>remaining = -40626 day(s)</v>
          </cell>
        </row>
        <row r="1006">
          <cell r="A1006" t="str">
            <v>TSN:</v>
          </cell>
          <cell r="C1006" t="str">
            <v>Radio License Reference:</v>
          </cell>
        </row>
        <row r="1007">
          <cell r="C1007" t="str">
            <v>Annual Compass Swing Expiry:</v>
          </cell>
          <cell r="E1007" t="str">
            <v>remaining = -40626 day(s)</v>
          </cell>
        </row>
        <row r="1008">
          <cell r="A1008" t="str">
            <v>CSN:</v>
          </cell>
          <cell r="C1008" t="str">
            <v>Annual Radio Inspection:</v>
          </cell>
          <cell r="E1008" t="str">
            <v>remaining = -40626 day(s)</v>
          </cell>
        </row>
        <row r="1009">
          <cell r="A1009" t="str">
            <v>Technical Log no:</v>
          </cell>
        </row>
        <row r="1013">
          <cell r="A1013" t="str">
            <v>Last Check 100 / 200 Hours:</v>
          </cell>
          <cell r="C1013" t="str">
            <v>Next Check:</v>
          </cell>
          <cell r="D1013">
            <v>0</v>
          </cell>
        </row>
        <row r="1014">
          <cell r="A1014" t="str">
            <v>Last Check Date:</v>
          </cell>
          <cell r="C1014" t="str">
            <v>Due Date:</v>
          </cell>
          <cell r="E1014" t="str">
            <v>remaining = -40626 day(s)</v>
          </cell>
        </row>
        <row r="1015">
          <cell r="A1015" t="str">
            <v>CRS-SMI Reference:</v>
          </cell>
          <cell r="C1015" t="str">
            <v>Due at TSN:</v>
          </cell>
          <cell r="D1015" t="str">
            <v>:00</v>
          </cell>
          <cell r="E1015" t="str">
            <v>remaining = :00 hour(s)</v>
          </cell>
        </row>
        <row r="1016">
          <cell r="A1016" t="str">
            <v>TSN:</v>
          </cell>
          <cell r="C1016" t="str">
            <v>Estimated Due Date:</v>
          </cell>
          <cell r="D1016">
            <v>0</v>
          </cell>
          <cell r="E1016" t="str">
            <v>remaining = -40626 day(s)</v>
          </cell>
        </row>
        <row r="1018">
          <cell r="A1018" t="str">
            <v>CSN:</v>
          </cell>
        </row>
        <row r="1019">
          <cell r="A1019" t="str">
            <v>Borrowed Hours:</v>
          </cell>
          <cell r="B1019">
            <v>0</v>
          </cell>
        </row>
        <row r="1020">
          <cell r="B1020">
            <v>0</v>
          </cell>
        </row>
        <row r="1021">
          <cell r="A1021" t="str">
            <v>Last Check 1000 Hours:</v>
          </cell>
          <cell r="B1021" t="str">
            <v>-</v>
          </cell>
        </row>
        <row r="1022">
          <cell r="A1022" t="str">
            <v>Last Check Date:</v>
          </cell>
          <cell r="B1022" t="str">
            <v>-</v>
          </cell>
          <cell r="C1022" t="str">
            <v>Due Date:</v>
          </cell>
          <cell r="E1022" t="str">
            <v>remaining = -40626 day(s)</v>
          </cell>
        </row>
        <row r="1023">
          <cell r="A1023" t="str">
            <v>CRS-SMI Reference:</v>
          </cell>
          <cell r="B1023" t="str">
            <v>-</v>
          </cell>
          <cell r="C1023" t="str">
            <v>Due at TSN:</v>
          </cell>
          <cell r="D1023" t="str">
            <v>:00</v>
          </cell>
          <cell r="E1023" t="str">
            <v>remaining = :00 hour(s)</v>
          </cell>
        </row>
        <row r="1024">
          <cell r="A1024" t="str">
            <v>TSN:</v>
          </cell>
          <cell r="B1024">
            <v>0</v>
          </cell>
          <cell r="C1024" t="str">
            <v>Estimated Due Date:</v>
          </cell>
          <cell r="D1024">
            <v>0</v>
          </cell>
          <cell r="E1024" t="str">
            <v>remaining = -40626 day(s)</v>
          </cell>
        </row>
        <row r="1025">
          <cell r="B1025">
            <v>0</v>
          </cell>
        </row>
        <row r="1026">
          <cell r="A1026" t="str">
            <v>CSN:</v>
          </cell>
          <cell r="B1026">
            <v>0</v>
          </cell>
        </row>
        <row r="1027">
          <cell r="A1027" t="str">
            <v>Borrowed Hours:</v>
          </cell>
          <cell r="B1027">
            <v>0</v>
          </cell>
        </row>
        <row r="1028">
          <cell r="B1028">
            <v>0</v>
          </cell>
        </row>
        <row r="1029">
          <cell r="A1029" t="str">
            <v>Last Check 2000 Hours:</v>
          </cell>
          <cell r="B1029" t="str">
            <v>-</v>
          </cell>
        </row>
        <row r="1030">
          <cell r="A1030" t="str">
            <v>Last Check Date:</v>
          </cell>
          <cell r="B1030" t="str">
            <v>-</v>
          </cell>
          <cell r="C1030" t="str">
            <v>Due Date:</v>
          </cell>
          <cell r="E1030" t="str">
            <v>remaining = -40626 day(s)</v>
          </cell>
        </row>
        <row r="1031">
          <cell r="C1031" t="str">
            <v>Due at TSN:</v>
          </cell>
          <cell r="D1031" t="str">
            <v>:00</v>
          </cell>
          <cell r="E1031" t="str">
            <v>remaining = :00 hour(s)</v>
          </cell>
        </row>
        <row r="1032">
          <cell r="A1032" t="str">
            <v>TSN:</v>
          </cell>
          <cell r="B1032">
            <v>0</v>
          </cell>
          <cell r="C1032" t="str">
            <v>Estimated Due Date:</v>
          </cell>
          <cell r="D1032">
            <v>0</v>
          </cell>
          <cell r="E1032" t="str">
            <v>remaining = -40626 day(s)</v>
          </cell>
        </row>
        <row r="1033">
          <cell r="B1033">
            <v>0</v>
          </cell>
        </row>
        <row r="1034">
          <cell r="A1034" t="str">
            <v>CSN:</v>
          </cell>
          <cell r="B1034">
            <v>0</v>
          </cell>
        </row>
        <row r="1035">
          <cell r="A1035" t="str">
            <v>Borrowed Hours:</v>
          </cell>
          <cell r="B1035">
            <v>0</v>
          </cell>
        </row>
        <row r="1036">
          <cell r="B1036">
            <v>0</v>
          </cell>
        </row>
        <row r="1100">
          <cell r="A1100" t="str">
            <v>Aircraft Type:</v>
          </cell>
          <cell r="B1100" t="str">
            <v>DA40D</v>
          </cell>
          <cell r="C1100" t="str">
            <v>CMR Expiry:</v>
          </cell>
          <cell r="E1100" t="str">
            <v>remaining = -40626 day(s)</v>
          </cell>
        </row>
        <row r="1101">
          <cell r="A1101" t="str">
            <v>Aircraft Regn:</v>
          </cell>
          <cell r="B1101" t="str">
            <v>9M-HMR</v>
          </cell>
          <cell r="C1101" t="str">
            <v>CMR Reference:</v>
          </cell>
        </row>
        <row r="1102">
          <cell r="A1102" t="str">
            <v>Serial Number:</v>
          </cell>
          <cell r="C1102" t="str">
            <v>C of A Expiry:</v>
          </cell>
          <cell r="E1102" t="str">
            <v>remaining = -40626 day(s)</v>
          </cell>
        </row>
        <row r="1103">
          <cell r="A1103" t="str">
            <v>Manufactured Date:</v>
          </cell>
          <cell r="C1103" t="str">
            <v>C of A Reference:</v>
          </cell>
        </row>
        <row r="1104">
          <cell r="C1104" t="str">
            <v>C of A Test Flt Due:</v>
          </cell>
          <cell r="D1104">
            <v>-45</v>
          </cell>
          <cell r="E1104" t="str">
            <v>remaining = -40671 day(s)</v>
          </cell>
        </row>
        <row r="1105">
          <cell r="A1105" t="str">
            <v>Status as of:</v>
          </cell>
          <cell r="C1105" t="str">
            <v>Radio License Expiry:</v>
          </cell>
          <cell r="E1105" t="str">
            <v>remaining = -40626 day(s)</v>
          </cell>
        </row>
        <row r="1106">
          <cell r="A1106" t="str">
            <v>TSN:</v>
          </cell>
          <cell r="C1106" t="str">
            <v>Radio License Reference:</v>
          </cell>
        </row>
        <row r="1107">
          <cell r="C1107" t="str">
            <v>Annual Compass Swing Expiry:</v>
          </cell>
          <cell r="E1107" t="str">
            <v>remaining = -40626 day(s)</v>
          </cell>
        </row>
        <row r="1108">
          <cell r="A1108" t="str">
            <v>CSN:</v>
          </cell>
          <cell r="C1108" t="str">
            <v>Annual Radio Inspection:</v>
          </cell>
          <cell r="E1108" t="str">
            <v>remaining = -40626 day(s)</v>
          </cell>
        </row>
        <row r="1109">
          <cell r="A1109" t="str">
            <v>Technical Log no:</v>
          </cell>
        </row>
        <row r="1113">
          <cell r="A1113" t="str">
            <v>Last Check 100 / 200 Hours:</v>
          </cell>
          <cell r="C1113" t="str">
            <v>Next Check:</v>
          </cell>
          <cell r="D1113">
            <v>0</v>
          </cell>
        </row>
        <row r="1114">
          <cell r="A1114" t="str">
            <v>Last Check Date:</v>
          </cell>
          <cell r="C1114" t="str">
            <v>Due Date:</v>
          </cell>
          <cell r="E1114" t="str">
            <v>remaining = -40626 day(s)</v>
          </cell>
        </row>
        <row r="1115">
          <cell r="A1115" t="str">
            <v>CRS-SMI Reference:</v>
          </cell>
          <cell r="C1115" t="str">
            <v>Due at TSN:</v>
          </cell>
          <cell r="D1115" t="str">
            <v>:00</v>
          </cell>
          <cell r="E1115" t="str">
            <v>remaining = :00 hour(s)</v>
          </cell>
        </row>
        <row r="1116">
          <cell r="A1116" t="str">
            <v>TSN:</v>
          </cell>
          <cell r="C1116" t="str">
            <v>Estimated Due Date:</v>
          </cell>
          <cell r="D1116">
            <v>0</v>
          </cell>
          <cell r="E1116" t="str">
            <v>remaining = -40626 day(s)</v>
          </cell>
        </row>
        <row r="1118">
          <cell r="A1118" t="str">
            <v>CSN:</v>
          </cell>
        </row>
        <row r="1119">
          <cell r="A1119" t="str">
            <v>Borrowed Hours:</v>
          </cell>
          <cell r="B1119">
            <v>0</v>
          </cell>
        </row>
        <row r="1120">
          <cell r="B1120">
            <v>0</v>
          </cell>
        </row>
        <row r="1121">
          <cell r="A1121" t="str">
            <v>Last Check 1000 Hours:</v>
          </cell>
          <cell r="B1121" t="str">
            <v>-</v>
          </cell>
        </row>
        <row r="1122">
          <cell r="A1122" t="str">
            <v>Last Check Date:</v>
          </cell>
          <cell r="B1122" t="str">
            <v>-</v>
          </cell>
          <cell r="C1122" t="str">
            <v>Due Date:</v>
          </cell>
          <cell r="E1122" t="str">
            <v>remaining = -40626 day(s)</v>
          </cell>
        </row>
        <row r="1123">
          <cell r="A1123" t="str">
            <v>CRS-SMI Reference:</v>
          </cell>
          <cell r="B1123" t="str">
            <v>-</v>
          </cell>
          <cell r="C1123" t="str">
            <v>Due at TSN:</v>
          </cell>
          <cell r="D1123" t="str">
            <v>:00</v>
          </cell>
          <cell r="E1123" t="str">
            <v>remaining = :00 hour(s)</v>
          </cell>
        </row>
        <row r="1124">
          <cell r="A1124" t="str">
            <v>TSN:</v>
          </cell>
          <cell r="B1124">
            <v>0</v>
          </cell>
          <cell r="C1124" t="str">
            <v>Estimated Due Date:</v>
          </cell>
          <cell r="D1124">
            <v>0</v>
          </cell>
          <cell r="E1124" t="str">
            <v>remaining = -40626 day(s)</v>
          </cell>
        </row>
        <row r="1125">
          <cell r="B1125">
            <v>0</v>
          </cell>
        </row>
        <row r="1126">
          <cell r="A1126" t="str">
            <v>CSN:</v>
          </cell>
          <cell r="B1126">
            <v>0</v>
          </cell>
        </row>
        <row r="1127">
          <cell r="A1127" t="str">
            <v>Borrowed Hours:</v>
          </cell>
          <cell r="B1127">
            <v>0</v>
          </cell>
        </row>
        <row r="1128">
          <cell r="B1128">
            <v>0</v>
          </cell>
        </row>
        <row r="1129">
          <cell r="A1129" t="str">
            <v>Last Check 2000 Hours:</v>
          </cell>
          <cell r="B1129" t="str">
            <v>-</v>
          </cell>
        </row>
        <row r="1130">
          <cell r="A1130" t="str">
            <v>Last Check Date:</v>
          </cell>
          <cell r="B1130" t="str">
            <v>-</v>
          </cell>
          <cell r="C1130" t="str">
            <v>Due Date:</v>
          </cell>
          <cell r="E1130" t="str">
            <v>remaining = -40626 day(s)</v>
          </cell>
        </row>
        <row r="1131">
          <cell r="C1131" t="str">
            <v>Due at TSN:</v>
          </cell>
          <cell r="D1131" t="str">
            <v>:00</v>
          </cell>
          <cell r="E1131" t="str">
            <v>remaining = :00 hour(s)</v>
          </cell>
        </row>
        <row r="1132">
          <cell r="A1132" t="str">
            <v>TSN:</v>
          </cell>
          <cell r="B1132">
            <v>0</v>
          </cell>
          <cell r="C1132" t="str">
            <v>Estimated Due Date:</v>
          </cell>
          <cell r="D1132">
            <v>0</v>
          </cell>
          <cell r="E1132" t="str">
            <v>remaining = -40626 day(s)</v>
          </cell>
        </row>
        <row r="1133">
          <cell r="B1133">
            <v>0</v>
          </cell>
        </row>
        <row r="1134">
          <cell r="A1134" t="str">
            <v>CSN:</v>
          </cell>
          <cell r="B1134">
            <v>0</v>
          </cell>
        </row>
        <row r="1135">
          <cell r="A1135" t="str">
            <v>Borrowed Hours:</v>
          </cell>
          <cell r="B1135">
            <v>0</v>
          </cell>
        </row>
        <row r="1136">
          <cell r="B1136">
            <v>0</v>
          </cell>
        </row>
        <row r="1200">
          <cell r="A1200" t="str">
            <v>Aircraft Type:</v>
          </cell>
          <cell r="B1200" t="str">
            <v>DA40D</v>
          </cell>
          <cell r="C1200" t="str">
            <v>CMR Expiry:</v>
          </cell>
          <cell r="E1200" t="str">
            <v>remaining = -40626 day(s)</v>
          </cell>
        </row>
        <row r="1201">
          <cell r="A1201" t="str">
            <v>Aircraft Regn:</v>
          </cell>
          <cell r="B1201" t="str">
            <v>9M-HMS</v>
          </cell>
          <cell r="C1201" t="str">
            <v>CMR Reference:</v>
          </cell>
        </row>
        <row r="1202">
          <cell r="A1202" t="str">
            <v>Serial Number:</v>
          </cell>
          <cell r="C1202" t="str">
            <v>C of A Expiry:</v>
          </cell>
          <cell r="E1202" t="str">
            <v>remaining = -40626 day(s)</v>
          </cell>
        </row>
        <row r="1203">
          <cell r="A1203" t="str">
            <v>Manufactured Date:</v>
          </cell>
          <cell r="C1203" t="str">
            <v>C of A Reference:</v>
          </cell>
        </row>
        <row r="1204">
          <cell r="C1204" t="str">
            <v>C of A Test Flt Due:</v>
          </cell>
          <cell r="D1204">
            <v>-45</v>
          </cell>
          <cell r="E1204" t="str">
            <v>remaining = -40671 day(s)</v>
          </cell>
        </row>
        <row r="1205">
          <cell r="A1205" t="str">
            <v>Status as of:</v>
          </cell>
          <cell r="C1205" t="str">
            <v>Radio License Expiry:</v>
          </cell>
          <cell r="E1205" t="str">
            <v>remaining = -40626 day(s)</v>
          </cell>
        </row>
        <row r="1206">
          <cell r="A1206" t="str">
            <v>TSN:</v>
          </cell>
          <cell r="C1206" t="str">
            <v>Radio License Reference:</v>
          </cell>
        </row>
        <row r="1207">
          <cell r="C1207" t="str">
            <v>Annual Compass Swing Expiry:</v>
          </cell>
          <cell r="E1207" t="str">
            <v>remaining = -40626 day(s)</v>
          </cell>
        </row>
        <row r="1208">
          <cell r="A1208" t="str">
            <v>CSN:</v>
          </cell>
          <cell r="C1208" t="str">
            <v>Annual Radio Inspection:</v>
          </cell>
          <cell r="E1208" t="str">
            <v>remaining = -40626 day(s)</v>
          </cell>
        </row>
        <row r="1209">
          <cell r="A1209" t="str">
            <v>Technical Log no:</v>
          </cell>
        </row>
        <row r="1213">
          <cell r="A1213" t="str">
            <v>Last Check 100 / 200 Hours:</v>
          </cell>
          <cell r="C1213" t="str">
            <v>Next Check:</v>
          </cell>
          <cell r="D1213">
            <v>0</v>
          </cell>
        </row>
        <row r="1214">
          <cell r="A1214" t="str">
            <v>Last Check Date:</v>
          </cell>
          <cell r="C1214" t="str">
            <v>Due Date:</v>
          </cell>
          <cell r="E1214" t="str">
            <v>remaining = -40626 day(s)</v>
          </cell>
        </row>
        <row r="1215">
          <cell r="A1215" t="str">
            <v>CRS-SMI Reference:</v>
          </cell>
          <cell r="C1215" t="str">
            <v>Due at TSN:</v>
          </cell>
          <cell r="D1215" t="str">
            <v>:00</v>
          </cell>
          <cell r="E1215" t="str">
            <v>remaining = :00 hour(s)</v>
          </cell>
        </row>
        <row r="1216">
          <cell r="A1216" t="str">
            <v>TSN:</v>
          </cell>
          <cell r="C1216" t="str">
            <v>Estimated Due Date:</v>
          </cell>
          <cell r="D1216">
            <v>0</v>
          </cell>
          <cell r="E1216" t="str">
            <v>remaining = -40626 day(s)</v>
          </cell>
        </row>
        <row r="1218">
          <cell r="A1218" t="str">
            <v>CSN:</v>
          </cell>
        </row>
        <row r="1219">
          <cell r="A1219" t="str">
            <v>Borrowed Hours:</v>
          </cell>
          <cell r="B1219">
            <v>0</v>
          </cell>
        </row>
        <row r="1220">
          <cell r="B1220">
            <v>0</v>
          </cell>
        </row>
        <row r="1221">
          <cell r="A1221" t="str">
            <v>Last Check 1000 Hours:</v>
          </cell>
          <cell r="B1221" t="str">
            <v>-</v>
          </cell>
        </row>
        <row r="1222">
          <cell r="A1222" t="str">
            <v>Last Check Date:</v>
          </cell>
          <cell r="B1222" t="str">
            <v>-</v>
          </cell>
          <cell r="C1222" t="str">
            <v>Due Date:</v>
          </cell>
          <cell r="E1222" t="str">
            <v>remaining = -40626 day(s)</v>
          </cell>
        </row>
        <row r="1223">
          <cell r="A1223" t="str">
            <v>CRS-SMI Reference:</v>
          </cell>
          <cell r="B1223" t="str">
            <v>-</v>
          </cell>
          <cell r="C1223" t="str">
            <v>Due at TSN:</v>
          </cell>
          <cell r="D1223" t="str">
            <v>:00</v>
          </cell>
          <cell r="E1223" t="str">
            <v>remaining = :00 hour(s)</v>
          </cell>
        </row>
        <row r="1224">
          <cell r="A1224" t="str">
            <v>TSN:</v>
          </cell>
          <cell r="B1224">
            <v>0</v>
          </cell>
          <cell r="C1224" t="str">
            <v>Estimated Due Date:</v>
          </cell>
          <cell r="D1224">
            <v>0</v>
          </cell>
          <cell r="E1224" t="str">
            <v>remaining = -40626 day(s)</v>
          </cell>
        </row>
        <row r="1225">
          <cell r="B1225">
            <v>0</v>
          </cell>
        </row>
        <row r="1226">
          <cell r="A1226" t="str">
            <v>CSN:</v>
          </cell>
          <cell r="B1226">
            <v>0</v>
          </cell>
        </row>
        <row r="1227">
          <cell r="A1227" t="str">
            <v>Borrowed Hours:</v>
          </cell>
          <cell r="B1227">
            <v>0</v>
          </cell>
        </row>
        <row r="1228">
          <cell r="B1228">
            <v>0</v>
          </cell>
        </row>
        <row r="1229">
          <cell r="A1229" t="str">
            <v>Last Check 2000 Hours:</v>
          </cell>
          <cell r="B1229" t="str">
            <v>-</v>
          </cell>
        </row>
        <row r="1230">
          <cell r="A1230" t="str">
            <v>Last Check Date:</v>
          </cell>
          <cell r="B1230" t="str">
            <v>-</v>
          </cell>
          <cell r="C1230" t="str">
            <v>Due Date:</v>
          </cell>
          <cell r="E1230" t="str">
            <v>remaining = -40626 day(s)</v>
          </cell>
        </row>
        <row r="1231">
          <cell r="C1231" t="str">
            <v>Due at TSN:</v>
          </cell>
          <cell r="D1231" t="str">
            <v>:00</v>
          </cell>
          <cell r="E1231" t="str">
            <v>remaining = :00 hour(s)</v>
          </cell>
        </row>
        <row r="1232">
          <cell r="A1232" t="str">
            <v>TSN:</v>
          </cell>
          <cell r="B1232">
            <v>0</v>
          </cell>
          <cell r="C1232" t="str">
            <v>Estimated Due Date:</v>
          </cell>
          <cell r="D1232">
            <v>0</v>
          </cell>
          <cell r="E1232" t="str">
            <v>remaining = -40626 day(s)</v>
          </cell>
        </row>
        <row r="1233">
          <cell r="B1233">
            <v>0</v>
          </cell>
        </row>
        <row r="1234">
          <cell r="A1234" t="str">
            <v>CSN:</v>
          </cell>
          <cell r="B1234">
            <v>0</v>
          </cell>
        </row>
        <row r="1235">
          <cell r="A1235" t="str">
            <v>Borrowed Hours:</v>
          </cell>
          <cell r="B1235">
            <v>0</v>
          </cell>
        </row>
        <row r="1236">
          <cell r="B1236">
            <v>0</v>
          </cell>
        </row>
        <row r="1300">
          <cell r="A1300" t="str">
            <v>Aircraft Type:</v>
          </cell>
          <cell r="B1300" t="str">
            <v>DA40D</v>
          </cell>
          <cell r="C1300" t="str">
            <v>CMR Expiry:</v>
          </cell>
          <cell r="E1300" t="str">
            <v>remaining = -40626 day(s)</v>
          </cell>
        </row>
        <row r="1301">
          <cell r="A1301" t="str">
            <v>Aircraft Regn:</v>
          </cell>
          <cell r="B1301" t="str">
            <v>9M-HMT</v>
          </cell>
          <cell r="C1301" t="str">
            <v>CMR Reference:</v>
          </cell>
        </row>
        <row r="1302">
          <cell r="A1302" t="str">
            <v>Serial Number:</v>
          </cell>
          <cell r="C1302" t="str">
            <v>C of A Expiry:</v>
          </cell>
          <cell r="E1302" t="str">
            <v>remaining = -40626 day(s)</v>
          </cell>
        </row>
        <row r="1303">
          <cell r="A1303" t="str">
            <v>Manufactured Date:</v>
          </cell>
          <cell r="C1303" t="str">
            <v>C of A Reference:</v>
          </cell>
        </row>
        <row r="1304">
          <cell r="C1304" t="str">
            <v>C of A Test Flt Due:</v>
          </cell>
          <cell r="D1304">
            <v>-45</v>
          </cell>
          <cell r="E1304" t="str">
            <v>remaining = -40671 day(s)</v>
          </cell>
        </row>
        <row r="1305">
          <cell r="A1305" t="str">
            <v>Status as of:</v>
          </cell>
          <cell r="C1305" t="str">
            <v>Radio License Expiry:</v>
          </cell>
          <cell r="E1305" t="str">
            <v>remaining = -40626 day(s)</v>
          </cell>
        </row>
        <row r="1306">
          <cell r="A1306" t="str">
            <v>TSN:</v>
          </cell>
          <cell r="C1306" t="str">
            <v>Radio License Reference:</v>
          </cell>
        </row>
        <row r="1307">
          <cell r="C1307" t="str">
            <v>Annual Compass Swing Expiry:</v>
          </cell>
          <cell r="E1307" t="str">
            <v>remaining = -40626 day(s)</v>
          </cell>
        </row>
        <row r="1308">
          <cell r="A1308" t="str">
            <v>CSN:</v>
          </cell>
          <cell r="C1308" t="str">
            <v>Annual Radio Inspection:</v>
          </cell>
          <cell r="E1308" t="str">
            <v>remaining = -40626 day(s)</v>
          </cell>
        </row>
        <row r="1309">
          <cell r="A1309" t="str">
            <v>Technical Log no:</v>
          </cell>
        </row>
        <row r="1313">
          <cell r="A1313" t="str">
            <v>Last Check 100 / 200 Hours:</v>
          </cell>
          <cell r="C1313" t="str">
            <v>Next Check:</v>
          </cell>
          <cell r="D1313">
            <v>0</v>
          </cell>
        </row>
        <row r="1314">
          <cell r="A1314" t="str">
            <v>Last Check Date:</v>
          </cell>
          <cell r="C1314" t="str">
            <v>Due Date:</v>
          </cell>
          <cell r="E1314" t="str">
            <v>remaining = -40626 day(s)</v>
          </cell>
        </row>
        <row r="1315">
          <cell r="A1315" t="str">
            <v>CRS-SMI Reference:</v>
          </cell>
          <cell r="C1315" t="str">
            <v>Due at TSN:</v>
          </cell>
          <cell r="D1315" t="str">
            <v>:00</v>
          </cell>
          <cell r="E1315" t="str">
            <v>remaining = :00 hour(s)</v>
          </cell>
        </row>
        <row r="1316">
          <cell r="A1316" t="str">
            <v>TSN:</v>
          </cell>
          <cell r="C1316" t="str">
            <v>Estimated Due Date:</v>
          </cell>
          <cell r="D1316">
            <v>0</v>
          </cell>
          <cell r="E1316" t="str">
            <v>remaining = -40626 day(s)</v>
          </cell>
        </row>
        <row r="1318">
          <cell r="A1318" t="str">
            <v>CSN:</v>
          </cell>
        </row>
        <row r="1319">
          <cell r="A1319" t="str">
            <v>Borrowed Hours:</v>
          </cell>
          <cell r="B1319">
            <v>0</v>
          </cell>
        </row>
        <row r="1320">
          <cell r="B1320">
            <v>0</v>
          </cell>
        </row>
        <row r="1321">
          <cell r="A1321" t="str">
            <v>Last Check 1000 Hours:</v>
          </cell>
          <cell r="B1321" t="str">
            <v>-</v>
          </cell>
        </row>
        <row r="1322">
          <cell r="A1322" t="str">
            <v>Last Check Date:</v>
          </cell>
          <cell r="B1322" t="str">
            <v>-</v>
          </cell>
          <cell r="C1322" t="str">
            <v>Due Date:</v>
          </cell>
          <cell r="E1322" t="str">
            <v>remaining = -40626 day(s)</v>
          </cell>
        </row>
        <row r="1323">
          <cell r="A1323" t="str">
            <v>CRS-SMI Reference:</v>
          </cell>
          <cell r="B1323" t="str">
            <v>-</v>
          </cell>
          <cell r="C1323" t="str">
            <v>Due at TSN:</v>
          </cell>
          <cell r="D1323" t="str">
            <v>:00</v>
          </cell>
          <cell r="E1323" t="str">
            <v>remaining = :00 hour(s)</v>
          </cell>
        </row>
        <row r="1324">
          <cell r="A1324" t="str">
            <v>TSN:</v>
          </cell>
          <cell r="B1324">
            <v>0</v>
          </cell>
          <cell r="C1324" t="str">
            <v>Estimated Due Date:</v>
          </cell>
          <cell r="D1324">
            <v>0</v>
          </cell>
          <cell r="E1324" t="str">
            <v>remaining = -40626 day(s)</v>
          </cell>
        </row>
        <row r="1325">
          <cell r="B1325">
            <v>0</v>
          </cell>
        </row>
        <row r="1326">
          <cell r="A1326" t="str">
            <v>CSN:</v>
          </cell>
          <cell r="B1326">
            <v>0</v>
          </cell>
        </row>
        <row r="1327">
          <cell r="A1327" t="str">
            <v>Borrowed Hours:</v>
          </cell>
          <cell r="B1327">
            <v>0</v>
          </cell>
        </row>
        <row r="1328">
          <cell r="B1328">
            <v>0</v>
          </cell>
        </row>
        <row r="1329">
          <cell r="A1329" t="str">
            <v>Last Check 2000 Hours:</v>
          </cell>
          <cell r="B1329" t="str">
            <v>-</v>
          </cell>
        </row>
        <row r="1330">
          <cell r="A1330" t="str">
            <v>Last Check Date:</v>
          </cell>
          <cell r="B1330" t="str">
            <v>-</v>
          </cell>
          <cell r="C1330" t="str">
            <v>Due Date:</v>
          </cell>
          <cell r="E1330" t="str">
            <v>remaining = -40626 day(s)</v>
          </cell>
        </row>
        <row r="1331">
          <cell r="C1331" t="str">
            <v>Due at TSN:</v>
          </cell>
          <cell r="D1331" t="str">
            <v>:00</v>
          </cell>
          <cell r="E1331" t="str">
            <v>remaining = :00 hour(s)</v>
          </cell>
        </row>
        <row r="1332">
          <cell r="A1332" t="str">
            <v>TSN:</v>
          </cell>
          <cell r="B1332">
            <v>0</v>
          </cell>
          <cell r="C1332" t="str">
            <v>Estimated Due Date:</v>
          </cell>
          <cell r="D1332">
            <v>0</v>
          </cell>
          <cell r="E1332" t="str">
            <v>remaining = -40626 day(s)</v>
          </cell>
        </row>
        <row r="1333">
          <cell r="B1333">
            <v>0</v>
          </cell>
        </row>
        <row r="1334">
          <cell r="A1334" t="str">
            <v>CSN:</v>
          </cell>
          <cell r="B1334">
            <v>0</v>
          </cell>
        </row>
        <row r="1335">
          <cell r="A1335" t="str">
            <v>Borrowed Hours:</v>
          </cell>
          <cell r="B1335">
            <v>0</v>
          </cell>
        </row>
        <row r="1336">
          <cell r="B1336">
            <v>0</v>
          </cell>
        </row>
        <row r="1400">
          <cell r="A1400" t="str">
            <v>Aircraft Type:</v>
          </cell>
          <cell r="B1400" t="str">
            <v>DA40D</v>
          </cell>
          <cell r="C1400" t="str">
            <v>CMR Expiry:</v>
          </cell>
          <cell r="E1400" t="str">
            <v>remaining = -40626 day(s)</v>
          </cell>
        </row>
        <row r="1401">
          <cell r="A1401" t="str">
            <v>Aircraft Regn:</v>
          </cell>
          <cell r="B1401" t="str">
            <v>9M-HMU</v>
          </cell>
          <cell r="C1401" t="str">
            <v>CMR Reference:</v>
          </cell>
        </row>
        <row r="1402">
          <cell r="A1402" t="str">
            <v>Serial Number:</v>
          </cell>
          <cell r="C1402" t="str">
            <v>C of A Expiry:</v>
          </cell>
          <cell r="E1402" t="str">
            <v>remaining = -40626 day(s)</v>
          </cell>
        </row>
        <row r="1403">
          <cell r="A1403" t="str">
            <v>Manufactured Date:</v>
          </cell>
          <cell r="C1403" t="str">
            <v>C of A Reference:</v>
          </cell>
        </row>
        <row r="1404">
          <cell r="C1404" t="str">
            <v>C of A Test Flt Due:</v>
          </cell>
          <cell r="D1404">
            <v>-45</v>
          </cell>
          <cell r="E1404" t="str">
            <v>remaining = -40671 day(s)</v>
          </cell>
        </row>
        <row r="1405">
          <cell r="A1405" t="str">
            <v>Status as of:</v>
          </cell>
          <cell r="C1405" t="str">
            <v>Radio License Expiry:</v>
          </cell>
          <cell r="E1405" t="str">
            <v>remaining = -40626 day(s)</v>
          </cell>
        </row>
        <row r="1406">
          <cell r="A1406" t="str">
            <v>TSN:</v>
          </cell>
          <cell r="C1406" t="str">
            <v>Radio License Reference:</v>
          </cell>
        </row>
        <row r="1407">
          <cell r="C1407" t="str">
            <v>Annual Compass Swing Expiry:</v>
          </cell>
          <cell r="E1407" t="str">
            <v>remaining = -40626 day(s)</v>
          </cell>
        </row>
        <row r="1408">
          <cell r="A1408" t="str">
            <v>CSN:</v>
          </cell>
          <cell r="C1408" t="str">
            <v>Annual Radio Inspection:</v>
          </cell>
          <cell r="E1408" t="str">
            <v>remaining = -40626 day(s)</v>
          </cell>
        </row>
        <row r="1409">
          <cell r="A1409" t="str">
            <v>Technical Log no:</v>
          </cell>
        </row>
        <row r="1413">
          <cell r="A1413" t="str">
            <v>Last Check 100 / 200 Hours:</v>
          </cell>
          <cell r="C1413" t="str">
            <v>Next Check:</v>
          </cell>
          <cell r="D1413">
            <v>0</v>
          </cell>
        </row>
        <row r="1414">
          <cell r="A1414" t="str">
            <v>Last Check Date:</v>
          </cell>
          <cell r="C1414" t="str">
            <v>Due Date:</v>
          </cell>
          <cell r="E1414" t="str">
            <v>remaining = -40626 day(s)</v>
          </cell>
        </row>
        <row r="1415">
          <cell r="A1415" t="str">
            <v>CRS-SMI Reference:</v>
          </cell>
          <cell r="C1415" t="str">
            <v>Due at TSN:</v>
          </cell>
          <cell r="D1415" t="str">
            <v>:00</v>
          </cell>
          <cell r="E1415" t="str">
            <v>remaining = :00 hour(s)</v>
          </cell>
        </row>
        <row r="1416">
          <cell r="A1416" t="str">
            <v>TSN:</v>
          </cell>
          <cell r="C1416" t="str">
            <v>Estimated Due Date:</v>
          </cell>
          <cell r="D1416">
            <v>0</v>
          </cell>
          <cell r="E1416" t="str">
            <v>remaining = -40626 day(s)</v>
          </cell>
        </row>
        <row r="1418">
          <cell r="A1418" t="str">
            <v>CSN:</v>
          </cell>
        </row>
        <row r="1419">
          <cell r="A1419" t="str">
            <v>Borrowed Hours:</v>
          </cell>
          <cell r="B1419">
            <v>0</v>
          </cell>
        </row>
        <row r="1420">
          <cell r="B1420">
            <v>0</v>
          </cell>
        </row>
        <row r="1421">
          <cell r="A1421" t="str">
            <v>Last Check 1000 Hours:</v>
          </cell>
          <cell r="B1421" t="str">
            <v>-</v>
          </cell>
        </row>
        <row r="1422">
          <cell r="A1422" t="str">
            <v>Last Check Date:</v>
          </cell>
          <cell r="B1422" t="str">
            <v>-</v>
          </cell>
          <cell r="C1422" t="str">
            <v>Due Date:</v>
          </cell>
          <cell r="E1422" t="str">
            <v>remaining = -40626 day(s)</v>
          </cell>
        </row>
        <row r="1423">
          <cell r="A1423" t="str">
            <v>CRS-SMI Reference:</v>
          </cell>
          <cell r="B1423" t="str">
            <v>-</v>
          </cell>
          <cell r="C1423" t="str">
            <v>Due at TSN:</v>
          </cell>
          <cell r="D1423" t="str">
            <v>:00</v>
          </cell>
          <cell r="E1423" t="str">
            <v>remaining = :00 hour(s)</v>
          </cell>
        </row>
        <row r="1424">
          <cell r="A1424" t="str">
            <v>TSN:</v>
          </cell>
          <cell r="B1424">
            <v>0</v>
          </cell>
          <cell r="C1424" t="str">
            <v>Estimated Due Date:</v>
          </cell>
          <cell r="D1424">
            <v>0</v>
          </cell>
          <cell r="E1424" t="str">
            <v>remaining = -40626 day(s)</v>
          </cell>
        </row>
        <row r="1425">
          <cell r="B1425">
            <v>0</v>
          </cell>
        </row>
        <row r="1426">
          <cell r="A1426" t="str">
            <v>CSN:</v>
          </cell>
          <cell r="B1426">
            <v>0</v>
          </cell>
        </row>
        <row r="1427">
          <cell r="A1427" t="str">
            <v>Borrowed Hours:</v>
          </cell>
          <cell r="B1427">
            <v>0</v>
          </cell>
        </row>
        <row r="1428">
          <cell r="B1428">
            <v>0</v>
          </cell>
        </row>
        <row r="1429">
          <cell r="A1429" t="str">
            <v>Last Check 2000 Hours:</v>
          </cell>
          <cell r="B1429" t="str">
            <v>-</v>
          </cell>
        </row>
        <row r="1430">
          <cell r="A1430" t="str">
            <v>Last Check Date:</v>
          </cell>
          <cell r="B1430" t="str">
            <v>-</v>
          </cell>
          <cell r="C1430" t="str">
            <v>Due Date:</v>
          </cell>
          <cell r="E1430" t="str">
            <v>remaining = -40626 day(s)</v>
          </cell>
        </row>
        <row r="1431">
          <cell r="C1431" t="str">
            <v>Due at TSN:</v>
          </cell>
          <cell r="D1431" t="str">
            <v>:00</v>
          </cell>
          <cell r="E1431" t="str">
            <v>remaining = :00 hour(s)</v>
          </cell>
        </row>
        <row r="1432">
          <cell r="A1432" t="str">
            <v>TSN:</v>
          </cell>
          <cell r="B1432">
            <v>0</v>
          </cell>
          <cell r="C1432" t="str">
            <v>Estimated Due Date:</v>
          </cell>
          <cell r="D1432">
            <v>0</v>
          </cell>
          <cell r="E1432" t="str">
            <v>remaining = -40626 day(s)</v>
          </cell>
        </row>
        <row r="1433">
          <cell r="B1433">
            <v>0</v>
          </cell>
        </row>
        <row r="1434">
          <cell r="A1434" t="str">
            <v>CSN:</v>
          </cell>
          <cell r="B1434">
            <v>0</v>
          </cell>
        </row>
        <row r="1435">
          <cell r="A1435" t="str">
            <v>Borrowed Hours:</v>
          </cell>
          <cell r="B1435">
            <v>0</v>
          </cell>
        </row>
        <row r="1436">
          <cell r="B1436">
            <v>0</v>
          </cell>
        </row>
        <row r="1500">
          <cell r="A1500" t="str">
            <v>Aircraft Type:</v>
          </cell>
          <cell r="C1500" t="str">
            <v>CMR Expiry:</v>
          </cell>
          <cell r="E1500" t="str">
            <v>remaining = -40626 day(s)</v>
          </cell>
        </row>
        <row r="1501">
          <cell r="A1501" t="str">
            <v>Aircraft Regn:</v>
          </cell>
          <cell r="C1501" t="str">
            <v>CMR Reference:</v>
          </cell>
        </row>
        <row r="1502">
          <cell r="A1502" t="str">
            <v>Serial Number:</v>
          </cell>
          <cell r="C1502" t="str">
            <v>C of A Expiry:</v>
          </cell>
          <cell r="E1502" t="str">
            <v>remaining = -40626 day(s)</v>
          </cell>
        </row>
        <row r="1503">
          <cell r="A1503" t="str">
            <v>Manufactured Date:</v>
          </cell>
          <cell r="C1503" t="str">
            <v>C of A Reference:</v>
          </cell>
        </row>
        <row r="1504">
          <cell r="C1504" t="str">
            <v>C of A Test Flt Due:</v>
          </cell>
          <cell r="D1504">
            <v>-45</v>
          </cell>
          <cell r="E1504" t="str">
            <v>remaining = -40671 day(s)</v>
          </cell>
        </row>
        <row r="1505">
          <cell r="A1505" t="str">
            <v>Status as of:</v>
          </cell>
          <cell r="C1505" t="str">
            <v>Radio License Expiry:</v>
          </cell>
          <cell r="E1505" t="str">
            <v>remaining = -40626 day(s)</v>
          </cell>
        </row>
        <row r="1506">
          <cell r="A1506" t="str">
            <v>TSN:</v>
          </cell>
          <cell r="C1506" t="str">
            <v>Radio License Reference:</v>
          </cell>
        </row>
        <row r="1507">
          <cell r="C1507" t="str">
            <v>Annual Compass Swing Expiry:</v>
          </cell>
          <cell r="E1507" t="str">
            <v>remaining = -40626 day(s)</v>
          </cell>
        </row>
        <row r="1508">
          <cell r="A1508" t="str">
            <v>CSN:</v>
          </cell>
          <cell r="C1508" t="str">
            <v>Annual Radio Inspection:</v>
          </cell>
          <cell r="E1508" t="str">
            <v>remaining = -40626 day(s)</v>
          </cell>
        </row>
        <row r="1509">
          <cell r="A1509" t="str">
            <v>Technical Log no:</v>
          </cell>
        </row>
        <row r="1513">
          <cell r="A1513" t="str">
            <v>Last Check 100 / 200 Hours:</v>
          </cell>
          <cell r="C1513" t="str">
            <v>Next Check:</v>
          </cell>
          <cell r="D1513">
            <v>0</v>
          </cell>
        </row>
        <row r="1514">
          <cell r="A1514" t="str">
            <v>Last Check Date:</v>
          </cell>
          <cell r="C1514" t="str">
            <v>Due Date:</v>
          </cell>
          <cell r="E1514" t="str">
            <v>remaining = -40626 day(s)</v>
          </cell>
        </row>
        <row r="1515">
          <cell r="A1515" t="str">
            <v>CRS-SMI Reference:</v>
          </cell>
          <cell r="C1515" t="str">
            <v>Due at TSN:</v>
          </cell>
          <cell r="D1515" t="str">
            <v>:00</v>
          </cell>
          <cell r="E1515" t="str">
            <v>remaining = :00 hour(s)</v>
          </cell>
        </row>
        <row r="1516">
          <cell r="A1516" t="str">
            <v>TSN:</v>
          </cell>
          <cell r="C1516" t="str">
            <v>Estimated Due Date:</v>
          </cell>
          <cell r="D1516">
            <v>0</v>
          </cell>
          <cell r="E1516" t="str">
            <v>remaining = -40626 day(s)</v>
          </cell>
        </row>
        <row r="1518">
          <cell r="A1518" t="str">
            <v>CSN:</v>
          </cell>
        </row>
        <row r="1519">
          <cell r="A1519" t="str">
            <v>Borrowed Hours:</v>
          </cell>
          <cell r="B1519">
            <v>0</v>
          </cell>
        </row>
        <row r="1520">
          <cell r="B1520">
            <v>0</v>
          </cell>
        </row>
        <row r="1521">
          <cell r="A1521" t="str">
            <v>Last Check 1000 Hours:</v>
          </cell>
          <cell r="B1521" t="str">
            <v>-</v>
          </cell>
        </row>
        <row r="1522">
          <cell r="A1522" t="str">
            <v>Last Check Date:</v>
          </cell>
          <cell r="B1522" t="str">
            <v>-</v>
          </cell>
          <cell r="C1522" t="str">
            <v>Due Date:</v>
          </cell>
          <cell r="E1522" t="str">
            <v>remaining = -40626 day(s)</v>
          </cell>
        </row>
        <row r="1523">
          <cell r="A1523" t="str">
            <v>CRS-SMI Reference:</v>
          </cell>
          <cell r="B1523" t="str">
            <v>-</v>
          </cell>
          <cell r="C1523" t="str">
            <v>Due at TSN:</v>
          </cell>
          <cell r="D1523" t="str">
            <v>:00</v>
          </cell>
          <cell r="E1523" t="str">
            <v>remaining = :00 hour(s)</v>
          </cell>
        </row>
        <row r="1524">
          <cell r="A1524" t="str">
            <v>TSN:</v>
          </cell>
          <cell r="B1524">
            <v>0</v>
          </cell>
          <cell r="C1524" t="str">
            <v>Estimated Due Date:</v>
          </cell>
          <cell r="D1524">
            <v>0</v>
          </cell>
          <cell r="E1524" t="str">
            <v>remaining = -40626 day(s)</v>
          </cell>
        </row>
        <row r="1525">
          <cell r="B1525">
            <v>0</v>
          </cell>
        </row>
        <row r="1526">
          <cell r="A1526" t="str">
            <v>CSN:</v>
          </cell>
          <cell r="B1526">
            <v>0</v>
          </cell>
        </row>
        <row r="1527">
          <cell r="A1527" t="str">
            <v>Borrowed Hours:</v>
          </cell>
          <cell r="B1527">
            <v>0</v>
          </cell>
        </row>
        <row r="1528">
          <cell r="B1528">
            <v>0</v>
          </cell>
        </row>
        <row r="1529">
          <cell r="A1529" t="str">
            <v>Last Check 2000 Hours:</v>
          </cell>
          <cell r="B1529" t="str">
            <v>-</v>
          </cell>
        </row>
        <row r="1530">
          <cell r="A1530" t="str">
            <v>Last Check Date:</v>
          </cell>
          <cell r="B1530" t="str">
            <v>-</v>
          </cell>
          <cell r="C1530" t="str">
            <v>Due Date:</v>
          </cell>
          <cell r="E1530" t="str">
            <v>remaining = -40626 day(s)</v>
          </cell>
        </row>
        <row r="1531">
          <cell r="C1531" t="str">
            <v>Due at TSN:</v>
          </cell>
          <cell r="D1531" t="str">
            <v>:00</v>
          </cell>
          <cell r="E1531" t="str">
            <v>remaining = :00 hour(s)</v>
          </cell>
        </row>
        <row r="1532">
          <cell r="A1532" t="str">
            <v>TSN:</v>
          </cell>
          <cell r="B1532">
            <v>0</v>
          </cell>
          <cell r="C1532" t="str">
            <v>Estimated Due Date:</v>
          </cell>
          <cell r="D1532">
            <v>0</v>
          </cell>
          <cell r="E1532" t="str">
            <v>remaining = -40626 day(s)</v>
          </cell>
        </row>
        <row r="1533">
          <cell r="B1533">
            <v>0</v>
          </cell>
        </row>
        <row r="1534">
          <cell r="A1534" t="str">
            <v>CSN:</v>
          </cell>
          <cell r="B1534">
            <v>0</v>
          </cell>
        </row>
        <row r="1535">
          <cell r="A1535" t="str">
            <v>Borrowed Hours:</v>
          </cell>
          <cell r="B1535">
            <v>0</v>
          </cell>
        </row>
        <row r="1536">
          <cell r="B1536">
            <v>0</v>
          </cell>
        </row>
        <row r="1600">
          <cell r="A1600" t="str">
            <v>Aircraft Type:</v>
          </cell>
          <cell r="C1600" t="str">
            <v>CMR Expiry:</v>
          </cell>
          <cell r="E1600" t="str">
            <v>remaining = -40626 day(s)</v>
          </cell>
        </row>
        <row r="1601">
          <cell r="A1601" t="str">
            <v>Aircraft Regn:</v>
          </cell>
          <cell r="C1601" t="str">
            <v>CMR Reference:</v>
          </cell>
        </row>
        <row r="1602">
          <cell r="A1602" t="str">
            <v>Serial Number:</v>
          </cell>
          <cell r="C1602" t="str">
            <v>C of A Expiry:</v>
          </cell>
          <cell r="E1602" t="str">
            <v>remaining = -40626 day(s)</v>
          </cell>
        </row>
        <row r="1603">
          <cell r="A1603" t="str">
            <v>Manufactured Date:</v>
          </cell>
          <cell r="C1603" t="str">
            <v>C of A Reference:</v>
          </cell>
        </row>
        <row r="1604">
          <cell r="C1604" t="str">
            <v>C of A Test Flt Due:</v>
          </cell>
          <cell r="D1604">
            <v>-45</v>
          </cell>
          <cell r="E1604" t="str">
            <v>remaining = -40671 day(s)</v>
          </cell>
        </row>
        <row r="1605">
          <cell r="A1605" t="str">
            <v>Status as of:</v>
          </cell>
          <cell r="C1605" t="str">
            <v>Radio License Expiry:</v>
          </cell>
          <cell r="E1605" t="str">
            <v>remaining = -40626 day(s)</v>
          </cell>
        </row>
        <row r="1606">
          <cell r="A1606" t="str">
            <v>TSN:</v>
          </cell>
          <cell r="C1606" t="str">
            <v>Radio License Reference:</v>
          </cell>
        </row>
        <row r="1607">
          <cell r="C1607" t="str">
            <v>Annual Compass Swing Expiry:</v>
          </cell>
          <cell r="E1607" t="str">
            <v>remaining = -40626 day(s)</v>
          </cell>
        </row>
        <row r="1608">
          <cell r="A1608" t="str">
            <v>CSN:</v>
          </cell>
          <cell r="C1608" t="str">
            <v>Annual Radio Inspection:</v>
          </cell>
          <cell r="E1608" t="str">
            <v>remaining = -40626 day(s)</v>
          </cell>
        </row>
        <row r="1609">
          <cell r="A1609" t="str">
            <v>Technical Log no:</v>
          </cell>
        </row>
        <row r="1613">
          <cell r="A1613" t="str">
            <v>Last Check 100 / 200 Hours:</v>
          </cell>
          <cell r="C1613" t="str">
            <v>Next Check:</v>
          </cell>
          <cell r="D1613">
            <v>0</v>
          </cell>
        </row>
        <row r="1614">
          <cell r="A1614" t="str">
            <v>Last Check Date:</v>
          </cell>
          <cell r="C1614" t="str">
            <v>Due Date:</v>
          </cell>
          <cell r="E1614" t="str">
            <v>remaining = -40626 day(s)</v>
          </cell>
        </row>
        <row r="1615">
          <cell r="A1615" t="str">
            <v>CRS-SMI Reference:</v>
          </cell>
          <cell r="C1615" t="str">
            <v>Due at TSN:</v>
          </cell>
          <cell r="D1615" t="str">
            <v>:00</v>
          </cell>
          <cell r="E1615" t="str">
            <v>remaining = :00 hour(s)</v>
          </cell>
        </row>
        <row r="1616">
          <cell r="A1616" t="str">
            <v>TSN:</v>
          </cell>
          <cell r="C1616" t="str">
            <v>Estimated Due Date:</v>
          </cell>
          <cell r="D1616">
            <v>0</v>
          </cell>
          <cell r="E1616" t="str">
            <v>remaining = -40626 day(s)</v>
          </cell>
        </row>
        <row r="1618">
          <cell r="A1618" t="str">
            <v>CSN:</v>
          </cell>
        </row>
        <row r="1619">
          <cell r="A1619" t="str">
            <v>Borrowed Hours:</v>
          </cell>
          <cell r="B1619">
            <v>0</v>
          </cell>
        </row>
        <row r="1620">
          <cell r="B1620">
            <v>0</v>
          </cell>
        </row>
        <row r="1621">
          <cell r="A1621" t="str">
            <v>Last Check 1000 Hours:</v>
          </cell>
          <cell r="B1621" t="str">
            <v>-</v>
          </cell>
        </row>
        <row r="1622">
          <cell r="A1622" t="str">
            <v>Last Check Date:</v>
          </cell>
          <cell r="B1622" t="str">
            <v>-</v>
          </cell>
          <cell r="C1622" t="str">
            <v>Due Date:</v>
          </cell>
          <cell r="E1622" t="str">
            <v>remaining = -40626 day(s)</v>
          </cell>
        </row>
        <row r="1623">
          <cell r="A1623" t="str">
            <v>CRS-SMI Reference:</v>
          </cell>
          <cell r="B1623" t="str">
            <v>-</v>
          </cell>
          <cell r="C1623" t="str">
            <v>Due at TSN:</v>
          </cell>
          <cell r="D1623" t="str">
            <v>:00</v>
          </cell>
          <cell r="E1623" t="str">
            <v>remaining = :00 hour(s)</v>
          </cell>
        </row>
        <row r="1624">
          <cell r="A1624" t="str">
            <v>TSN:</v>
          </cell>
          <cell r="B1624">
            <v>0</v>
          </cell>
          <cell r="C1624" t="str">
            <v>Estimated Due Date:</v>
          </cell>
          <cell r="D1624">
            <v>0</v>
          </cell>
          <cell r="E1624" t="str">
            <v>remaining = -40626 day(s)</v>
          </cell>
        </row>
        <row r="1625">
          <cell r="B1625">
            <v>0</v>
          </cell>
        </row>
        <row r="1626">
          <cell r="A1626" t="str">
            <v>CSN:</v>
          </cell>
          <cell r="B1626">
            <v>0</v>
          </cell>
        </row>
        <row r="1627">
          <cell r="A1627" t="str">
            <v>Borrowed Hours:</v>
          </cell>
          <cell r="B1627">
            <v>0</v>
          </cell>
        </row>
        <row r="1628">
          <cell r="B1628">
            <v>0</v>
          </cell>
        </row>
        <row r="1629">
          <cell r="A1629" t="str">
            <v>Last Check 2000 Hours:</v>
          </cell>
          <cell r="B1629" t="str">
            <v>-</v>
          </cell>
        </row>
        <row r="1630">
          <cell r="A1630" t="str">
            <v>Last Check Date:</v>
          </cell>
          <cell r="B1630" t="str">
            <v>-</v>
          </cell>
          <cell r="C1630" t="str">
            <v>Due Date:</v>
          </cell>
          <cell r="E1630" t="str">
            <v>remaining = -40626 day(s)</v>
          </cell>
        </row>
        <row r="1631">
          <cell r="C1631" t="str">
            <v>Due at TSN:</v>
          </cell>
          <cell r="D1631" t="str">
            <v>:00</v>
          </cell>
          <cell r="E1631" t="str">
            <v>remaining = :00 hour(s)</v>
          </cell>
        </row>
        <row r="1632">
          <cell r="A1632" t="str">
            <v>TSN:</v>
          </cell>
          <cell r="B1632">
            <v>0</v>
          </cell>
          <cell r="C1632" t="str">
            <v>Estimated Due Date:</v>
          </cell>
          <cell r="D1632">
            <v>0</v>
          </cell>
          <cell r="E1632" t="str">
            <v>remaining = -40626 day(s)</v>
          </cell>
        </row>
        <row r="1633">
          <cell r="B1633">
            <v>0</v>
          </cell>
        </row>
        <row r="1634">
          <cell r="A1634" t="str">
            <v>CSN:</v>
          </cell>
          <cell r="B1634">
            <v>0</v>
          </cell>
        </row>
        <row r="1635">
          <cell r="A1635" t="str">
            <v>Borrowed Hours:</v>
          </cell>
          <cell r="B1635">
            <v>0</v>
          </cell>
        </row>
        <row r="1636">
          <cell r="B1636">
            <v>0</v>
          </cell>
        </row>
        <row r="1700">
          <cell r="A1700" t="str">
            <v>Aircraft Type:</v>
          </cell>
          <cell r="C1700" t="str">
            <v>CMR Expiry:</v>
          </cell>
          <cell r="E1700" t="str">
            <v>remaining = -40626 day(s)</v>
          </cell>
        </row>
        <row r="1701">
          <cell r="A1701" t="str">
            <v>Aircraft Regn:</v>
          </cell>
          <cell r="C1701" t="str">
            <v>CMR Reference:</v>
          </cell>
        </row>
        <row r="1702">
          <cell r="A1702" t="str">
            <v>Serial Number:</v>
          </cell>
          <cell r="C1702" t="str">
            <v>C of A Expiry:</v>
          </cell>
          <cell r="E1702" t="str">
            <v>remaining = -40626 day(s)</v>
          </cell>
        </row>
        <row r="1703">
          <cell r="A1703" t="str">
            <v>Manufactured Date:</v>
          </cell>
          <cell r="C1703" t="str">
            <v>C of A Reference:</v>
          </cell>
        </row>
        <row r="1704">
          <cell r="C1704" t="str">
            <v>C of A Test Flt Due:</v>
          </cell>
          <cell r="D1704">
            <v>-45</v>
          </cell>
          <cell r="E1704" t="str">
            <v>remaining = -40671 day(s)</v>
          </cell>
        </row>
        <row r="1705">
          <cell r="A1705" t="str">
            <v>Status as of:</v>
          </cell>
          <cell r="C1705" t="str">
            <v>Radio License Expiry:</v>
          </cell>
          <cell r="E1705" t="str">
            <v>remaining = -40626 day(s)</v>
          </cell>
        </row>
        <row r="1706">
          <cell r="A1706" t="str">
            <v>TSN:</v>
          </cell>
          <cell r="C1706" t="str">
            <v>Radio License Reference:</v>
          </cell>
        </row>
        <row r="1707">
          <cell r="C1707" t="str">
            <v>Annual Compass Swing Expiry:</v>
          </cell>
          <cell r="E1707" t="str">
            <v>remaining = -40626 day(s)</v>
          </cell>
        </row>
        <row r="1708">
          <cell r="A1708" t="str">
            <v>CSN:</v>
          </cell>
          <cell r="C1708" t="str">
            <v>Annual Radio Inspection:</v>
          </cell>
          <cell r="E1708" t="str">
            <v>remaining = -40626 day(s)</v>
          </cell>
        </row>
        <row r="1709">
          <cell r="A1709" t="str">
            <v>Technical Log no:</v>
          </cell>
        </row>
        <row r="1713">
          <cell r="A1713" t="str">
            <v>Last Check 100 / 200 Hours:</v>
          </cell>
          <cell r="C1713" t="str">
            <v>Next Check:</v>
          </cell>
          <cell r="D1713">
            <v>0</v>
          </cell>
        </row>
        <row r="1714">
          <cell r="A1714" t="str">
            <v>Last Check Date:</v>
          </cell>
          <cell r="C1714" t="str">
            <v>Due Date:</v>
          </cell>
          <cell r="E1714" t="str">
            <v>remaining = -40626 day(s)</v>
          </cell>
        </row>
        <row r="1715">
          <cell r="A1715" t="str">
            <v>CRS-SMI Reference:</v>
          </cell>
          <cell r="C1715" t="str">
            <v>Due at TSN:</v>
          </cell>
          <cell r="D1715" t="str">
            <v>:00</v>
          </cell>
          <cell r="E1715" t="str">
            <v>remaining = :00 hour(s)</v>
          </cell>
        </row>
        <row r="1716">
          <cell r="A1716" t="str">
            <v>TSN:</v>
          </cell>
          <cell r="C1716" t="str">
            <v>Estimated Due Date:</v>
          </cell>
          <cell r="D1716">
            <v>0</v>
          </cell>
          <cell r="E1716" t="str">
            <v>remaining = -40626 day(s)</v>
          </cell>
        </row>
        <row r="1718">
          <cell r="A1718" t="str">
            <v>CSN:</v>
          </cell>
        </row>
        <row r="1719">
          <cell r="A1719" t="str">
            <v>Borrowed Hours:</v>
          </cell>
          <cell r="B1719">
            <v>0</v>
          </cell>
        </row>
        <row r="1720">
          <cell r="B1720">
            <v>0</v>
          </cell>
        </row>
        <row r="1721">
          <cell r="A1721" t="str">
            <v>Last Check 1000 Hours:</v>
          </cell>
          <cell r="B1721" t="str">
            <v>-</v>
          </cell>
        </row>
        <row r="1722">
          <cell r="A1722" t="str">
            <v>Last Check Date:</v>
          </cell>
          <cell r="B1722" t="str">
            <v>-</v>
          </cell>
          <cell r="C1722" t="str">
            <v>Due Date:</v>
          </cell>
          <cell r="E1722" t="str">
            <v>remaining = -40626 day(s)</v>
          </cell>
        </row>
        <row r="1723">
          <cell r="A1723" t="str">
            <v>CRS-SMI Reference:</v>
          </cell>
          <cell r="B1723" t="str">
            <v>-</v>
          </cell>
          <cell r="C1723" t="str">
            <v>Due at TSN:</v>
          </cell>
          <cell r="D1723" t="str">
            <v>:00</v>
          </cell>
          <cell r="E1723" t="str">
            <v>remaining = :00 hour(s)</v>
          </cell>
        </row>
        <row r="1724">
          <cell r="A1724" t="str">
            <v>TSN:</v>
          </cell>
          <cell r="B1724">
            <v>0</v>
          </cell>
          <cell r="C1724" t="str">
            <v>Estimated Due Date:</v>
          </cell>
          <cell r="D1724">
            <v>0</v>
          </cell>
          <cell r="E1724" t="str">
            <v>remaining = -40626 day(s)</v>
          </cell>
        </row>
        <row r="1725">
          <cell r="B1725">
            <v>0</v>
          </cell>
        </row>
        <row r="1726">
          <cell r="A1726" t="str">
            <v>CSN:</v>
          </cell>
          <cell r="B1726">
            <v>0</v>
          </cell>
        </row>
        <row r="1727">
          <cell r="A1727" t="str">
            <v>Borrowed Hours:</v>
          </cell>
          <cell r="B1727">
            <v>0</v>
          </cell>
        </row>
        <row r="1728">
          <cell r="B1728">
            <v>0</v>
          </cell>
        </row>
        <row r="1729">
          <cell r="A1729" t="str">
            <v>Last Check 2000 Hours:</v>
          </cell>
          <cell r="B1729" t="str">
            <v>-</v>
          </cell>
        </row>
        <row r="1730">
          <cell r="A1730" t="str">
            <v>Last Check Date:</v>
          </cell>
          <cell r="B1730" t="str">
            <v>-</v>
          </cell>
          <cell r="C1730" t="str">
            <v>Due Date:</v>
          </cell>
          <cell r="E1730" t="str">
            <v>remaining = -40626 day(s)</v>
          </cell>
        </row>
        <row r="1731">
          <cell r="C1731" t="str">
            <v>Due at TSN:</v>
          </cell>
          <cell r="D1731" t="str">
            <v>:00</v>
          </cell>
          <cell r="E1731" t="str">
            <v>remaining = :00 hour(s)</v>
          </cell>
        </row>
        <row r="1732">
          <cell r="A1732" t="str">
            <v>TSN:</v>
          </cell>
          <cell r="B1732">
            <v>0</v>
          </cell>
          <cell r="C1732" t="str">
            <v>Estimated Due Date:</v>
          </cell>
          <cell r="D1732">
            <v>0</v>
          </cell>
          <cell r="E1732" t="str">
            <v>remaining = -40626 day(s)</v>
          </cell>
        </row>
        <row r="1733">
          <cell r="B1733">
            <v>0</v>
          </cell>
        </row>
        <row r="1734">
          <cell r="A1734" t="str">
            <v>CSN:</v>
          </cell>
          <cell r="B1734">
            <v>0</v>
          </cell>
        </row>
        <row r="1735">
          <cell r="A1735" t="str">
            <v>Borrowed Hours:</v>
          </cell>
          <cell r="B1735">
            <v>0</v>
          </cell>
        </row>
        <row r="1736">
          <cell r="B1736">
            <v>0</v>
          </cell>
        </row>
        <row r="1800">
          <cell r="A1800" t="str">
            <v>Aircraft Type:</v>
          </cell>
          <cell r="C1800" t="str">
            <v>CMR Expiry:</v>
          </cell>
          <cell r="E1800" t="str">
            <v>remaining = -40626 day(s)</v>
          </cell>
        </row>
        <row r="1801">
          <cell r="A1801" t="str">
            <v>Aircraft Regn:</v>
          </cell>
          <cell r="C1801" t="str">
            <v>CMR Reference:</v>
          </cell>
        </row>
        <row r="1802">
          <cell r="A1802" t="str">
            <v>Serial Number:</v>
          </cell>
          <cell r="C1802" t="str">
            <v>C of A Expiry:</v>
          </cell>
          <cell r="E1802" t="str">
            <v>remaining = -40626 day(s)</v>
          </cell>
        </row>
        <row r="1803">
          <cell r="A1803" t="str">
            <v>Manufactured Date:</v>
          </cell>
          <cell r="C1803" t="str">
            <v>C of A Reference:</v>
          </cell>
        </row>
        <row r="1804">
          <cell r="C1804" t="str">
            <v>C of A Test Flt Due:</v>
          </cell>
          <cell r="D1804">
            <v>-45</v>
          </cell>
          <cell r="E1804" t="str">
            <v>remaining = -40671 day(s)</v>
          </cell>
        </row>
        <row r="1805">
          <cell r="A1805" t="str">
            <v>Status as of:</v>
          </cell>
          <cell r="C1805" t="str">
            <v>Radio License Expiry:</v>
          </cell>
          <cell r="E1805" t="str">
            <v>remaining = -40626 day(s)</v>
          </cell>
        </row>
        <row r="1806">
          <cell r="A1806" t="str">
            <v>TSN:</v>
          </cell>
          <cell r="C1806" t="str">
            <v>Radio License Reference:</v>
          </cell>
        </row>
        <row r="1807">
          <cell r="C1807" t="str">
            <v>Annual Compass Swing Expiry:</v>
          </cell>
          <cell r="E1807" t="str">
            <v>remaining = -40626 day(s)</v>
          </cell>
        </row>
        <row r="1808">
          <cell r="A1808" t="str">
            <v>CSN:</v>
          </cell>
          <cell r="C1808" t="str">
            <v>Annual Radio Inspection:</v>
          </cell>
          <cell r="E1808" t="str">
            <v>remaining = -40626 day(s)</v>
          </cell>
        </row>
        <row r="1809">
          <cell r="A1809" t="str">
            <v>Technical Log no:</v>
          </cell>
        </row>
        <row r="1813">
          <cell r="A1813" t="str">
            <v>Last Check 100 / 200 Hours:</v>
          </cell>
          <cell r="C1813" t="str">
            <v>Next Check:</v>
          </cell>
          <cell r="D1813">
            <v>0</v>
          </cell>
        </row>
        <row r="1814">
          <cell r="A1814" t="str">
            <v>Last Check Date:</v>
          </cell>
          <cell r="C1814" t="str">
            <v>Due Date:</v>
          </cell>
          <cell r="E1814" t="str">
            <v>remaining = -40626 day(s)</v>
          </cell>
        </row>
        <row r="1815">
          <cell r="A1815" t="str">
            <v>CRS-SMI Reference:</v>
          </cell>
          <cell r="C1815" t="str">
            <v>Due at TSN:</v>
          </cell>
          <cell r="D1815" t="str">
            <v>:00</v>
          </cell>
          <cell r="E1815" t="str">
            <v>remaining = :00 hour(s)</v>
          </cell>
        </row>
        <row r="1816">
          <cell r="A1816" t="str">
            <v>TSN:</v>
          </cell>
          <cell r="C1816" t="str">
            <v>Estimated Due Date:</v>
          </cell>
          <cell r="D1816">
            <v>0</v>
          </cell>
          <cell r="E1816" t="str">
            <v>remaining = -40626 day(s)</v>
          </cell>
        </row>
        <row r="1818">
          <cell r="A1818" t="str">
            <v>CSN:</v>
          </cell>
        </row>
        <row r="1819">
          <cell r="A1819" t="str">
            <v>Borrowed Hours:</v>
          </cell>
          <cell r="B1819">
            <v>0</v>
          </cell>
        </row>
        <row r="1820">
          <cell r="B1820">
            <v>0</v>
          </cell>
        </row>
        <row r="1821">
          <cell r="A1821" t="str">
            <v>Last Check 1000 Hours:</v>
          </cell>
          <cell r="B1821" t="str">
            <v>-</v>
          </cell>
        </row>
        <row r="1822">
          <cell r="A1822" t="str">
            <v>Last Check Date:</v>
          </cell>
          <cell r="B1822" t="str">
            <v>-</v>
          </cell>
          <cell r="C1822" t="str">
            <v>Due Date:</v>
          </cell>
          <cell r="E1822" t="str">
            <v>remaining = -40626 day(s)</v>
          </cell>
        </row>
        <row r="1823">
          <cell r="A1823" t="str">
            <v>CRS-SMI Reference:</v>
          </cell>
          <cell r="B1823" t="str">
            <v>-</v>
          </cell>
          <cell r="C1823" t="str">
            <v>Due at TSN:</v>
          </cell>
          <cell r="D1823" t="str">
            <v>:00</v>
          </cell>
          <cell r="E1823" t="str">
            <v>remaining = :00 hour(s)</v>
          </cell>
        </row>
        <row r="1824">
          <cell r="A1824" t="str">
            <v>TSN:</v>
          </cell>
          <cell r="B1824">
            <v>0</v>
          </cell>
          <cell r="C1824" t="str">
            <v>Estimated Due Date:</v>
          </cell>
          <cell r="D1824">
            <v>0</v>
          </cell>
          <cell r="E1824" t="str">
            <v>remaining = -40626 day(s)</v>
          </cell>
        </row>
        <row r="1825">
          <cell r="B1825">
            <v>0</v>
          </cell>
        </row>
        <row r="1826">
          <cell r="A1826" t="str">
            <v>CSN:</v>
          </cell>
          <cell r="B1826">
            <v>0</v>
          </cell>
        </row>
        <row r="1827">
          <cell r="A1827" t="str">
            <v>Borrowed Hours:</v>
          </cell>
          <cell r="B1827">
            <v>0</v>
          </cell>
        </row>
        <row r="1828">
          <cell r="B1828">
            <v>0</v>
          </cell>
        </row>
        <row r="1829">
          <cell r="A1829" t="str">
            <v>Last Check 2000 Hours:</v>
          </cell>
          <cell r="B1829" t="str">
            <v>-</v>
          </cell>
        </row>
        <row r="1830">
          <cell r="A1830" t="str">
            <v>Last Check Date:</v>
          </cell>
          <cell r="B1830" t="str">
            <v>-</v>
          </cell>
          <cell r="C1830" t="str">
            <v>Due Date:</v>
          </cell>
          <cell r="E1830" t="str">
            <v>remaining = -40626 day(s)</v>
          </cell>
        </row>
        <row r="1831">
          <cell r="C1831" t="str">
            <v>Due at TSN:</v>
          </cell>
          <cell r="D1831" t="str">
            <v>:00</v>
          </cell>
          <cell r="E1831" t="str">
            <v>remaining = :00 hour(s)</v>
          </cell>
        </row>
        <row r="1832">
          <cell r="A1832" t="str">
            <v>TSN:</v>
          </cell>
          <cell r="B1832">
            <v>0</v>
          </cell>
          <cell r="C1832" t="str">
            <v>Estimated Due Date:</v>
          </cell>
          <cell r="D1832">
            <v>0</v>
          </cell>
          <cell r="E1832" t="str">
            <v>remaining = -40626 day(s)</v>
          </cell>
        </row>
        <row r="1833">
          <cell r="B1833">
            <v>0</v>
          </cell>
        </row>
        <row r="1834">
          <cell r="A1834" t="str">
            <v>CSN:</v>
          </cell>
          <cell r="B1834">
            <v>0</v>
          </cell>
        </row>
        <row r="1835">
          <cell r="A1835" t="str">
            <v>Borrowed Hours:</v>
          </cell>
          <cell r="B1835">
            <v>0</v>
          </cell>
        </row>
        <row r="1836">
          <cell r="B1836">
            <v>0</v>
          </cell>
        </row>
        <row r="1900">
          <cell r="A1900" t="str">
            <v>Aircraft Type:</v>
          </cell>
          <cell r="C1900" t="str">
            <v>CMR Expiry:</v>
          </cell>
          <cell r="E1900" t="str">
            <v>remaining = -40626 day(s)</v>
          </cell>
        </row>
        <row r="1901">
          <cell r="A1901" t="str">
            <v>Aircraft Regn:</v>
          </cell>
          <cell r="C1901" t="str">
            <v>CMR Reference:</v>
          </cell>
        </row>
        <row r="1902">
          <cell r="A1902" t="str">
            <v>Serial Number:</v>
          </cell>
          <cell r="C1902" t="str">
            <v>C of A Expiry:</v>
          </cell>
          <cell r="E1902" t="str">
            <v>remaining = -40626 day(s)</v>
          </cell>
        </row>
        <row r="1903">
          <cell r="A1903" t="str">
            <v>Manufactured Date:</v>
          </cell>
          <cell r="C1903" t="str">
            <v>C of A Reference:</v>
          </cell>
        </row>
        <row r="1904">
          <cell r="C1904" t="str">
            <v>C of A Test Flt Due:</v>
          </cell>
          <cell r="D1904">
            <v>-45</v>
          </cell>
          <cell r="E1904" t="str">
            <v>remaining = -40671 day(s)</v>
          </cell>
        </row>
        <row r="1905">
          <cell r="A1905" t="str">
            <v>Status as of:</v>
          </cell>
          <cell r="C1905" t="str">
            <v>Radio License Expiry:</v>
          </cell>
          <cell r="E1905" t="str">
            <v>remaining = -40626 day(s)</v>
          </cell>
        </row>
        <row r="1906">
          <cell r="A1906" t="str">
            <v>TSN:</v>
          </cell>
          <cell r="C1906" t="str">
            <v>Radio License Reference:</v>
          </cell>
        </row>
        <row r="1907">
          <cell r="C1907" t="str">
            <v>Annual Compass Swing Expiry:</v>
          </cell>
          <cell r="E1907" t="str">
            <v>remaining = -40626 day(s)</v>
          </cell>
        </row>
        <row r="1908">
          <cell r="A1908" t="str">
            <v>CSN:</v>
          </cell>
          <cell r="C1908" t="str">
            <v>Annual Radio Inspection:</v>
          </cell>
          <cell r="E1908" t="str">
            <v>remaining = -40626 day(s)</v>
          </cell>
        </row>
        <row r="1909">
          <cell r="A1909" t="str">
            <v>Technical Log no:</v>
          </cell>
        </row>
        <row r="1913">
          <cell r="A1913" t="str">
            <v>Last Check 100 / 200 Hours:</v>
          </cell>
          <cell r="C1913" t="str">
            <v>Next Check:</v>
          </cell>
          <cell r="D1913">
            <v>0</v>
          </cell>
        </row>
        <row r="1914">
          <cell r="A1914" t="str">
            <v>Last Check Date:</v>
          </cell>
          <cell r="C1914" t="str">
            <v>Due Date:</v>
          </cell>
          <cell r="E1914" t="str">
            <v>remaining = -40626 day(s)</v>
          </cell>
        </row>
        <row r="1915">
          <cell r="A1915" t="str">
            <v>CRS-SMI Reference:</v>
          </cell>
          <cell r="C1915" t="str">
            <v>Due at TSN:</v>
          </cell>
          <cell r="D1915" t="str">
            <v>:00</v>
          </cell>
          <cell r="E1915" t="str">
            <v>remaining = :00 hour(s)</v>
          </cell>
        </row>
        <row r="1916">
          <cell r="A1916" t="str">
            <v>TSN:</v>
          </cell>
          <cell r="C1916" t="str">
            <v>Estimated Due Date:</v>
          </cell>
          <cell r="D1916">
            <v>0</v>
          </cell>
          <cell r="E1916" t="str">
            <v>remaining = -40626 day(s)</v>
          </cell>
        </row>
        <row r="1918">
          <cell r="A1918" t="str">
            <v>CSN:</v>
          </cell>
        </row>
        <row r="1919">
          <cell r="A1919" t="str">
            <v>Borrowed Hours:</v>
          </cell>
          <cell r="B1919">
            <v>0</v>
          </cell>
        </row>
        <row r="1920">
          <cell r="B1920">
            <v>0</v>
          </cell>
        </row>
        <row r="1921">
          <cell r="A1921" t="str">
            <v>Last Check 1000 Hours:</v>
          </cell>
          <cell r="B1921" t="str">
            <v>-</v>
          </cell>
        </row>
        <row r="1922">
          <cell r="A1922" t="str">
            <v>Last Check Date:</v>
          </cell>
          <cell r="B1922" t="str">
            <v>-</v>
          </cell>
          <cell r="C1922" t="str">
            <v>Due Date:</v>
          </cell>
          <cell r="E1922" t="str">
            <v>remaining = -40626 day(s)</v>
          </cell>
        </row>
        <row r="1923">
          <cell r="A1923" t="str">
            <v>CRS-SMI Reference:</v>
          </cell>
          <cell r="B1923" t="str">
            <v>-</v>
          </cell>
          <cell r="C1923" t="str">
            <v>Due at TSN:</v>
          </cell>
          <cell r="D1923" t="str">
            <v>:00</v>
          </cell>
          <cell r="E1923" t="str">
            <v>remaining = :00 hour(s)</v>
          </cell>
        </row>
        <row r="1924">
          <cell r="A1924" t="str">
            <v>TSN:</v>
          </cell>
          <cell r="B1924">
            <v>0</v>
          </cell>
          <cell r="C1924" t="str">
            <v>Estimated Due Date:</v>
          </cell>
          <cell r="D1924">
            <v>0</v>
          </cell>
          <cell r="E1924" t="str">
            <v>remaining = -40626 day(s)</v>
          </cell>
        </row>
        <row r="1925">
          <cell r="B1925">
            <v>0</v>
          </cell>
        </row>
        <row r="1926">
          <cell r="A1926" t="str">
            <v>CSN:</v>
          </cell>
          <cell r="B1926">
            <v>0</v>
          </cell>
        </row>
        <row r="1927">
          <cell r="A1927" t="str">
            <v>Borrowed Hours:</v>
          </cell>
          <cell r="B1927">
            <v>0</v>
          </cell>
        </row>
        <row r="1928">
          <cell r="B1928">
            <v>0</v>
          </cell>
        </row>
        <row r="1929">
          <cell r="A1929" t="str">
            <v>Last Check 2000 Hours:</v>
          </cell>
          <cell r="B1929" t="str">
            <v>-</v>
          </cell>
        </row>
        <row r="1930">
          <cell r="A1930" t="str">
            <v>Last Check Date:</v>
          </cell>
          <cell r="B1930" t="str">
            <v>-</v>
          </cell>
          <cell r="C1930" t="str">
            <v>Due Date:</v>
          </cell>
          <cell r="E1930" t="str">
            <v>remaining = -40626 day(s)</v>
          </cell>
        </row>
        <row r="1931">
          <cell r="C1931" t="str">
            <v>Due at TSN:</v>
          </cell>
          <cell r="D1931" t="str">
            <v>:00</v>
          </cell>
          <cell r="E1931" t="str">
            <v>remaining = :00 hour(s)</v>
          </cell>
        </row>
        <row r="1932">
          <cell r="A1932" t="str">
            <v>TSN:</v>
          </cell>
          <cell r="B1932">
            <v>0</v>
          </cell>
          <cell r="C1932" t="str">
            <v>Estimated Due Date:</v>
          </cell>
          <cell r="D1932">
            <v>0</v>
          </cell>
          <cell r="E1932" t="str">
            <v>remaining = -40626 day(s)</v>
          </cell>
        </row>
        <row r="1933">
          <cell r="B1933">
            <v>0</v>
          </cell>
        </row>
        <row r="1934">
          <cell r="A1934" t="str">
            <v>CSN:</v>
          </cell>
          <cell r="B1934">
            <v>0</v>
          </cell>
        </row>
        <row r="1935">
          <cell r="A1935" t="str">
            <v>Borrowed Hours:</v>
          </cell>
          <cell r="B1935">
            <v>0</v>
          </cell>
        </row>
        <row r="1936">
          <cell r="B1936">
            <v>0</v>
          </cell>
        </row>
        <row r="2000">
          <cell r="A2000" t="str">
            <v>Aircraft Type:</v>
          </cell>
          <cell r="C2000" t="str">
            <v>CMR Expiry:</v>
          </cell>
          <cell r="E2000" t="str">
            <v>remaining = -40626 day(s)</v>
          </cell>
        </row>
        <row r="2001">
          <cell r="A2001" t="str">
            <v>Aircraft Regn:</v>
          </cell>
          <cell r="C2001" t="str">
            <v>CMR Reference:</v>
          </cell>
        </row>
        <row r="2002">
          <cell r="A2002" t="str">
            <v>Serial Number:</v>
          </cell>
          <cell r="C2002" t="str">
            <v>C of A Expiry:</v>
          </cell>
          <cell r="E2002" t="str">
            <v>remaining = -40626 day(s)</v>
          </cell>
        </row>
        <row r="2003">
          <cell r="A2003" t="str">
            <v>Manufactured Date:</v>
          </cell>
          <cell r="C2003" t="str">
            <v>C of A Reference:</v>
          </cell>
        </row>
        <row r="2004">
          <cell r="C2004" t="str">
            <v>C of A Test Flt Due:</v>
          </cell>
          <cell r="D2004">
            <v>-45</v>
          </cell>
          <cell r="E2004" t="str">
            <v>remaining = -40671 day(s)</v>
          </cell>
        </row>
        <row r="2005">
          <cell r="A2005" t="str">
            <v>Status as of:</v>
          </cell>
          <cell r="C2005" t="str">
            <v>Radio License Expiry:</v>
          </cell>
          <cell r="E2005" t="str">
            <v>remaining = -40626 day(s)</v>
          </cell>
        </row>
        <row r="2006">
          <cell r="A2006" t="str">
            <v>TSN:</v>
          </cell>
          <cell r="C2006" t="str">
            <v>Radio License Reference:</v>
          </cell>
        </row>
        <row r="2007">
          <cell r="C2007" t="str">
            <v>Annual Compass Swing Expiry:</v>
          </cell>
          <cell r="E2007" t="str">
            <v>remaining = -40626 day(s)</v>
          </cell>
        </row>
        <row r="2008">
          <cell r="A2008" t="str">
            <v>CSN:</v>
          </cell>
          <cell r="C2008" t="str">
            <v>Annual Radio Inspection:</v>
          </cell>
          <cell r="E2008" t="str">
            <v>remaining = -40626 day(s)</v>
          </cell>
        </row>
        <row r="2009">
          <cell r="A2009" t="str">
            <v>Technical Log no:</v>
          </cell>
        </row>
        <row r="2013">
          <cell r="A2013" t="str">
            <v>Last Check 100 / 200 Hours:</v>
          </cell>
          <cell r="C2013" t="str">
            <v>Next Check:</v>
          </cell>
          <cell r="D2013">
            <v>0</v>
          </cell>
        </row>
        <row r="2014">
          <cell r="A2014" t="str">
            <v>Last Check Date:</v>
          </cell>
          <cell r="C2014" t="str">
            <v>Due Date:</v>
          </cell>
          <cell r="E2014" t="str">
            <v>remaining = -40626 day(s)</v>
          </cell>
        </row>
        <row r="2015">
          <cell r="A2015" t="str">
            <v>CRS-SMI Reference:</v>
          </cell>
          <cell r="C2015" t="str">
            <v>Due at TSN:</v>
          </cell>
          <cell r="D2015" t="str">
            <v>:00</v>
          </cell>
          <cell r="E2015" t="str">
            <v>remaining = :00 hour(s)</v>
          </cell>
        </row>
        <row r="2016">
          <cell r="A2016" t="str">
            <v>TSN:</v>
          </cell>
          <cell r="C2016" t="str">
            <v>Estimated Due Date:</v>
          </cell>
          <cell r="D2016">
            <v>0</v>
          </cell>
          <cell r="E2016" t="str">
            <v>remaining = -40626 day(s)</v>
          </cell>
        </row>
        <row r="2018">
          <cell r="A2018" t="str">
            <v>CSN:</v>
          </cell>
        </row>
        <row r="2019">
          <cell r="A2019" t="str">
            <v>Borrowed Hours:</v>
          </cell>
          <cell r="B2019">
            <v>0</v>
          </cell>
        </row>
        <row r="2020">
          <cell r="B2020">
            <v>0</v>
          </cell>
        </row>
        <row r="2021">
          <cell r="A2021" t="str">
            <v>Last Check 1000 Hours:</v>
          </cell>
          <cell r="B2021" t="str">
            <v>-</v>
          </cell>
        </row>
        <row r="2022">
          <cell r="A2022" t="str">
            <v>Last Check Date:</v>
          </cell>
          <cell r="B2022" t="str">
            <v>-</v>
          </cell>
          <cell r="C2022" t="str">
            <v>Due Date:</v>
          </cell>
          <cell r="E2022" t="str">
            <v>remaining = -40626 day(s)</v>
          </cell>
        </row>
        <row r="2023">
          <cell r="A2023" t="str">
            <v>CRS-SMI Reference:</v>
          </cell>
          <cell r="B2023" t="str">
            <v>-</v>
          </cell>
          <cell r="C2023" t="str">
            <v>Due at TSN:</v>
          </cell>
          <cell r="D2023" t="str">
            <v>:00</v>
          </cell>
          <cell r="E2023" t="str">
            <v>remaining = :00 hour(s)</v>
          </cell>
        </row>
        <row r="2024">
          <cell r="A2024" t="str">
            <v>TSN:</v>
          </cell>
          <cell r="B2024">
            <v>0</v>
          </cell>
          <cell r="C2024" t="str">
            <v>Estimated Due Date:</v>
          </cell>
          <cell r="D2024">
            <v>0</v>
          </cell>
          <cell r="E2024" t="str">
            <v>remaining = -40626 day(s)</v>
          </cell>
        </row>
        <row r="2025">
          <cell r="B2025">
            <v>0</v>
          </cell>
        </row>
        <row r="2026">
          <cell r="A2026" t="str">
            <v>CSN:</v>
          </cell>
          <cell r="B2026">
            <v>0</v>
          </cell>
        </row>
        <row r="2027">
          <cell r="A2027" t="str">
            <v>Borrowed Hours:</v>
          </cell>
          <cell r="B2027">
            <v>0</v>
          </cell>
        </row>
        <row r="2028">
          <cell r="B2028">
            <v>0</v>
          </cell>
        </row>
        <row r="2029">
          <cell r="A2029" t="str">
            <v>Last Check 2000 Hours:</v>
          </cell>
          <cell r="B2029" t="str">
            <v>-</v>
          </cell>
        </row>
        <row r="2030">
          <cell r="A2030" t="str">
            <v>Last Check Date:</v>
          </cell>
          <cell r="B2030" t="str">
            <v>-</v>
          </cell>
          <cell r="C2030" t="str">
            <v>Due Date:</v>
          </cell>
          <cell r="E2030" t="str">
            <v>remaining = -40626 day(s)</v>
          </cell>
        </row>
        <row r="2031">
          <cell r="C2031" t="str">
            <v>Due at TSN:</v>
          </cell>
          <cell r="D2031" t="str">
            <v>:00</v>
          </cell>
          <cell r="E2031" t="str">
            <v>remaining = :00 hour(s)</v>
          </cell>
        </row>
        <row r="2032">
          <cell r="A2032" t="str">
            <v>TSN:</v>
          </cell>
          <cell r="B2032">
            <v>0</v>
          </cell>
          <cell r="C2032" t="str">
            <v>Estimated Due Date:</v>
          </cell>
          <cell r="D2032">
            <v>0</v>
          </cell>
          <cell r="E2032" t="str">
            <v>remaining = -40626 day(s)</v>
          </cell>
        </row>
        <row r="2033">
          <cell r="B2033">
            <v>0</v>
          </cell>
        </row>
        <row r="2034">
          <cell r="A2034" t="str">
            <v>CSN:</v>
          </cell>
          <cell r="B2034">
            <v>0</v>
          </cell>
        </row>
        <row r="2035">
          <cell r="A2035" t="str">
            <v>Borrowed Hours:</v>
          </cell>
          <cell r="B2035">
            <v>0</v>
          </cell>
        </row>
        <row r="2036">
          <cell r="B2036">
            <v>0</v>
          </cell>
        </row>
        <row r="2100">
          <cell r="A2100" t="str">
            <v>Aircraft Type:</v>
          </cell>
          <cell r="C2100" t="str">
            <v>CMR Expiry:</v>
          </cell>
          <cell r="E2100" t="str">
            <v>remaining = -40626 day(s)</v>
          </cell>
        </row>
        <row r="2101">
          <cell r="A2101" t="str">
            <v>Aircraft Regn:</v>
          </cell>
          <cell r="C2101" t="str">
            <v>CMR Reference:</v>
          </cell>
        </row>
        <row r="2102">
          <cell r="A2102" t="str">
            <v>Serial Number:</v>
          </cell>
          <cell r="C2102" t="str">
            <v>C of A Expiry:</v>
          </cell>
          <cell r="E2102" t="str">
            <v>remaining = -40626 day(s)</v>
          </cell>
        </row>
        <row r="2103">
          <cell r="A2103" t="str">
            <v>Manufactured Date:</v>
          </cell>
          <cell r="C2103" t="str">
            <v>C of A Reference:</v>
          </cell>
        </row>
        <row r="2104">
          <cell r="C2104" t="str">
            <v>C of A Test Flt Due:</v>
          </cell>
          <cell r="D2104">
            <v>-45</v>
          </cell>
          <cell r="E2104" t="str">
            <v>remaining = -40671 day(s)</v>
          </cell>
        </row>
        <row r="2105">
          <cell r="A2105" t="str">
            <v>Status as of:</v>
          </cell>
          <cell r="C2105" t="str">
            <v>Radio License Expiry:</v>
          </cell>
          <cell r="E2105" t="str">
            <v>remaining = -40626 day(s)</v>
          </cell>
        </row>
        <row r="2106">
          <cell r="A2106" t="str">
            <v>TSN:</v>
          </cell>
          <cell r="C2106" t="str">
            <v>Radio License Reference:</v>
          </cell>
        </row>
        <row r="2107">
          <cell r="C2107" t="str">
            <v>Annual Compass Swing Expiry:</v>
          </cell>
          <cell r="E2107" t="str">
            <v>remaining = -40626 day(s)</v>
          </cell>
        </row>
        <row r="2108">
          <cell r="A2108" t="str">
            <v>CSN:</v>
          </cell>
          <cell r="C2108" t="str">
            <v>Annual Radio Inspection:</v>
          </cell>
          <cell r="E2108" t="str">
            <v>remaining = -40626 day(s)</v>
          </cell>
        </row>
        <row r="2109">
          <cell r="A2109" t="str">
            <v>Technical Log no:</v>
          </cell>
        </row>
        <row r="2113">
          <cell r="A2113" t="str">
            <v>Last Check 100 / 200 Hours:</v>
          </cell>
          <cell r="C2113" t="str">
            <v>Next Check:</v>
          </cell>
          <cell r="D2113">
            <v>0</v>
          </cell>
        </row>
        <row r="2114">
          <cell r="A2114" t="str">
            <v>Last Check Date:</v>
          </cell>
          <cell r="C2114" t="str">
            <v>Due Date:</v>
          </cell>
          <cell r="E2114" t="str">
            <v>remaining = -40626 day(s)</v>
          </cell>
        </row>
        <row r="2115">
          <cell r="A2115" t="str">
            <v>CRS-SMI Reference:</v>
          </cell>
          <cell r="C2115" t="str">
            <v>Due at TSN:</v>
          </cell>
          <cell r="D2115" t="str">
            <v>:00</v>
          </cell>
          <cell r="E2115" t="str">
            <v>remaining = :00 hour(s)</v>
          </cell>
        </row>
        <row r="2116">
          <cell r="A2116" t="str">
            <v>TSN:</v>
          </cell>
          <cell r="C2116" t="str">
            <v>Estimated Due Date:</v>
          </cell>
          <cell r="D2116">
            <v>0</v>
          </cell>
          <cell r="E2116" t="str">
            <v>remaining = -40626 day(s)</v>
          </cell>
        </row>
        <row r="2118">
          <cell r="A2118" t="str">
            <v>CSN:</v>
          </cell>
        </row>
        <row r="2119">
          <cell r="A2119" t="str">
            <v>Borrowed Hours:</v>
          </cell>
          <cell r="B2119">
            <v>0</v>
          </cell>
        </row>
        <row r="2120">
          <cell r="B2120">
            <v>0</v>
          </cell>
        </row>
        <row r="2121">
          <cell r="A2121" t="str">
            <v>Last Check 1000 Hours:</v>
          </cell>
          <cell r="B2121" t="str">
            <v>-</v>
          </cell>
        </row>
        <row r="2122">
          <cell r="A2122" t="str">
            <v>Last Check Date:</v>
          </cell>
          <cell r="B2122" t="str">
            <v>-</v>
          </cell>
          <cell r="C2122" t="str">
            <v>Due Date:</v>
          </cell>
          <cell r="E2122" t="str">
            <v>remaining = -40626 day(s)</v>
          </cell>
        </row>
        <row r="2123">
          <cell r="A2123" t="str">
            <v>CRS-SMI Reference:</v>
          </cell>
          <cell r="B2123" t="str">
            <v>-</v>
          </cell>
          <cell r="C2123" t="str">
            <v>Due at TSN:</v>
          </cell>
          <cell r="D2123" t="str">
            <v>:00</v>
          </cell>
          <cell r="E2123" t="str">
            <v>remaining = :00 hour(s)</v>
          </cell>
        </row>
        <row r="2124">
          <cell r="A2124" t="str">
            <v>TSN:</v>
          </cell>
          <cell r="B2124">
            <v>0</v>
          </cell>
          <cell r="C2124" t="str">
            <v>Estimated Due Date:</v>
          </cell>
          <cell r="D2124">
            <v>0</v>
          </cell>
          <cell r="E2124" t="str">
            <v>remaining = -40626 day(s)</v>
          </cell>
        </row>
        <row r="2125">
          <cell r="B2125">
            <v>0</v>
          </cell>
        </row>
        <row r="2126">
          <cell r="A2126" t="str">
            <v>CSN:</v>
          </cell>
          <cell r="B2126">
            <v>0</v>
          </cell>
        </row>
        <row r="2127">
          <cell r="A2127" t="str">
            <v>Borrowed Hours:</v>
          </cell>
          <cell r="B2127">
            <v>0</v>
          </cell>
        </row>
        <row r="2128">
          <cell r="B2128">
            <v>0</v>
          </cell>
        </row>
        <row r="2129">
          <cell r="A2129" t="str">
            <v>Last Check 2000 Hours:</v>
          </cell>
          <cell r="B2129" t="str">
            <v>-</v>
          </cell>
        </row>
        <row r="2130">
          <cell r="A2130" t="str">
            <v>Last Check Date:</v>
          </cell>
          <cell r="B2130" t="str">
            <v>-</v>
          </cell>
          <cell r="C2130" t="str">
            <v>Due Date:</v>
          </cell>
          <cell r="E2130" t="str">
            <v>remaining = -40626 day(s)</v>
          </cell>
        </row>
        <row r="2131">
          <cell r="C2131" t="str">
            <v>Due at TSN:</v>
          </cell>
          <cell r="D2131" t="str">
            <v>:00</v>
          </cell>
          <cell r="E2131" t="str">
            <v>remaining = :00 hour(s)</v>
          </cell>
        </row>
        <row r="2132">
          <cell r="A2132" t="str">
            <v>TSN:</v>
          </cell>
          <cell r="B2132">
            <v>0</v>
          </cell>
          <cell r="C2132" t="str">
            <v>Estimated Due Date:</v>
          </cell>
          <cell r="D2132">
            <v>0</v>
          </cell>
          <cell r="E2132" t="str">
            <v>remaining = -40626 day(s)</v>
          </cell>
        </row>
        <row r="2133">
          <cell r="B2133">
            <v>0</v>
          </cell>
        </row>
        <row r="2134">
          <cell r="A2134" t="str">
            <v>CSN:</v>
          </cell>
          <cell r="B2134">
            <v>0</v>
          </cell>
        </row>
        <row r="2135">
          <cell r="A2135" t="str">
            <v>Borrowed Hours:</v>
          </cell>
          <cell r="B2135">
            <v>0</v>
          </cell>
        </row>
        <row r="2136">
          <cell r="B2136">
            <v>0</v>
          </cell>
        </row>
        <row r="2200">
          <cell r="A2200" t="str">
            <v>Aircraft Type:</v>
          </cell>
          <cell r="C2200" t="str">
            <v>CMR Expiry:</v>
          </cell>
          <cell r="E2200" t="str">
            <v>remaining = -40626 day(s)</v>
          </cell>
        </row>
        <row r="2201">
          <cell r="A2201" t="str">
            <v>Aircraft Regn:</v>
          </cell>
          <cell r="C2201" t="str">
            <v>CMR Reference:</v>
          </cell>
        </row>
        <row r="2202">
          <cell r="A2202" t="str">
            <v>Serial Number:</v>
          </cell>
          <cell r="C2202" t="str">
            <v>C of A Expiry:</v>
          </cell>
          <cell r="E2202" t="str">
            <v>remaining = -40626 day(s)</v>
          </cell>
        </row>
        <row r="2203">
          <cell r="A2203" t="str">
            <v>Manufactured Date:</v>
          </cell>
          <cell r="C2203" t="str">
            <v>C of A Reference:</v>
          </cell>
        </row>
        <row r="2204">
          <cell r="C2204" t="str">
            <v>C of A Test Flt Due:</v>
          </cell>
          <cell r="D2204">
            <v>-45</v>
          </cell>
          <cell r="E2204" t="str">
            <v>remaining = -40671 day(s)</v>
          </cell>
        </row>
        <row r="2205">
          <cell r="A2205" t="str">
            <v>Status as of:</v>
          </cell>
          <cell r="C2205" t="str">
            <v>Radio License Expiry:</v>
          </cell>
          <cell r="E2205" t="str">
            <v>remaining = -40626 day(s)</v>
          </cell>
        </row>
        <row r="2206">
          <cell r="A2206" t="str">
            <v>TSN:</v>
          </cell>
          <cell r="C2206" t="str">
            <v>Radio License Reference:</v>
          </cell>
        </row>
        <row r="2207">
          <cell r="C2207" t="str">
            <v>Annual Compass Swing Expiry:</v>
          </cell>
          <cell r="E2207" t="str">
            <v>remaining = -40626 day(s)</v>
          </cell>
        </row>
        <row r="2208">
          <cell r="A2208" t="str">
            <v>CSN:</v>
          </cell>
          <cell r="C2208" t="str">
            <v>Annual Radio Inspection:</v>
          </cell>
          <cell r="E2208" t="str">
            <v>remaining = -40626 day(s)</v>
          </cell>
        </row>
        <row r="2209">
          <cell r="A2209" t="str">
            <v>Technical Log no:</v>
          </cell>
        </row>
        <row r="2213">
          <cell r="A2213" t="str">
            <v>Last Check 100 / 200 Hours:</v>
          </cell>
          <cell r="C2213" t="str">
            <v>Next Check:</v>
          </cell>
          <cell r="D2213">
            <v>0</v>
          </cell>
        </row>
        <row r="2214">
          <cell r="A2214" t="str">
            <v>Last Check Date:</v>
          </cell>
          <cell r="C2214" t="str">
            <v>Due Date:</v>
          </cell>
          <cell r="E2214" t="str">
            <v>remaining = -40626 day(s)</v>
          </cell>
        </row>
        <row r="2215">
          <cell r="A2215" t="str">
            <v>CRS-SMI Reference:</v>
          </cell>
          <cell r="C2215" t="str">
            <v>Due at TSN:</v>
          </cell>
          <cell r="D2215" t="str">
            <v>:00</v>
          </cell>
          <cell r="E2215" t="str">
            <v>remaining = :00 hour(s)</v>
          </cell>
        </row>
        <row r="2216">
          <cell r="A2216" t="str">
            <v>TSN:</v>
          </cell>
          <cell r="C2216" t="str">
            <v>Estimated Due Date:</v>
          </cell>
          <cell r="D2216">
            <v>0</v>
          </cell>
          <cell r="E2216" t="str">
            <v>remaining = -40626 day(s)</v>
          </cell>
        </row>
        <row r="2218">
          <cell r="A2218" t="str">
            <v>CSN:</v>
          </cell>
        </row>
        <row r="2219">
          <cell r="A2219" t="str">
            <v>Borrowed Hours:</v>
          </cell>
          <cell r="B2219">
            <v>0</v>
          </cell>
        </row>
        <row r="2220">
          <cell r="B2220">
            <v>0</v>
          </cell>
        </row>
        <row r="2221">
          <cell r="A2221" t="str">
            <v>Last Check 1000 Hours:</v>
          </cell>
          <cell r="B2221" t="str">
            <v>-</v>
          </cell>
        </row>
        <row r="2222">
          <cell r="A2222" t="str">
            <v>Last Check Date:</v>
          </cell>
          <cell r="B2222" t="str">
            <v>-</v>
          </cell>
          <cell r="C2222" t="str">
            <v>Due Date:</v>
          </cell>
          <cell r="E2222" t="str">
            <v>remaining = -40626 day(s)</v>
          </cell>
        </row>
        <row r="2223">
          <cell r="A2223" t="str">
            <v>CRS-SMI Reference:</v>
          </cell>
          <cell r="B2223" t="str">
            <v>-</v>
          </cell>
          <cell r="C2223" t="str">
            <v>Due at TSN:</v>
          </cell>
          <cell r="D2223" t="str">
            <v>:00</v>
          </cell>
          <cell r="E2223" t="str">
            <v>remaining = :00 hour(s)</v>
          </cell>
        </row>
        <row r="2224">
          <cell r="A2224" t="str">
            <v>TSN:</v>
          </cell>
          <cell r="B2224">
            <v>0</v>
          </cell>
          <cell r="C2224" t="str">
            <v>Estimated Due Date:</v>
          </cell>
          <cell r="D2224">
            <v>0</v>
          </cell>
          <cell r="E2224" t="str">
            <v>remaining = -40626 day(s)</v>
          </cell>
        </row>
        <row r="2225">
          <cell r="B2225">
            <v>0</v>
          </cell>
        </row>
        <row r="2226">
          <cell r="A2226" t="str">
            <v>CSN:</v>
          </cell>
          <cell r="B2226">
            <v>0</v>
          </cell>
        </row>
        <row r="2227">
          <cell r="A2227" t="str">
            <v>Borrowed Hours:</v>
          </cell>
          <cell r="B2227">
            <v>0</v>
          </cell>
        </row>
        <row r="2228">
          <cell r="B2228">
            <v>0</v>
          </cell>
        </row>
        <row r="2229">
          <cell r="A2229" t="str">
            <v>Last Check 2000 Hours:</v>
          </cell>
          <cell r="B2229" t="str">
            <v>-</v>
          </cell>
        </row>
        <row r="2230">
          <cell r="A2230" t="str">
            <v>Last Check Date:</v>
          </cell>
          <cell r="B2230" t="str">
            <v>-</v>
          </cell>
          <cell r="C2230" t="str">
            <v>Due Date:</v>
          </cell>
          <cell r="E2230" t="str">
            <v>remaining = -40626 day(s)</v>
          </cell>
        </row>
        <row r="2231">
          <cell r="C2231" t="str">
            <v>Due at TSN:</v>
          </cell>
          <cell r="D2231" t="str">
            <v>:00</v>
          </cell>
          <cell r="E2231" t="str">
            <v>remaining = :00 hour(s)</v>
          </cell>
        </row>
        <row r="2232">
          <cell r="A2232" t="str">
            <v>TSN:</v>
          </cell>
          <cell r="B2232">
            <v>0</v>
          </cell>
          <cell r="C2232" t="str">
            <v>Estimated Due Date:</v>
          </cell>
          <cell r="D2232">
            <v>0</v>
          </cell>
          <cell r="E2232" t="str">
            <v>remaining = -40626 day(s)</v>
          </cell>
        </row>
        <row r="2233">
          <cell r="B2233">
            <v>0</v>
          </cell>
        </row>
        <row r="2234">
          <cell r="A2234" t="str">
            <v>CSN:</v>
          </cell>
          <cell r="B2234">
            <v>0</v>
          </cell>
        </row>
        <row r="2235">
          <cell r="A2235" t="str">
            <v>Borrowed Hours:</v>
          </cell>
          <cell r="B2235">
            <v>0</v>
          </cell>
        </row>
        <row r="2236">
          <cell r="B2236">
            <v>0</v>
          </cell>
        </row>
        <row r="2300">
          <cell r="A2300" t="str">
            <v>Aircraft Type:</v>
          </cell>
          <cell r="C2300" t="str">
            <v>CMR Expiry:</v>
          </cell>
          <cell r="E2300" t="str">
            <v>remaining = -40626 day(s)</v>
          </cell>
        </row>
        <row r="2301">
          <cell r="A2301" t="str">
            <v>Aircraft Regn:</v>
          </cell>
          <cell r="C2301" t="str">
            <v>CMR Reference:</v>
          </cell>
        </row>
        <row r="2302">
          <cell r="A2302" t="str">
            <v>Serial Number:</v>
          </cell>
          <cell r="C2302" t="str">
            <v>C of A Expiry:</v>
          </cell>
          <cell r="E2302" t="str">
            <v>remaining = -40626 day(s)</v>
          </cell>
        </row>
        <row r="2303">
          <cell r="A2303" t="str">
            <v>Manufactured Date:</v>
          </cell>
          <cell r="C2303" t="str">
            <v>C of A Reference:</v>
          </cell>
        </row>
        <row r="2304">
          <cell r="C2304" t="str">
            <v>C of A Test Flt Due:</v>
          </cell>
          <cell r="D2304">
            <v>-45</v>
          </cell>
          <cell r="E2304" t="str">
            <v>remaining = -40671 day(s)</v>
          </cell>
        </row>
        <row r="2305">
          <cell r="A2305" t="str">
            <v>Status as of:</v>
          </cell>
          <cell r="C2305" t="str">
            <v>Radio License Expiry:</v>
          </cell>
          <cell r="E2305" t="str">
            <v>remaining = -40626 day(s)</v>
          </cell>
        </row>
        <row r="2306">
          <cell r="A2306" t="str">
            <v>TSN:</v>
          </cell>
          <cell r="C2306" t="str">
            <v>Radio License Reference:</v>
          </cell>
        </row>
        <row r="2307">
          <cell r="C2307" t="str">
            <v>Annual Compass Swing Expiry:</v>
          </cell>
          <cell r="E2307" t="str">
            <v>remaining = -40626 day(s)</v>
          </cell>
        </row>
        <row r="2308">
          <cell r="A2308" t="str">
            <v>CSN:</v>
          </cell>
          <cell r="C2308" t="str">
            <v>Annual Radio Inspection:</v>
          </cell>
          <cell r="E2308" t="str">
            <v>remaining = -40626 day(s)</v>
          </cell>
        </row>
        <row r="2309">
          <cell r="A2309" t="str">
            <v>Technical Log no:</v>
          </cell>
        </row>
        <row r="2313">
          <cell r="A2313" t="str">
            <v>Last Check 100 / 200 Hours:</v>
          </cell>
          <cell r="C2313" t="str">
            <v>Next Check:</v>
          </cell>
          <cell r="D2313">
            <v>0</v>
          </cell>
        </row>
        <row r="2314">
          <cell r="A2314" t="str">
            <v>Last Check Date:</v>
          </cell>
          <cell r="C2314" t="str">
            <v>Due Date:</v>
          </cell>
          <cell r="E2314" t="str">
            <v>remaining = -40626 day(s)</v>
          </cell>
        </row>
        <row r="2315">
          <cell r="A2315" t="str">
            <v>CRS-SMI Reference:</v>
          </cell>
          <cell r="C2315" t="str">
            <v>Due at TSN:</v>
          </cell>
          <cell r="D2315" t="str">
            <v>:00</v>
          </cell>
          <cell r="E2315" t="str">
            <v>remaining = :00 hour(s)</v>
          </cell>
        </row>
        <row r="2316">
          <cell r="A2316" t="str">
            <v>TSN:</v>
          </cell>
          <cell r="C2316" t="str">
            <v>Estimated Due Date:</v>
          </cell>
          <cell r="D2316">
            <v>0</v>
          </cell>
          <cell r="E2316" t="str">
            <v>remaining = -40626 day(s)</v>
          </cell>
        </row>
        <row r="2318">
          <cell r="A2318" t="str">
            <v>CSN:</v>
          </cell>
        </row>
        <row r="2319">
          <cell r="A2319" t="str">
            <v>Borrowed Hours:</v>
          </cell>
          <cell r="B2319">
            <v>0</v>
          </cell>
        </row>
        <row r="2320">
          <cell r="B2320">
            <v>0</v>
          </cell>
        </row>
        <row r="2321">
          <cell r="A2321" t="str">
            <v>Last Check 1000 Hours:</v>
          </cell>
          <cell r="B2321" t="str">
            <v>-</v>
          </cell>
        </row>
        <row r="2322">
          <cell r="A2322" t="str">
            <v>Last Check Date:</v>
          </cell>
          <cell r="B2322" t="str">
            <v>-</v>
          </cell>
          <cell r="C2322" t="str">
            <v>Due Date:</v>
          </cell>
          <cell r="E2322" t="str">
            <v>remaining = -40626 day(s)</v>
          </cell>
        </row>
        <row r="2323">
          <cell r="A2323" t="str">
            <v>CRS-SMI Reference:</v>
          </cell>
          <cell r="B2323" t="str">
            <v>-</v>
          </cell>
          <cell r="C2323" t="str">
            <v>Due at TSN:</v>
          </cell>
          <cell r="D2323" t="str">
            <v>:00</v>
          </cell>
          <cell r="E2323" t="str">
            <v>remaining = :00 hour(s)</v>
          </cell>
        </row>
        <row r="2324">
          <cell r="A2324" t="str">
            <v>TSN:</v>
          </cell>
          <cell r="B2324">
            <v>0</v>
          </cell>
          <cell r="C2324" t="str">
            <v>Estimated Due Date:</v>
          </cell>
          <cell r="D2324">
            <v>0</v>
          </cell>
          <cell r="E2324" t="str">
            <v>remaining = -40626 day(s)</v>
          </cell>
        </row>
        <row r="2325">
          <cell r="B2325">
            <v>0</v>
          </cell>
        </row>
        <row r="2326">
          <cell r="A2326" t="str">
            <v>CSN:</v>
          </cell>
          <cell r="B2326">
            <v>0</v>
          </cell>
        </row>
        <row r="2327">
          <cell r="A2327" t="str">
            <v>Borrowed Hours:</v>
          </cell>
          <cell r="B2327">
            <v>0</v>
          </cell>
        </row>
        <row r="2328">
          <cell r="B2328">
            <v>0</v>
          </cell>
        </row>
        <row r="2329">
          <cell r="A2329" t="str">
            <v>Last Check 2000 Hours:</v>
          </cell>
          <cell r="B2329" t="str">
            <v>-</v>
          </cell>
        </row>
        <row r="2330">
          <cell r="A2330" t="str">
            <v>Last Check Date:</v>
          </cell>
          <cell r="B2330" t="str">
            <v>-</v>
          </cell>
          <cell r="C2330" t="str">
            <v>Due Date:</v>
          </cell>
          <cell r="E2330" t="str">
            <v>remaining = -40626 day(s)</v>
          </cell>
        </row>
        <row r="2331">
          <cell r="C2331" t="str">
            <v>Due at TSN:</v>
          </cell>
          <cell r="D2331" t="str">
            <v>:00</v>
          </cell>
          <cell r="E2331" t="str">
            <v>remaining = :00 hour(s)</v>
          </cell>
        </row>
        <row r="2332">
          <cell r="A2332" t="str">
            <v>TSN:</v>
          </cell>
          <cell r="B2332">
            <v>0</v>
          </cell>
          <cell r="C2332" t="str">
            <v>Estimated Due Date:</v>
          </cell>
          <cell r="D2332">
            <v>0</v>
          </cell>
          <cell r="E2332" t="str">
            <v>remaining = -40626 day(s)</v>
          </cell>
        </row>
        <row r="2333">
          <cell r="B2333">
            <v>0</v>
          </cell>
        </row>
        <row r="2334">
          <cell r="A2334" t="str">
            <v>CSN:</v>
          </cell>
          <cell r="B2334">
            <v>0</v>
          </cell>
        </row>
        <row r="2335">
          <cell r="A2335" t="str">
            <v>Borrowed Hours:</v>
          </cell>
          <cell r="B2335">
            <v>0</v>
          </cell>
        </row>
        <row r="2336">
          <cell r="B2336">
            <v>0</v>
          </cell>
        </row>
        <row r="2400">
          <cell r="A2400" t="str">
            <v>Aircraft Type:</v>
          </cell>
          <cell r="C2400" t="str">
            <v>CMR Expiry:</v>
          </cell>
          <cell r="E2400" t="str">
            <v>remaining = -40626 day(s)</v>
          </cell>
        </row>
        <row r="2401">
          <cell r="A2401" t="str">
            <v>Aircraft Regn:</v>
          </cell>
          <cell r="C2401" t="str">
            <v>CMR Reference:</v>
          </cell>
        </row>
        <row r="2402">
          <cell r="A2402" t="str">
            <v>Serial Number:</v>
          </cell>
          <cell r="C2402" t="str">
            <v>C of A Expiry:</v>
          </cell>
          <cell r="E2402" t="str">
            <v>remaining = -40626 day(s)</v>
          </cell>
        </row>
        <row r="2403">
          <cell r="A2403" t="str">
            <v>Manufactured Date:</v>
          </cell>
          <cell r="C2403" t="str">
            <v>C of A Reference:</v>
          </cell>
        </row>
        <row r="2404">
          <cell r="C2404" t="str">
            <v>C of A Test Flt Due:</v>
          </cell>
          <cell r="D2404">
            <v>-45</v>
          </cell>
          <cell r="E2404" t="str">
            <v>remaining = -40671 day(s)</v>
          </cell>
        </row>
        <row r="2405">
          <cell r="A2405" t="str">
            <v>Status as of:</v>
          </cell>
          <cell r="C2405" t="str">
            <v>Radio License Expiry:</v>
          </cell>
          <cell r="E2405" t="str">
            <v>remaining = -40626 day(s)</v>
          </cell>
        </row>
        <row r="2406">
          <cell r="A2406" t="str">
            <v>TSN:</v>
          </cell>
          <cell r="C2406" t="str">
            <v>Radio License Reference:</v>
          </cell>
        </row>
        <row r="2407">
          <cell r="C2407" t="str">
            <v>Annual Compass Swing Expiry:</v>
          </cell>
          <cell r="E2407" t="str">
            <v>remaining = -40626 day(s)</v>
          </cell>
        </row>
        <row r="2408">
          <cell r="A2408" t="str">
            <v>CSN:</v>
          </cell>
          <cell r="C2408" t="str">
            <v>Annual Radio Inspection:</v>
          </cell>
          <cell r="E2408" t="str">
            <v>remaining = -40626 day(s)</v>
          </cell>
        </row>
        <row r="2409">
          <cell r="A2409" t="str">
            <v>Technical Log no:</v>
          </cell>
        </row>
        <row r="2413">
          <cell r="A2413" t="str">
            <v>Last Check 100 / 200 Hours:</v>
          </cell>
          <cell r="C2413" t="str">
            <v>Next Check:</v>
          </cell>
          <cell r="D2413">
            <v>0</v>
          </cell>
        </row>
        <row r="2414">
          <cell r="A2414" t="str">
            <v>Last Check Date:</v>
          </cell>
          <cell r="C2414" t="str">
            <v>Due Date:</v>
          </cell>
          <cell r="E2414" t="str">
            <v>remaining = -40626 day(s)</v>
          </cell>
        </row>
        <row r="2415">
          <cell r="A2415" t="str">
            <v>CRS-SMI Reference:</v>
          </cell>
          <cell r="C2415" t="str">
            <v>Due at TSN:</v>
          </cell>
          <cell r="D2415" t="str">
            <v>:00</v>
          </cell>
          <cell r="E2415" t="str">
            <v>remaining = :00 hour(s)</v>
          </cell>
        </row>
        <row r="2416">
          <cell r="A2416" t="str">
            <v>TSN:</v>
          </cell>
          <cell r="C2416" t="str">
            <v>Estimated Due Date:</v>
          </cell>
          <cell r="D2416">
            <v>0</v>
          </cell>
          <cell r="E2416" t="str">
            <v>remaining = -40626 day(s)</v>
          </cell>
        </row>
        <row r="2418">
          <cell r="A2418" t="str">
            <v>CSN:</v>
          </cell>
        </row>
        <row r="2419">
          <cell r="A2419" t="str">
            <v>Borrowed Hours:</v>
          </cell>
          <cell r="B2419">
            <v>0</v>
          </cell>
        </row>
        <row r="2420">
          <cell r="B2420">
            <v>0</v>
          </cell>
        </row>
        <row r="2421">
          <cell r="A2421" t="str">
            <v>Last Check 1000 Hours:</v>
          </cell>
          <cell r="B2421" t="str">
            <v>-</v>
          </cell>
        </row>
        <row r="2422">
          <cell r="A2422" t="str">
            <v>Last Check Date:</v>
          </cell>
          <cell r="B2422" t="str">
            <v>-</v>
          </cell>
          <cell r="C2422" t="str">
            <v>Due Date:</v>
          </cell>
          <cell r="E2422" t="str">
            <v>remaining = -40626 day(s)</v>
          </cell>
        </row>
        <row r="2423">
          <cell r="A2423" t="str">
            <v>CRS-SMI Reference:</v>
          </cell>
          <cell r="B2423" t="str">
            <v>-</v>
          </cell>
          <cell r="C2423" t="str">
            <v>Due at TSN:</v>
          </cell>
          <cell r="D2423" t="str">
            <v>:00</v>
          </cell>
          <cell r="E2423" t="str">
            <v>remaining = :00 hour(s)</v>
          </cell>
        </row>
        <row r="2424">
          <cell r="A2424" t="str">
            <v>TSN:</v>
          </cell>
          <cell r="B2424">
            <v>0</v>
          </cell>
          <cell r="C2424" t="str">
            <v>Estimated Due Date:</v>
          </cell>
          <cell r="D2424">
            <v>0</v>
          </cell>
          <cell r="E2424" t="str">
            <v>remaining = -40626 day(s)</v>
          </cell>
        </row>
        <row r="2425">
          <cell r="B2425">
            <v>0</v>
          </cell>
        </row>
        <row r="2426">
          <cell r="A2426" t="str">
            <v>CSN:</v>
          </cell>
          <cell r="B2426">
            <v>0</v>
          </cell>
        </row>
        <row r="2427">
          <cell r="A2427" t="str">
            <v>Borrowed Hours:</v>
          </cell>
          <cell r="B2427">
            <v>0</v>
          </cell>
        </row>
        <row r="2428">
          <cell r="B2428">
            <v>0</v>
          </cell>
        </row>
        <row r="2429">
          <cell r="A2429" t="str">
            <v>Last Check 2000 Hours:</v>
          </cell>
          <cell r="B2429" t="str">
            <v>-</v>
          </cell>
        </row>
        <row r="2430">
          <cell r="A2430" t="str">
            <v>Last Check Date:</v>
          </cell>
          <cell r="B2430" t="str">
            <v>-</v>
          </cell>
          <cell r="C2430" t="str">
            <v>Due Date:</v>
          </cell>
          <cell r="E2430" t="str">
            <v>remaining = -40626 day(s)</v>
          </cell>
        </row>
        <row r="2431">
          <cell r="C2431" t="str">
            <v>Due at TSN:</v>
          </cell>
          <cell r="D2431" t="str">
            <v>:00</v>
          </cell>
          <cell r="E2431" t="str">
            <v>remaining = :00 hour(s)</v>
          </cell>
        </row>
        <row r="2432">
          <cell r="A2432" t="str">
            <v>TSN:</v>
          </cell>
          <cell r="B2432">
            <v>0</v>
          </cell>
          <cell r="C2432" t="str">
            <v>Estimated Due Date:</v>
          </cell>
          <cell r="D2432">
            <v>0</v>
          </cell>
          <cell r="E2432" t="str">
            <v>remaining = -40626 day(s)</v>
          </cell>
        </row>
        <row r="2433">
          <cell r="B2433">
            <v>0</v>
          </cell>
        </row>
        <row r="2434">
          <cell r="A2434" t="str">
            <v>CSN:</v>
          </cell>
          <cell r="B2434">
            <v>0</v>
          </cell>
        </row>
        <row r="2435">
          <cell r="A2435" t="str">
            <v>Borrowed Hours:</v>
          </cell>
          <cell r="B2435">
            <v>0</v>
          </cell>
        </row>
        <row r="2436">
          <cell r="B2436">
            <v>0</v>
          </cell>
        </row>
        <row r="2500">
          <cell r="A2500" t="str">
            <v>Aircraft Type:</v>
          </cell>
          <cell r="C2500" t="str">
            <v>CMR Expiry:</v>
          </cell>
          <cell r="E2500" t="str">
            <v>remaining = -40626 day(s)</v>
          </cell>
        </row>
        <row r="2501">
          <cell r="A2501" t="str">
            <v>Aircraft Regn:</v>
          </cell>
          <cell r="C2501" t="str">
            <v>CMR Reference:</v>
          </cell>
        </row>
        <row r="2502">
          <cell r="A2502" t="str">
            <v>Serial Number:</v>
          </cell>
          <cell r="C2502" t="str">
            <v>C of A Expiry:</v>
          </cell>
          <cell r="E2502" t="str">
            <v>remaining = -40626 day(s)</v>
          </cell>
        </row>
        <row r="2503">
          <cell r="A2503" t="str">
            <v>Manufactured Date:</v>
          </cell>
          <cell r="C2503" t="str">
            <v>C of A Reference:</v>
          </cell>
        </row>
        <row r="2504">
          <cell r="C2504" t="str">
            <v>C of A Test Flt Due:</v>
          </cell>
          <cell r="D2504">
            <v>-45</v>
          </cell>
          <cell r="E2504" t="str">
            <v>remaining = -40671 day(s)</v>
          </cell>
        </row>
        <row r="2505">
          <cell r="A2505" t="str">
            <v>Status as of:</v>
          </cell>
          <cell r="C2505" t="str">
            <v>Radio License Expiry:</v>
          </cell>
          <cell r="E2505" t="str">
            <v>remaining = -40626 day(s)</v>
          </cell>
        </row>
        <row r="2506">
          <cell r="A2506" t="str">
            <v>TSN:</v>
          </cell>
          <cell r="C2506" t="str">
            <v>Radio License Reference:</v>
          </cell>
        </row>
        <row r="2507">
          <cell r="C2507" t="str">
            <v>Annual Compass Swing Expiry:</v>
          </cell>
          <cell r="E2507" t="str">
            <v>remaining = -40626 day(s)</v>
          </cell>
        </row>
        <row r="2508">
          <cell r="A2508" t="str">
            <v>CSN:</v>
          </cell>
          <cell r="C2508" t="str">
            <v>Annual Radio Inspection:</v>
          </cell>
          <cell r="E2508" t="str">
            <v>remaining = -40626 day(s)</v>
          </cell>
        </row>
        <row r="2509">
          <cell r="A2509" t="str">
            <v>Technical Log no:</v>
          </cell>
        </row>
        <row r="2513">
          <cell r="A2513" t="str">
            <v>Last Check 100 / 200 Hours:</v>
          </cell>
          <cell r="C2513" t="str">
            <v>Next Check:</v>
          </cell>
          <cell r="D2513">
            <v>0</v>
          </cell>
        </row>
        <row r="2514">
          <cell r="A2514" t="str">
            <v>Last Check Date:</v>
          </cell>
          <cell r="C2514" t="str">
            <v>Due Date:</v>
          </cell>
          <cell r="E2514" t="str">
            <v>remaining = -40626 day(s)</v>
          </cell>
        </row>
        <row r="2515">
          <cell r="A2515" t="str">
            <v>CRS-SMI Reference:</v>
          </cell>
          <cell r="C2515" t="str">
            <v>Due at TSN:</v>
          </cell>
          <cell r="D2515" t="str">
            <v>:00</v>
          </cell>
          <cell r="E2515" t="str">
            <v>remaining = :00 hour(s)</v>
          </cell>
        </row>
        <row r="2516">
          <cell r="A2516" t="str">
            <v>TSN:</v>
          </cell>
          <cell r="C2516" t="str">
            <v>Estimated Due Date:</v>
          </cell>
          <cell r="D2516">
            <v>0</v>
          </cell>
          <cell r="E2516" t="str">
            <v>remaining = -40626 day(s)</v>
          </cell>
        </row>
        <row r="2518">
          <cell r="A2518" t="str">
            <v>CSN:</v>
          </cell>
        </row>
        <row r="2519">
          <cell r="A2519" t="str">
            <v>Borrowed Hours:</v>
          </cell>
          <cell r="B2519">
            <v>0</v>
          </cell>
        </row>
        <row r="2520">
          <cell r="B2520">
            <v>0</v>
          </cell>
        </row>
        <row r="2521">
          <cell r="A2521" t="str">
            <v>Last Check 1000 Hours:</v>
          </cell>
          <cell r="B2521" t="str">
            <v>-</v>
          </cell>
        </row>
        <row r="2522">
          <cell r="A2522" t="str">
            <v>Last Check Date:</v>
          </cell>
          <cell r="B2522" t="str">
            <v>-</v>
          </cell>
          <cell r="C2522" t="str">
            <v>Due Date:</v>
          </cell>
          <cell r="E2522" t="str">
            <v>remaining = -40626 day(s)</v>
          </cell>
        </row>
        <row r="2523">
          <cell r="A2523" t="str">
            <v>CRS-SMI Reference:</v>
          </cell>
          <cell r="B2523" t="str">
            <v>-</v>
          </cell>
          <cell r="C2523" t="str">
            <v>Due at TSN:</v>
          </cell>
          <cell r="D2523" t="str">
            <v>:00</v>
          </cell>
          <cell r="E2523" t="str">
            <v>remaining = :00 hour(s)</v>
          </cell>
        </row>
        <row r="2524">
          <cell r="A2524" t="str">
            <v>TSN:</v>
          </cell>
          <cell r="B2524">
            <v>0</v>
          </cell>
          <cell r="C2524" t="str">
            <v>Estimated Due Date:</v>
          </cell>
          <cell r="D2524">
            <v>0</v>
          </cell>
          <cell r="E2524" t="str">
            <v>remaining = -40626 day(s)</v>
          </cell>
        </row>
        <row r="2525">
          <cell r="B2525">
            <v>0</v>
          </cell>
        </row>
        <row r="2526">
          <cell r="A2526" t="str">
            <v>CSN:</v>
          </cell>
          <cell r="B2526">
            <v>0</v>
          </cell>
        </row>
        <row r="2527">
          <cell r="A2527" t="str">
            <v>Borrowed Hours:</v>
          </cell>
          <cell r="B2527">
            <v>0</v>
          </cell>
        </row>
        <row r="2528">
          <cell r="B2528">
            <v>0</v>
          </cell>
        </row>
        <row r="2529">
          <cell r="A2529" t="str">
            <v>Last Check 2000 Hours:</v>
          </cell>
          <cell r="B2529" t="str">
            <v>-</v>
          </cell>
        </row>
        <row r="2530">
          <cell r="A2530" t="str">
            <v>Last Check Date:</v>
          </cell>
          <cell r="B2530" t="str">
            <v>-</v>
          </cell>
          <cell r="C2530" t="str">
            <v>Due Date:</v>
          </cell>
          <cell r="E2530" t="str">
            <v>remaining = -40626 day(s)</v>
          </cell>
        </row>
        <row r="2531">
          <cell r="C2531" t="str">
            <v>Due at TSN:</v>
          </cell>
          <cell r="D2531" t="str">
            <v>:00</v>
          </cell>
          <cell r="E2531" t="str">
            <v>remaining = :00 hour(s)</v>
          </cell>
        </row>
        <row r="2532">
          <cell r="A2532" t="str">
            <v>TSN:</v>
          </cell>
          <cell r="B2532">
            <v>0</v>
          </cell>
          <cell r="C2532" t="str">
            <v>Estimated Due Date:</v>
          </cell>
          <cell r="D2532">
            <v>0</v>
          </cell>
          <cell r="E2532" t="str">
            <v>remaining = -40626 day(s)</v>
          </cell>
        </row>
        <row r="2533">
          <cell r="B2533">
            <v>0</v>
          </cell>
        </row>
        <row r="2534">
          <cell r="A2534" t="str">
            <v>CSN:</v>
          </cell>
          <cell r="B2534">
            <v>0</v>
          </cell>
        </row>
        <row r="2535">
          <cell r="A2535" t="str">
            <v>Borrowed Hours:</v>
          </cell>
          <cell r="B2535">
            <v>0</v>
          </cell>
        </row>
        <row r="2536">
          <cell r="B2536">
            <v>0</v>
          </cell>
        </row>
      </sheetData>
      <sheetData sheetId="1"/>
      <sheetData sheetId="2"/>
      <sheetData sheetId="3">
        <row r="3">
          <cell r="B3" t="str">
            <v>9M-HMI</v>
          </cell>
          <cell r="C3" t="e">
            <v>#REF!</v>
          </cell>
          <cell r="F3" t="str">
            <v>9M-HMJ</v>
          </cell>
          <cell r="G3">
            <v>458.3</v>
          </cell>
        </row>
        <row r="4">
          <cell r="B4" t="str">
            <v>9M-HMJ</v>
          </cell>
          <cell r="C4" t="e">
            <v>#REF!</v>
          </cell>
          <cell r="F4" t="str">
            <v>9M-HMX</v>
          </cell>
          <cell r="G4">
            <v>541.11666666666667</v>
          </cell>
        </row>
        <row r="5">
          <cell r="B5" t="str">
            <v>9M-HMK</v>
          </cell>
          <cell r="C5" t="e">
            <v>#REF!</v>
          </cell>
          <cell r="F5" t="str">
            <v>9M-HMU</v>
          </cell>
          <cell r="G5">
            <v>693.76666666666665</v>
          </cell>
        </row>
        <row r="6">
          <cell r="B6" t="str">
            <v>9M-HML</v>
          </cell>
          <cell r="C6" t="e">
            <v>#REF!</v>
          </cell>
          <cell r="F6" t="str">
            <v>9M-HMW</v>
          </cell>
          <cell r="G6">
            <v>712.5333333333333</v>
          </cell>
        </row>
        <row r="7">
          <cell r="B7" t="str">
            <v>9M-HMM</v>
          </cell>
          <cell r="C7" t="e">
            <v>#REF!</v>
          </cell>
          <cell r="F7" t="str">
            <v>9M-HMO</v>
          </cell>
          <cell r="G7">
            <v>747.61666666666667</v>
          </cell>
        </row>
        <row r="8">
          <cell r="B8" t="str">
            <v>9M-HMN</v>
          </cell>
          <cell r="C8" t="e">
            <v>#REF!</v>
          </cell>
          <cell r="F8" t="str">
            <v>9M-HMS</v>
          </cell>
          <cell r="G8">
            <v>748.15</v>
          </cell>
        </row>
        <row r="9">
          <cell r="B9" t="str">
            <v>9M-HMO</v>
          </cell>
          <cell r="C9" t="e">
            <v>#REF!</v>
          </cell>
          <cell r="F9" t="str">
            <v>9M-HMT</v>
          </cell>
          <cell r="G9">
            <v>774.16666666666663</v>
          </cell>
        </row>
        <row r="10">
          <cell r="B10" t="str">
            <v>9M-HMP</v>
          </cell>
          <cell r="C10" t="e">
            <v>#REF!</v>
          </cell>
          <cell r="F10" t="str">
            <v>9M-HMN</v>
          </cell>
          <cell r="G10">
            <v>774.76666666666665</v>
          </cell>
        </row>
        <row r="11">
          <cell r="B11" t="str">
            <v>9M-HMQ</v>
          </cell>
          <cell r="C11" t="e">
            <v>#REF!</v>
          </cell>
          <cell r="F11" t="str">
            <v>9M-HMI</v>
          </cell>
          <cell r="G11">
            <v>797.2833333333333</v>
          </cell>
        </row>
        <row r="12">
          <cell r="B12" t="str">
            <v>9M-HMR</v>
          </cell>
          <cell r="C12" t="e">
            <v>#REF!</v>
          </cell>
          <cell r="F12" t="str">
            <v>9M-HMP</v>
          </cell>
          <cell r="G12">
            <v>816.33333333333337</v>
          </cell>
        </row>
        <row r="13">
          <cell r="B13" t="str">
            <v>9M-HMS</v>
          </cell>
          <cell r="C13" t="e">
            <v>#REF!</v>
          </cell>
          <cell r="F13" t="str">
            <v>9M-HMY</v>
          </cell>
          <cell r="G13">
            <v>824.18333333333328</v>
          </cell>
        </row>
        <row r="14">
          <cell r="B14" t="str">
            <v>9M-HMT</v>
          </cell>
          <cell r="C14" t="e">
            <v>#REF!</v>
          </cell>
          <cell r="F14" t="str">
            <v>9M-HMV</v>
          </cell>
          <cell r="G14">
            <v>849.93333333333328</v>
          </cell>
        </row>
        <row r="15">
          <cell r="B15" t="str">
            <v>9M-HMU</v>
          </cell>
          <cell r="C15" t="e">
            <v>#REF!</v>
          </cell>
          <cell r="F15" t="str">
            <v>9M-HMM</v>
          </cell>
          <cell r="G15">
            <v>860.86666666666667</v>
          </cell>
        </row>
        <row r="16">
          <cell r="B16" t="str">
            <v>9M-HMV</v>
          </cell>
          <cell r="C16" t="e">
            <v>#REF!</v>
          </cell>
          <cell r="F16" t="str">
            <v>9M-HMQ</v>
          </cell>
          <cell r="G16">
            <v>882.5</v>
          </cell>
        </row>
        <row r="17">
          <cell r="B17" t="str">
            <v>9M-HMW</v>
          </cell>
          <cell r="C17" t="e">
            <v>#REF!</v>
          </cell>
          <cell r="F17" t="str">
            <v>9M-HMK</v>
          </cell>
          <cell r="G17">
            <v>891.48333333333335</v>
          </cell>
        </row>
        <row r="18">
          <cell r="B18" t="str">
            <v>9M-HMX</v>
          </cell>
          <cell r="C18" t="e">
            <v>#REF!</v>
          </cell>
          <cell r="F18" t="str">
            <v>9M-HML</v>
          </cell>
          <cell r="G18">
            <v>897.08333333333337</v>
          </cell>
        </row>
        <row r="19">
          <cell r="B19" t="str">
            <v>9M-HMY</v>
          </cell>
          <cell r="C19" t="e">
            <v>#REF!</v>
          </cell>
          <cell r="F19" t="str">
            <v>9M-HMB</v>
          </cell>
          <cell r="G19">
            <v>996.25</v>
          </cell>
        </row>
        <row r="20">
          <cell r="B20" t="str">
            <v>9M-HMZ</v>
          </cell>
          <cell r="C20" t="e">
            <v>#REF!</v>
          </cell>
          <cell r="F20" t="str">
            <v>9M-HMR</v>
          </cell>
          <cell r="G20">
            <v>996.2833333333333</v>
          </cell>
        </row>
        <row r="21">
          <cell r="B21" t="str">
            <v>9M-HMB</v>
          </cell>
          <cell r="C21" t="e">
            <v>#REF!</v>
          </cell>
          <cell r="F21" t="str">
            <v>9M-HMZ</v>
          </cell>
          <cell r="G21">
            <v>1010.1666666666666</v>
          </cell>
        </row>
      </sheetData>
      <sheetData sheetId="4"/>
      <sheetData sheetId="5"/>
      <sheetData sheetId="6"/>
      <sheetData sheetId="7">
        <row r="1">
          <cell r="A1" t="e">
            <v>#REF!</v>
          </cell>
          <cell r="B1">
            <v>1</v>
          </cell>
        </row>
        <row r="2">
          <cell r="A2" t="e">
            <v>#REF!</v>
          </cell>
          <cell r="B2">
            <v>2</v>
          </cell>
        </row>
        <row r="3">
          <cell r="A3" t="str">
            <v>Serviceable Aircraft</v>
          </cell>
          <cell r="B3">
            <v>3</v>
          </cell>
        </row>
        <row r="4">
          <cell r="A4" t="e">
            <v>#REF!</v>
          </cell>
          <cell r="B4">
            <v>4</v>
          </cell>
        </row>
        <row r="5">
          <cell r="A5" t="str">
            <v xml:space="preserve">TB10                                                                         Regn: 9M-HMH Total Hrs is 985.15                                Next chk is 100 Hours Inspn and                                                       remaining hrs is 50.0       </v>
          </cell>
          <cell r="B5">
            <v>5</v>
          </cell>
        </row>
        <row r="6">
          <cell r="A6">
            <v>0</v>
          </cell>
          <cell r="B6" t="str">
            <v>ZZZZ</v>
          </cell>
        </row>
        <row r="7">
          <cell r="A7">
            <v>0</v>
          </cell>
          <cell r="B7" t="str">
            <v>ZZZZ</v>
          </cell>
        </row>
        <row r="8">
          <cell r="A8">
            <v>0</v>
          </cell>
          <cell r="B8" t="str">
            <v>ZZZZ</v>
          </cell>
        </row>
        <row r="9">
          <cell r="A9">
            <v>0</v>
          </cell>
          <cell r="B9" t="str">
            <v>ZZZZ</v>
          </cell>
        </row>
        <row r="10">
          <cell r="A10" t="str">
            <v xml:space="preserve">DA40D                                                                         Regn: 9M-HMI Total Hrs is 1198.35                                Next chk is 100 Hours Inspn and                                                       remaining hrs is 96.1     </v>
          </cell>
          <cell r="B10">
            <v>6</v>
          </cell>
        </row>
        <row r="11">
          <cell r="A11" t="str">
            <v xml:space="preserve">DA40D                                                                         Regn: 9M-HMJ Total Hrs is 935.22                                Next chk is 100 Hours Inspn and                                                       remaining hrs is 45.0      </v>
          </cell>
          <cell r="B11">
            <v>7</v>
          </cell>
        </row>
        <row r="12">
          <cell r="A12" t="str">
            <v xml:space="preserve">DA40D                                                                         Regn: 9M-HML Total Hrs is 1265.00                                Next chk is 100 Hours Inspn and                                                       remaining hrs is 28.5     </v>
          </cell>
          <cell r="B12">
            <v>8</v>
          </cell>
        </row>
        <row r="13">
          <cell r="A13" t="str">
            <v xml:space="preserve">DA40D                                                                         Regn: 9M-HMM Total Hrs is 1098.20                                Next chk is 200 Hours Inspn and                                                       remaining hrs is 94.5     </v>
          </cell>
          <cell r="B13">
            <v>9</v>
          </cell>
        </row>
        <row r="14">
          <cell r="A14" t="str">
            <v xml:space="preserve">DA40D                                                                         Regn: 9M-HMS Total Hrs is 1045.23                                Next chk is 100 Hours Inspn and                                                       remaining hrs is 49.1     </v>
          </cell>
          <cell r="B14">
            <v>10</v>
          </cell>
        </row>
        <row r="15">
          <cell r="A15" t="str">
            <v xml:space="preserve">DA40D                                                                         Regn: 9M-HMT Total Hrs is 1259.00                                Next chk is 100 Hours Inspn and                                                       remaining hrs is 31.2     </v>
          </cell>
          <cell r="B15">
            <v>11</v>
          </cell>
        </row>
        <row r="16">
          <cell r="A16" t="str">
            <v xml:space="preserve">DA40D                                                                         Regn: 9M-HMU Total Hrs is 1048.60                                Next chk is 100 Hours Inspn and                                                       remaining hrs is 41.6     </v>
          </cell>
          <cell r="B16">
            <v>12</v>
          </cell>
        </row>
        <row r="17">
          <cell r="A17" t="str">
            <v xml:space="preserve">DA40D                                                                         Regn: 9M-HMV Total Hrs is 1248.02                                Next chk is 100 Hours Inspn and                                                       remaining hrs is 39.0     </v>
          </cell>
          <cell r="B17">
            <v>13</v>
          </cell>
        </row>
        <row r="18">
          <cell r="A18" t="str">
            <v xml:space="preserve">DA40D                                                                         Regn: 9M-HMW Total Hrs is 990.25                                Next chk is 200 Hours Inspn and                                                       remaining hrs is 1.3       </v>
          </cell>
          <cell r="B18">
            <v>14</v>
          </cell>
        </row>
        <row r="19">
          <cell r="A19" t="str">
            <v xml:space="preserve">DA40D                                                                         Regn: 9M-HMX Total Hrs is 951.43                                Next chk is 200 Hours Inspn and                                                       remaining hrs is 41.0      </v>
          </cell>
          <cell r="B19">
            <v>15</v>
          </cell>
        </row>
        <row r="20">
          <cell r="A20">
            <v>0</v>
          </cell>
          <cell r="B20" t="str">
            <v>ZZZZ</v>
          </cell>
        </row>
        <row r="21">
          <cell r="A21">
            <v>0</v>
          </cell>
          <cell r="B21" t="str">
            <v>ZZZZ</v>
          </cell>
        </row>
        <row r="22">
          <cell r="A22">
            <v>0</v>
          </cell>
          <cell r="B22" t="str">
            <v>ZZZZ</v>
          </cell>
        </row>
        <row r="23">
          <cell r="A23">
            <v>0</v>
          </cell>
          <cell r="B23" t="str">
            <v>ZZZZ</v>
          </cell>
        </row>
        <row r="24">
          <cell r="A24">
            <v>0</v>
          </cell>
          <cell r="B24" t="str">
            <v>ZZZZ</v>
          </cell>
        </row>
        <row r="25">
          <cell r="A25">
            <v>0</v>
          </cell>
          <cell r="B25" t="str">
            <v>ZZZZ</v>
          </cell>
        </row>
        <row r="26">
          <cell r="A26" t="str">
            <v xml:space="preserve">DA42                                                                         Regn: 9M-HMB Total Hrs is 1487.25                                Next chk is 100 Hours Inspn and                                                       remaining hrs is 6.5       </v>
          </cell>
          <cell r="B26">
            <v>16</v>
          </cell>
        </row>
        <row r="27">
          <cell r="A27" t="str">
            <v xml:space="preserve">DA42                                                                         Regn: 9M-HMY Total Hrs is 1108.18                                Next chk is 200 Hours Inspn and                                                       remaining hrs is 50.4      </v>
          </cell>
          <cell r="B27">
            <v>17</v>
          </cell>
        </row>
        <row r="28">
          <cell r="A28" t="str">
            <v xml:space="preserve">DA42                                                                         Regn: 9M-HMZ Total Hrs is 1558.52                                Next chk is 200 Hours Inspn and                                                       remaining hrs is 23.1      </v>
          </cell>
          <cell r="B28">
            <v>18</v>
          </cell>
        </row>
        <row r="29">
          <cell r="B29" t="str">
            <v>ZZZZ</v>
          </cell>
        </row>
        <row r="30">
          <cell r="A30" t="str">
            <v>Unserviceable Aircraft</v>
          </cell>
          <cell r="B30">
            <v>19</v>
          </cell>
        </row>
        <row r="31">
          <cell r="A31" t="e">
            <v>#REF!</v>
          </cell>
          <cell r="B31" t="e">
            <v>#REF!</v>
          </cell>
        </row>
        <row r="32">
          <cell r="A32" t="str">
            <v>TB10                                                                      Regn: 9M-HMD                                                                                                   reason: RPM fluctuate. Rectification require more ground time. Estimat</v>
          </cell>
          <cell r="B32" t="e">
            <v>#REF!</v>
          </cell>
        </row>
        <row r="33">
          <cell r="A33" t="str">
            <v>TB10                                                                      Regn: 9M-HME                                                                                                   reason: Engine fail to start. Estimate 06-Jul-07</v>
          </cell>
          <cell r="B33" t="e">
            <v>#REF!</v>
          </cell>
        </row>
        <row r="34">
          <cell r="A34" t="str">
            <v>TB10                                                                      Regn: 9M-HMF                                                                                                   reason: 50hrs insp. Estimate07-Jul-07</v>
          </cell>
          <cell r="B34" t="e">
            <v>#REF!</v>
          </cell>
        </row>
        <row r="35">
          <cell r="A35" t="str">
            <v>TB10                                                                      Regn: 9M-HMG                                                                                                   reason: Defect require spares. Awaiting spares from Aviall. Estimate 1</v>
          </cell>
          <cell r="B35" t="e">
            <v>#REF!</v>
          </cell>
        </row>
        <row r="36">
          <cell r="A36">
            <v>0</v>
          </cell>
          <cell r="B36" t="str">
            <v>ZZZZ</v>
          </cell>
        </row>
        <row r="37">
          <cell r="A37" t="str">
            <v>DA40D                                                                      Regn: 9M-HMK                                                                                                   reason: 200hrs inspn. Estimate 06-Jul-07</v>
          </cell>
          <cell r="B37" t="e">
            <v>#REF!</v>
          </cell>
        </row>
        <row r="38">
          <cell r="A38" t="str">
            <v>DA40D                                                                      Regn: 9M-HMN                                                                                                   reason: 1000 hrs insp + Engine change. Start 25-Jun-07. Eng to arrive</v>
          </cell>
          <cell r="B38" t="e">
            <v>#REF!</v>
          </cell>
        </row>
        <row r="39">
          <cell r="A39" t="str">
            <v>DA40D                                                                      Regn: 9M-HMO                                                                                                   reason: 1000 hrs + Engine change. Start 16-Jun-07. Engine rcvd 02-Jul</v>
          </cell>
          <cell r="B39" t="e">
            <v>#REF!</v>
          </cell>
        </row>
        <row r="40">
          <cell r="A40" t="str">
            <v>DA40D                                                                      Regn: 9M-HMP                                                                                                   reason: Planned to start on 1000 hrs insp+ Eng change on 07-Jul-07. A</v>
          </cell>
          <cell r="B40" t="e">
            <v>#REF!</v>
          </cell>
        </row>
        <row r="41">
          <cell r="A41" t="str">
            <v>DA40D                                                                      Regn: 9M-HMR                                                                                                   reason: 200hrs inspn. Nose landing found cracked. Insp period extende</v>
          </cell>
          <cell r="B41" t="e">
            <v>#REF!</v>
          </cell>
        </row>
        <row r="42">
          <cell r="A42">
            <v>0</v>
          </cell>
          <cell r="B42" t="str">
            <v>ZZZZ</v>
          </cell>
        </row>
        <row r="43">
          <cell r="A43">
            <v>0</v>
          </cell>
          <cell r="B43" t="str">
            <v>ZZZZ</v>
          </cell>
        </row>
        <row r="44">
          <cell r="A44">
            <v>0</v>
          </cell>
          <cell r="B44" t="str">
            <v>ZZZZ</v>
          </cell>
        </row>
        <row r="45">
          <cell r="A45">
            <v>0</v>
          </cell>
          <cell r="B45" t="str">
            <v>ZZZZ</v>
          </cell>
        </row>
        <row r="46">
          <cell r="A46">
            <v>0</v>
          </cell>
          <cell r="B46" t="str">
            <v>ZZZZ</v>
          </cell>
        </row>
        <row r="47">
          <cell r="A47">
            <v>0</v>
          </cell>
          <cell r="B47" t="str">
            <v>ZZZZ</v>
          </cell>
        </row>
        <row r="48">
          <cell r="A48">
            <v>0</v>
          </cell>
          <cell r="B48" t="str">
            <v>ZZZZ</v>
          </cell>
        </row>
        <row r="49">
          <cell r="A49">
            <v>0</v>
          </cell>
          <cell r="B49" t="str">
            <v>ZZZZ</v>
          </cell>
        </row>
        <row r="50">
          <cell r="A50">
            <v>0</v>
          </cell>
          <cell r="B50" t="str">
            <v>ZZZZ</v>
          </cell>
        </row>
        <row r="51">
          <cell r="A51">
            <v>0</v>
          </cell>
          <cell r="B51" t="str">
            <v>ZZZZ</v>
          </cell>
        </row>
        <row r="52">
          <cell r="A52">
            <v>0</v>
          </cell>
          <cell r="B52" t="str">
            <v>ZZZZ</v>
          </cell>
        </row>
        <row r="53">
          <cell r="A53">
            <v>0</v>
          </cell>
          <cell r="B53" t="str">
            <v>ZZZZ</v>
          </cell>
        </row>
        <row r="54">
          <cell r="A54">
            <v>0</v>
          </cell>
          <cell r="B54" t="str">
            <v>ZZZZ</v>
          </cell>
        </row>
      </sheetData>
      <sheetData sheetId="8">
        <row r="1">
          <cell r="A1" t="str">
            <v>Daily Aircraft Status and Hours Flown</v>
          </cell>
        </row>
        <row r="2">
          <cell r="A2" t="str">
            <v>04-Jul-2007 TB10 Total Hours Flown = 13.09 DA40D Total Hours Flown = 47.00 DA42 Total Hours Flown = 10.83 Total Fleet Hours Flown = 70.92</v>
          </cell>
        </row>
        <row r="3">
          <cell r="A3" t="str">
            <v>Serviceable Aircraft</v>
          </cell>
        </row>
        <row r="4">
          <cell r="A4" t="str">
            <v>TB10 = 1 DA40D = 10 DA42 = 3 AVGAS (100LL) Remaining: 52drums</v>
          </cell>
        </row>
        <row r="5">
          <cell r="A5" t="str">
            <v xml:space="preserve">TB10                                                                         Regn: 9M-HMH Total Hrs is 985.15                                Next chk is 100 Hours Inspn and                                                       remaining hrs is 50.0       </v>
          </cell>
        </row>
        <row r="6">
          <cell r="A6" t="str">
            <v xml:space="preserve">DA40D                                                                         Regn: 9M-HMI Total Hrs is 1198.35                                Next chk is 100 Hours Inspn and                                                       remaining hrs is 96.1     </v>
          </cell>
        </row>
        <row r="7">
          <cell r="A7" t="str">
            <v xml:space="preserve">DA40D                                                                         Regn: 9M-HMJ Total Hrs is 935.22                                Next chk is 100 Hours Inspn and                                                       remaining hrs is 45.0      </v>
          </cell>
        </row>
        <row r="8">
          <cell r="A8" t="str">
            <v xml:space="preserve">DA40D                                                                         Regn: 9M-HML Total Hrs is 1265.00                                Next chk is 100 Hours Inspn and                                                       remaining hrs is 28.5     </v>
          </cell>
        </row>
        <row r="9">
          <cell r="A9" t="str">
            <v xml:space="preserve">DA40D                                                                         Regn: 9M-HMM Total Hrs is 1098.20                                Next chk is 200 Hours Inspn and                                                       remaining hrs is 94.5     </v>
          </cell>
        </row>
        <row r="10">
          <cell r="A10" t="str">
            <v xml:space="preserve">DA40D                                                                         Regn: 9M-HMS Total Hrs is 1045.23                                Next chk is 100 Hours Inspn and                                                       remaining hrs is 49.1     </v>
          </cell>
        </row>
        <row r="11">
          <cell r="A11" t="str">
            <v xml:space="preserve">DA40D                                                                         Regn: 9M-HMT Total Hrs is 1259.00                                Next chk is 100 Hours Inspn and                                                       remaining hrs is 31.2     </v>
          </cell>
        </row>
        <row r="12">
          <cell r="A12" t="str">
            <v xml:space="preserve">DA40D                                                                         Regn: 9M-HMU Total Hrs is 1048.60                                Next chk is 100 Hours Inspn and                                                       remaining hrs is 41.6     </v>
          </cell>
        </row>
        <row r="13">
          <cell r="A13" t="str">
            <v xml:space="preserve">DA40D                                                                         Regn: 9M-HMV Total Hrs is 1248.02                                Next chk is 100 Hours Inspn and                                                       remaining hrs is 39.0     </v>
          </cell>
        </row>
        <row r="14">
          <cell r="A14" t="str">
            <v xml:space="preserve">DA40D                                                                         Regn: 9M-HMW Total Hrs is 990.25                                Next chk is 200 Hours Inspn and                                                       remaining hrs is 1.3       </v>
          </cell>
        </row>
        <row r="15">
          <cell r="A15" t="str">
            <v xml:space="preserve">DA40D                                                                         Regn: 9M-HMX Total Hrs is 951.43                                Next chk is 200 Hours Inspn and                                                       remaining hrs is 41.0      </v>
          </cell>
        </row>
        <row r="16">
          <cell r="A16" t="str">
            <v xml:space="preserve">DA42                                                                         Regn: 9M-HMB Total Hrs is 1487.25                                Next chk is 100 Hours Inspn and                                                       remaining hrs is 6.5       </v>
          </cell>
        </row>
        <row r="17">
          <cell r="A17" t="str">
            <v xml:space="preserve">DA42                                                                         Regn: 9M-HMY Total Hrs is 1108.18                                Next chk is 200 Hours Inspn and                                                       remaining hrs is 50.4      </v>
          </cell>
        </row>
        <row r="18">
          <cell r="A18" t="str">
            <v xml:space="preserve">DA42                                                                         Regn: 9M-HMZ Total Hrs is 1558.52                                Next chk is 200 Hours Inspn and                                                       remaining hrs is 23.1      </v>
          </cell>
        </row>
        <row r="19">
          <cell r="A19" t="str">
            <v>Unserviceable Aircraft</v>
          </cell>
        </row>
        <row r="20">
          <cell r="A20" t="str">
            <v>TB10 = 4 DA40D = 5 DA42 = 0</v>
          </cell>
        </row>
        <row r="21">
          <cell r="A21" t="str">
            <v>TB10                                                                      Regn: 9M-HMD                                                                                                   reason: RPM fluctuate. Rectification require more ground time. Estimat</v>
          </cell>
        </row>
        <row r="22">
          <cell r="A22" t="str">
            <v>TB10                                                                      Regn: 9M-HME                                                                                                   reason: Engine fail to start. Estimate 06-Jul-07</v>
          </cell>
        </row>
        <row r="23">
          <cell r="A23" t="str">
            <v>TB10                                                                      Regn: 9M-HMF                                                                                                   reason: 50hrs insp. Estimate07-Jul-07</v>
          </cell>
        </row>
        <row r="24">
          <cell r="A24" t="str">
            <v>TB10                                                                      Regn: 9M-HMG                                                                                                   reason: Defect require spares. Awaiting spares from Aviall. Estimate 1</v>
          </cell>
        </row>
        <row r="25">
          <cell r="A25" t="str">
            <v>DA40D                                                                      Regn: 9M-HMK                                                                                                   reason: 200hrs inspn. Estimate 06-Jul-07</v>
          </cell>
        </row>
        <row r="26">
          <cell r="A26" t="str">
            <v>DA40D                                                                      Regn: 9M-HMN                                                                                                   reason: 1000 hrs insp + Engine change. Start 25-Jun-07. Eng to arrive</v>
          </cell>
        </row>
        <row r="27">
          <cell r="A27" t="str">
            <v>DA40D                                                                      Regn: 9M-HMO                                                                                                   reason: 1000 hrs + Engine change. Start 16-Jun-07. Engine rcvd 02-Jul</v>
          </cell>
        </row>
        <row r="28">
          <cell r="A28" t="str">
            <v>DA40D                                                                      Regn: 9M-HMP                                                                                                   reason: Planned to start on 1000 hrs insp+ Eng change on 07-Jul-07. A</v>
          </cell>
        </row>
        <row r="29">
          <cell r="A29" t="str">
            <v>DA40D                                                                      Regn: 9M-HMR                                                                                                   reason: 200hrs inspn. Nose landing found cracked. Insp period extende</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pageSetUpPr fitToPage="1"/>
  </sheetPr>
  <dimension ref="A1:BK102"/>
  <sheetViews>
    <sheetView showWhiteSpace="0" view="pageBreakPreview" zoomScale="96" zoomScaleNormal="100" zoomScaleSheetLayoutView="96" zoomScalePageLayoutView="62" workbookViewId="0">
      <selection activeCell="S16" sqref="S16"/>
    </sheetView>
  </sheetViews>
  <sheetFormatPr defaultColWidth="2.28515625" defaultRowHeight="18" customHeight="1"/>
  <cols>
    <col min="1" max="1" width="9.140625" style="523" customWidth="1"/>
    <col min="2" max="2" width="5.7109375" style="523" customWidth="1"/>
    <col min="3" max="3" width="4" style="523" customWidth="1"/>
    <col min="4" max="4" width="3.28515625" style="524" customWidth="1"/>
    <col min="5" max="7" width="3.28515625" style="525" customWidth="1"/>
    <col min="8" max="8" width="3.28515625" style="524" customWidth="1"/>
    <col min="9" max="9" width="3.28515625" style="525" customWidth="1"/>
    <col min="10" max="10" width="3.28515625" style="526" customWidth="1"/>
    <col min="11" max="11" width="3.28515625" style="524" customWidth="1"/>
    <col min="12" max="12" width="3.28515625" style="525" customWidth="1"/>
    <col min="13" max="13" width="3.28515625" style="526" customWidth="1"/>
    <col min="14" max="14" width="3.28515625" style="524" customWidth="1"/>
    <col min="15" max="16" width="3.28515625" style="525" customWidth="1"/>
    <col min="17" max="17" width="3.28515625" style="527" customWidth="1"/>
    <col min="18" max="36" width="3.28515625" style="528" customWidth="1"/>
    <col min="37" max="37" width="3.85546875" style="528" customWidth="1"/>
    <col min="38" max="50" width="3.28515625" style="528" customWidth="1"/>
    <col min="51" max="60" width="5.7109375" style="528" customWidth="1"/>
    <col min="61" max="61" width="8.5703125" style="528" customWidth="1"/>
    <col min="62" max="62" width="11" style="528" customWidth="1"/>
    <col min="63" max="16384" width="2.28515625" style="528"/>
  </cols>
  <sheetData>
    <row r="1" spans="1:62" ht="18" customHeight="1">
      <c r="A1" s="529"/>
      <c r="B1" s="529"/>
      <c r="C1" s="529"/>
      <c r="D1" s="530"/>
      <c r="E1" s="531"/>
      <c r="F1" s="531"/>
      <c r="G1" s="531"/>
      <c r="H1" s="530"/>
      <c r="I1" s="531"/>
      <c r="J1" s="599"/>
      <c r="K1" s="530"/>
      <c r="L1" s="531"/>
      <c r="M1" s="599"/>
      <c r="N1" s="530"/>
      <c r="O1" s="531"/>
      <c r="P1" s="531"/>
      <c r="Q1" s="604"/>
      <c r="R1" s="592"/>
      <c r="S1" s="592"/>
      <c r="T1" s="592"/>
      <c r="U1" s="592"/>
      <c r="V1" s="592"/>
      <c r="W1" s="592"/>
      <c r="X1" s="592"/>
      <c r="Y1" s="592"/>
      <c r="Z1" s="592"/>
      <c r="AA1" s="592"/>
      <c r="AB1" s="592"/>
      <c r="AC1" s="592"/>
      <c r="AD1" s="592"/>
      <c r="AE1" s="592"/>
      <c r="AF1" s="592"/>
      <c r="AG1" s="592"/>
      <c r="AH1" s="592"/>
      <c r="AI1" s="592"/>
      <c r="AJ1" s="592"/>
      <c r="AK1" s="592"/>
      <c r="AL1" s="592"/>
      <c r="AM1" s="592"/>
      <c r="AN1" s="592"/>
      <c r="AO1" s="592"/>
      <c r="AP1" s="592"/>
      <c r="AQ1" s="592"/>
      <c r="AR1" s="592"/>
      <c r="AS1" s="592"/>
      <c r="AT1" s="592"/>
      <c r="AU1" s="592"/>
      <c r="AV1" s="592"/>
      <c r="AW1" s="592"/>
      <c r="AX1" s="592"/>
      <c r="AY1" s="592"/>
      <c r="AZ1" s="592"/>
      <c r="BA1" s="592"/>
      <c r="BB1" s="592"/>
      <c r="BC1" s="592"/>
      <c r="BD1" s="592"/>
      <c r="BE1" s="592"/>
      <c r="BF1" s="592"/>
      <c r="BG1" s="592"/>
      <c r="BH1" s="592"/>
      <c r="BI1" s="592"/>
      <c r="BJ1" s="695" t="s">
        <v>0</v>
      </c>
    </row>
    <row r="2" spans="1:62" ht="19.5" customHeight="1">
      <c r="A2" s="800" t="s">
        <v>1</v>
      </c>
      <c r="B2" s="800"/>
      <c r="C2" s="800"/>
      <c r="D2" s="800"/>
      <c r="E2" s="800"/>
      <c r="F2" s="800"/>
      <c r="G2" s="800"/>
      <c r="H2" s="800"/>
      <c r="I2" s="800"/>
      <c r="J2" s="800"/>
      <c r="K2" s="800"/>
      <c r="L2" s="800"/>
      <c r="M2" s="800"/>
      <c r="N2" s="800"/>
      <c r="O2" s="800"/>
      <c r="P2" s="800"/>
      <c r="Q2" s="800"/>
      <c r="R2" s="800"/>
      <c r="S2" s="800"/>
      <c r="T2" s="800"/>
      <c r="U2" s="800"/>
      <c r="V2" s="800"/>
      <c r="W2" s="800"/>
      <c r="X2" s="800"/>
      <c r="Y2" s="800"/>
      <c r="Z2" s="800"/>
      <c r="AA2" s="800"/>
      <c r="AB2" s="800"/>
      <c r="AC2" s="800"/>
      <c r="AD2" s="800"/>
      <c r="AE2" s="800"/>
      <c r="AF2" s="800"/>
      <c r="AG2" s="800"/>
      <c r="AH2" s="800"/>
      <c r="AI2" s="800"/>
      <c r="AJ2" s="800"/>
      <c r="AK2" s="800"/>
      <c r="AL2" s="800"/>
      <c r="AM2" s="800"/>
      <c r="AN2" s="800"/>
      <c r="AO2" s="800"/>
      <c r="AP2" s="800"/>
      <c r="AQ2" s="800"/>
      <c r="AR2" s="800"/>
      <c r="AS2" s="800"/>
      <c r="AT2" s="800"/>
      <c r="AU2" s="800"/>
      <c r="AV2" s="800"/>
      <c r="AW2" s="800"/>
      <c r="AX2" s="800"/>
      <c r="AY2" s="800"/>
      <c r="AZ2" s="800"/>
      <c r="BA2" s="800"/>
      <c r="BB2" s="800"/>
      <c r="BC2" s="800"/>
      <c r="BD2" s="800"/>
      <c r="BE2" s="800"/>
      <c r="BF2" s="800"/>
      <c r="BG2" s="800"/>
      <c r="BH2" s="800"/>
      <c r="BI2" s="800"/>
      <c r="BJ2" s="800"/>
    </row>
    <row r="3" spans="1:62" ht="15" customHeight="1">
      <c r="A3" s="801" t="s">
        <v>2</v>
      </c>
      <c r="B3" s="801"/>
      <c r="C3" s="801"/>
      <c r="D3" s="801"/>
      <c r="E3" s="802" t="s">
        <v>3</v>
      </c>
      <c r="F3" s="802"/>
      <c r="G3" s="802"/>
      <c r="H3" s="802"/>
      <c r="I3" s="802"/>
      <c r="J3" s="802"/>
      <c r="K3" s="600"/>
      <c r="L3" s="600"/>
      <c r="M3" s="600"/>
      <c r="N3" s="600"/>
      <c r="O3" s="532"/>
      <c r="P3" s="532"/>
      <c r="Q3" s="532"/>
      <c r="R3" s="532"/>
      <c r="S3" s="532"/>
      <c r="T3" s="532"/>
      <c r="U3" s="532"/>
      <c r="V3" s="532"/>
      <c r="W3" s="532"/>
      <c r="X3" s="532"/>
      <c r="Y3" s="532"/>
      <c r="Z3" s="532"/>
      <c r="AA3" s="532"/>
      <c r="AB3" s="532"/>
      <c r="AC3" s="532"/>
      <c r="AD3" s="916"/>
      <c r="AE3" s="916"/>
      <c r="AF3" s="916"/>
      <c r="AG3" s="916"/>
      <c r="AH3" s="916"/>
      <c r="AI3" s="916"/>
      <c r="AJ3" s="916"/>
      <c r="AK3" s="916"/>
      <c r="AL3" s="916"/>
      <c r="AM3" s="916"/>
      <c r="AN3" s="916"/>
      <c r="AO3" s="532"/>
      <c r="AP3" s="532"/>
      <c r="AQ3" s="532"/>
      <c r="AR3" s="532"/>
      <c r="AS3" s="532"/>
      <c r="AT3" s="532"/>
      <c r="AU3" s="532"/>
      <c r="AV3" s="532"/>
      <c r="AW3" s="532"/>
      <c r="AX3" s="532"/>
      <c r="AY3" s="532"/>
      <c r="AZ3" s="532"/>
      <c r="BA3" s="532"/>
      <c r="BB3" s="532"/>
      <c r="BC3" s="532"/>
      <c r="BD3" s="532"/>
      <c r="BE3" s="532"/>
      <c r="BF3" s="532"/>
      <c r="BG3" s="532"/>
      <c r="BH3" s="532"/>
      <c r="BI3" s="532"/>
      <c r="BJ3" s="532"/>
    </row>
    <row r="4" spans="1:62" ht="15" customHeight="1">
      <c r="A4" s="801" t="s">
        <v>4</v>
      </c>
      <c r="B4" s="801"/>
      <c r="C4" s="801"/>
      <c r="D4" s="801"/>
      <c r="E4" s="803">
        <v>45215</v>
      </c>
      <c r="F4" s="803"/>
      <c r="G4" s="803"/>
      <c r="H4" s="803"/>
      <c r="I4" s="803"/>
      <c r="J4" s="803"/>
      <c r="K4" s="601"/>
      <c r="L4" s="601"/>
      <c r="M4" s="601"/>
      <c r="N4" s="601"/>
      <c r="O4" s="532"/>
      <c r="P4" s="532"/>
      <c r="Q4" s="532"/>
      <c r="R4" s="532"/>
      <c r="S4" s="532"/>
      <c r="T4" s="532"/>
      <c r="U4" s="532"/>
      <c r="V4" s="532"/>
      <c r="W4" s="532"/>
      <c r="X4" s="532"/>
      <c r="Y4" s="532"/>
      <c r="Z4" s="532"/>
      <c r="AA4" s="532"/>
      <c r="AB4" s="532"/>
      <c r="AC4" s="532"/>
      <c r="AD4" s="916"/>
      <c r="AE4" s="916"/>
      <c r="AF4" s="916"/>
      <c r="AG4" s="916"/>
      <c r="AH4" s="916"/>
      <c r="AI4" s="916"/>
      <c r="AJ4" s="916"/>
      <c r="AK4" s="916"/>
      <c r="AL4" s="916"/>
      <c r="AM4" s="916"/>
      <c r="AN4" s="916"/>
      <c r="AO4" s="532"/>
      <c r="AP4" s="532"/>
      <c r="AQ4" s="532"/>
      <c r="AR4" s="532"/>
      <c r="AS4" s="532"/>
      <c r="AT4" s="532"/>
      <c r="AU4" s="532"/>
      <c r="AV4" s="532"/>
      <c r="AW4" s="532"/>
      <c r="AX4" s="532"/>
      <c r="AY4" s="532"/>
      <c r="AZ4" s="532"/>
      <c r="BA4" s="532"/>
      <c r="BB4" s="532"/>
      <c r="BC4" s="532"/>
      <c r="BD4" s="532"/>
      <c r="BE4" s="532"/>
      <c r="BF4" s="532"/>
      <c r="BG4" s="532"/>
      <c r="BH4" s="532"/>
      <c r="BI4" s="532"/>
      <c r="BJ4" s="532"/>
    </row>
    <row r="5" spans="1:62" ht="15" customHeight="1">
      <c r="A5" s="533"/>
      <c r="B5" s="533"/>
      <c r="C5" s="533"/>
      <c r="D5" s="533"/>
      <c r="E5" s="533"/>
      <c r="F5" s="533"/>
      <c r="G5" s="533"/>
      <c r="H5" s="533"/>
      <c r="I5" s="533"/>
      <c r="J5" s="533"/>
      <c r="K5" s="533"/>
      <c r="L5" s="533"/>
      <c r="M5" s="533"/>
      <c r="N5" s="533"/>
      <c r="O5" s="533"/>
      <c r="P5" s="533"/>
      <c r="Q5" s="533"/>
      <c r="R5" s="533"/>
      <c r="S5" s="533"/>
      <c r="T5" s="533"/>
      <c r="U5" s="533"/>
      <c r="V5" s="533"/>
      <c r="W5" s="533"/>
      <c r="X5" s="533"/>
      <c r="Y5" s="533"/>
      <c r="Z5" s="533"/>
      <c r="AA5" s="533"/>
      <c r="AB5" s="533"/>
      <c r="AC5" s="533"/>
      <c r="AD5" s="533"/>
      <c r="AE5" s="533"/>
      <c r="AF5" s="533"/>
      <c r="AG5" s="533"/>
      <c r="AH5" s="533"/>
      <c r="AI5" s="533"/>
      <c r="AJ5" s="533"/>
      <c r="AK5" s="533"/>
      <c r="AL5" s="533"/>
      <c r="AM5" s="533"/>
      <c r="AN5" s="533"/>
      <c r="AO5" s="533"/>
      <c r="AP5" s="533"/>
      <c r="AQ5" s="533"/>
      <c r="AR5" s="533"/>
      <c r="AS5" s="533"/>
      <c r="AT5" s="533"/>
      <c r="AU5" s="533"/>
      <c r="AV5" s="533"/>
      <c r="AW5" s="533"/>
      <c r="AX5" s="533"/>
      <c r="AY5" s="533"/>
      <c r="AZ5" s="533"/>
      <c r="BA5" s="533"/>
      <c r="BB5" s="533"/>
      <c r="BC5" s="533"/>
      <c r="BD5" s="533"/>
      <c r="BE5" s="533"/>
      <c r="BF5" s="533"/>
      <c r="BG5" s="533"/>
      <c r="BH5" s="533"/>
      <c r="BI5" s="533"/>
      <c r="BJ5" s="533"/>
    </row>
    <row r="6" spans="1:62" ht="18" customHeight="1">
      <c r="A6" s="885" t="s">
        <v>5</v>
      </c>
      <c r="B6" s="896"/>
      <c r="C6" s="804" t="s">
        <v>6</v>
      </c>
      <c r="D6" s="805"/>
      <c r="E6" s="805"/>
      <c r="F6" s="805"/>
      <c r="G6" s="805"/>
      <c r="H6" s="805"/>
      <c r="I6" s="805"/>
      <c r="J6" s="805"/>
      <c r="K6" s="805"/>
      <c r="L6" s="805"/>
      <c r="M6" s="805"/>
      <c r="N6" s="805"/>
      <c r="O6" s="805"/>
      <c r="P6" s="805"/>
      <c r="Q6" s="805"/>
      <c r="R6" s="805"/>
      <c r="S6" s="805"/>
      <c r="T6" s="805"/>
      <c r="U6" s="805"/>
      <c r="V6" s="805"/>
      <c r="W6" s="805"/>
      <c r="X6" s="805"/>
      <c r="Y6" s="805"/>
      <c r="Z6" s="805"/>
      <c r="AA6" s="805"/>
      <c r="AB6" s="805"/>
      <c r="AC6" s="805"/>
      <c r="AD6" s="805"/>
      <c r="AE6" s="805"/>
      <c r="AF6" s="805"/>
      <c r="AG6" s="805"/>
      <c r="AH6" s="805"/>
      <c r="AI6" s="805"/>
      <c r="AJ6" s="805"/>
      <c r="AK6" s="805"/>
      <c r="AL6" s="805"/>
      <c r="AM6" s="805"/>
      <c r="AN6" s="805"/>
      <c r="AO6" s="805"/>
      <c r="AP6" s="805"/>
      <c r="AQ6" s="805"/>
      <c r="AR6" s="805"/>
      <c r="AS6" s="805"/>
      <c r="AT6" s="805"/>
      <c r="AU6" s="805"/>
      <c r="AV6" s="805"/>
      <c r="AW6" s="805"/>
      <c r="AX6" s="806"/>
      <c r="AY6" s="807" t="s">
        <v>7</v>
      </c>
      <c r="AZ6" s="808"/>
      <c r="BA6" s="808"/>
      <c r="BB6" s="808"/>
      <c r="BC6" s="809"/>
      <c r="BD6" s="810" t="s">
        <v>8</v>
      </c>
      <c r="BE6" s="811"/>
      <c r="BF6" s="811"/>
      <c r="BG6" s="811"/>
      <c r="BH6" s="918" t="s">
        <v>9</v>
      </c>
      <c r="BI6" s="918" t="s">
        <v>10</v>
      </c>
      <c r="BJ6" s="876" t="s">
        <v>11</v>
      </c>
    </row>
    <row r="7" spans="1:62" ht="29.25" customHeight="1" thickBot="1">
      <c r="A7" s="886"/>
      <c r="B7" s="897"/>
      <c r="C7" s="812">
        <v>0</v>
      </c>
      <c r="D7" s="813"/>
      <c r="E7" s="812">
        <v>1</v>
      </c>
      <c r="F7" s="813"/>
      <c r="G7" s="812">
        <v>2</v>
      </c>
      <c r="H7" s="813"/>
      <c r="I7" s="812">
        <v>3</v>
      </c>
      <c r="J7" s="813"/>
      <c r="K7" s="812">
        <v>4</v>
      </c>
      <c r="L7" s="813"/>
      <c r="M7" s="812">
        <v>5</v>
      </c>
      <c r="N7" s="813"/>
      <c r="O7" s="812">
        <v>6</v>
      </c>
      <c r="P7" s="813"/>
      <c r="Q7" s="812">
        <v>7</v>
      </c>
      <c r="R7" s="813"/>
      <c r="S7" s="812">
        <v>8</v>
      </c>
      <c r="T7" s="813"/>
      <c r="U7" s="812">
        <v>9</v>
      </c>
      <c r="V7" s="813"/>
      <c r="W7" s="812">
        <v>10</v>
      </c>
      <c r="X7" s="813"/>
      <c r="Y7" s="812">
        <v>11</v>
      </c>
      <c r="Z7" s="813"/>
      <c r="AA7" s="812">
        <v>12</v>
      </c>
      <c r="AB7" s="813"/>
      <c r="AC7" s="812">
        <v>13</v>
      </c>
      <c r="AD7" s="813"/>
      <c r="AE7" s="812">
        <v>14</v>
      </c>
      <c r="AF7" s="813"/>
      <c r="AG7" s="812">
        <v>15</v>
      </c>
      <c r="AH7" s="813"/>
      <c r="AI7" s="812">
        <v>16</v>
      </c>
      <c r="AJ7" s="813"/>
      <c r="AK7" s="812">
        <v>17</v>
      </c>
      <c r="AL7" s="813"/>
      <c r="AM7" s="812">
        <v>18</v>
      </c>
      <c r="AN7" s="813"/>
      <c r="AO7" s="812">
        <v>19</v>
      </c>
      <c r="AP7" s="813"/>
      <c r="AQ7" s="812">
        <v>20</v>
      </c>
      <c r="AR7" s="813"/>
      <c r="AS7" s="812">
        <v>21</v>
      </c>
      <c r="AT7" s="813"/>
      <c r="AU7" s="812">
        <v>22</v>
      </c>
      <c r="AV7" s="813"/>
      <c r="AW7" s="812">
        <v>23</v>
      </c>
      <c r="AX7" s="814"/>
      <c r="AY7" s="641" t="s">
        <v>12</v>
      </c>
      <c r="AZ7" s="642" t="s">
        <v>13</v>
      </c>
      <c r="BA7" s="643" t="s">
        <v>14</v>
      </c>
      <c r="BB7" s="644" t="s">
        <v>15</v>
      </c>
      <c r="BC7" s="645" t="s">
        <v>16</v>
      </c>
      <c r="BD7" s="646" t="s">
        <v>17</v>
      </c>
      <c r="BE7" s="696" t="s">
        <v>18</v>
      </c>
      <c r="BF7" s="697" t="s">
        <v>19</v>
      </c>
      <c r="BG7" s="698" t="s">
        <v>20</v>
      </c>
      <c r="BH7" s="919"/>
      <c r="BI7" s="919"/>
      <c r="BJ7" s="877"/>
    </row>
    <row r="8" spans="1:62" ht="17.100000000000001" customHeight="1" thickTop="1">
      <c r="A8" s="887" t="s">
        <v>21</v>
      </c>
      <c r="B8" s="534" t="s">
        <v>12</v>
      </c>
      <c r="C8" s="541"/>
      <c r="D8" s="542"/>
      <c r="E8" s="541"/>
      <c r="F8" s="536"/>
      <c r="G8" s="535"/>
      <c r="H8" s="536"/>
      <c r="I8" s="535"/>
      <c r="J8" s="536"/>
      <c r="K8" s="535"/>
      <c r="L8" s="536"/>
      <c r="M8" s="535"/>
      <c r="N8" s="536"/>
      <c r="O8" s="535"/>
      <c r="P8" s="536"/>
      <c r="Q8" s="538"/>
      <c r="R8" s="536"/>
      <c r="S8" s="605"/>
      <c r="T8" s="542"/>
      <c r="U8" s="606"/>
      <c r="V8" s="539"/>
      <c r="W8" s="538"/>
      <c r="X8" s="539"/>
      <c r="Y8" s="538"/>
      <c r="Z8" s="539"/>
      <c r="AA8" s="538"/>
      <c r="AB8" s="539"/>
      <c r="AC8" s="541"/>
      <c r="AD8" s="539"/>
      <c r="AE8" s="538"/>
      <c r="AF8" s="539"/>
      <c r="AG8" s="541"/>
      <c r="AH8" s="542"/>
      <c r="AI8" s="764"/>
      <c r="AJ8" s="770"/>
      <c r="AK8" s="541"/>
      <c r="AL8" s="542"/>
      <c r="AM8" s="541"/>
      <c r="AN8" s="536"/>
      <c r="AO8" s="535"/>
      <c r="AP8" s="536"/>
      <c r="AQ8" s="541"/>
      <c r="AR8" s="542"/>
      <c r="AS8" s="541"/>
      <c r="AT8" s="542"/>
      <c r="AU8" s="541"/>
      <c r="AV8" s="542"/>
      <c r="AW8" s="541"/>
      <c r="AX8" s="542"/>
      <c r="AY8" s="647"/>
      <c r="AZ8" s="648"/>
      <c r="BA8" s="649"/>
      <c r="BB8" s="649"/>
      <c r="BC8" s="650"/>
      <c r="BD8" s="651"/>
      <c r="BE8" s="699"/>
      <c r="BF8" s="647"/>
      <c r="BG8" s="650"/>
      <c r="BH8" s="920">
        <f>AY8+AZ9+BA10+BB11+BC12</f>
        <v>24</v>
      </c>
      <c r="BI8" s="933">
        <f>AY8+AZ9+BA10+BB11+BC12+BD13+BE14+BF15+BG16</f>
        <v>24</v>
      </c>
      <c r="BJ8" s="878">
        <f>((BI8)-(SUM(BD13,BE14,BF15,BG16)))/(BI8)*(100)</f>
        <v>100</v>
      </c>
    </row>
    <row r="9" spans="1:62" ht="17.100000000000001" customHeight="1">
      <c r="A9" s="888"/>
      <c r="B9" s="537" t="s">
        <v>13</v>
      </c>
      <c r="C9" s="538"/>
      <c r="D9" s="539"/>
      <c r="E9" s="538"/>
      <c r="F9" s="539"/>
      <c r="G9" s="538"/>
      <c r="H9" s="539"/>
      <c r="I9" s="538"/>
      <c r="J9" s="539"/>
      <c r="K9" s="538"/>
      <c r="L9" s="539"/>
      <c r="M9" s="538"/>
      <c r="N9" s="539"/>
      <c r="O9" s="538"/>
      <c r="P9" s="539"/>
      <c r="Q9" s="538"/>
      <c r="R9" s="539"/>
      <c r="S9" s="541"/>
      <c r="T9" s="542"/>
      <c r="U9" s="541"/>
      <c r="V9" s="732"/>
      <c r="W9" s="733"/>
      <c r="X9" s="732"/>
      <c r="Y9" s="733"/>
      <c r="Z9" s="542"/>
      <c r="AA9" s="733"/>
      <c r="AB9" s="732"/>
      <c r="AC9" s="541"/>
      <c r="AD9" s="542"/>
      <c r="AE9" s="541"/>
      <c r="AF9" s="732"/>
      <c r="AG9" s="733"/>
      <c r="AH9" s="542"/>
      <c r="AI9" s="538"/>
      <c r="AJ9" s="624"/>
      <c r="AK9" s="538"/>
      <c r="AL9" s="539"/>
      <c r="AM9" s="538"/>
      <c r="AN9" s="539"/>
      <c r="AO9" s="538"/>
      <c r="AP9" s="539"/>
      <c r="AQ9" s="538"/>
      <c r="AR9" s="539"/>
      <c r="AS9" s="538"/>
      <c r="AT9" s="539"/>
      <c r="AU9" s="538"/>
      <c r="AV9" s="539"/>
      <c r="AW9" s="538"/>
      <c r="AX9" s="652"/>
      <c r="AY9" s="653"/>
      <c r="AZ9" s="654"/>
      <c r="BA9" s="655"/>
      <c r="BB9" s="655"/>
      <c r="BC9" s="656"/>
      <c r="BD9" s="657"/>
      <c r="BE9" s="700"/>
      <c r="BF9" s="653"/>
      <c r="BG9" s="656"/>
      <c r="BH9" s="921"/>
      <c r="BI9" s="934"/>
      <c r="BJ9" s="879"/>
    </row>
    <row r="10" spans="1:62" ht="17.100000000000001" customHeight="1">
      <c r="A10" s="888"/>
      <c r="B10" s="540" t="s">
        <v>14</v>
      </c>
      <c r="C10" s="538"/>
      <c r="D10" s="539"/>
      <c r="E10" s="618"/>
      <c r="F10" s="542"/>
      <c r="G10" s="541"/>
      <c r="H10" s="542"/>
      <c r="I10" s="541"/>
      <c r="J10" s="542"/>
      <c r="K10" s="541"/>
      <c r="L10" s="542"/>
      <c r="M10" s="541"/>
      <c r="N10" s="542"/>
      <c r="O10" s="541"/>
      <c r="P10" s="542"/>
      <c r="Q10" s="538"/>
      <c r="R10" s="539"/>
      <c r="S10" s="541"/>
      <c r="T10" s="542"/>
      <c r="U10" s="541"/>
      <c r="V10" s="542"/>
      <c r="W10" s="541"/>
      <c r="X10" s="542"/>
      <c r="Y10" s="541"/>
      <c r="Z10" s="542"/>
      <c r="AA10" s="541"/>
      <c r="AB10" s="542"/>
      <c r="AC10" s="541"/>
      <c r="AD10" s="542"/>
      <c r="AE10" s="541"/>
      <c r="AF10" s="542"/>
      <c r="AG10" s="541"/>
      <c r="AH10" s="542"/>
      <c r="AI10" s="764"/>
      <c r="AJ10" s="770"/>
      <c r="AK10" s="541"/>
      <c r="AL10" s="542"/>
      <c r="AM10" s="541"/>
      <c r="AN10" s="542"/>
      <c r="AO10" s="764"/>
      <c r="AP10" s="770"/>
      <c r="AQ10" s="541"/>
      <c r="AR10" s="542"/>
      <c r="AS10" s="541"/>
      <c r="AT10" s="542"/>
      <c r="AU10" s="541"/>
      <c r="AV10" s="542"/>
      <c r="AW10" s="541"/>
      <c r="AX10" s="542"/>
      <c r="AY10" s="653"/>
      <c r="AZ10" s="654"/>
      <c r="BA10" s="655"/>
      <c r="BB10" s="655"/>
      <c r="BC10" s="656"/>
      <c r="BD10" s="657"/>
      <c r="BE10" s="700"/>
      <c r="BF10" s="653"/>
      <c r="BG10" s="656"/>
      <c r="BH10" s="921"/>
      <c r="BI10" s="934"/>
      <c r="BJ10" s="879"/>
    </row>
    <row r="11" spans="1:62" ht="17.100000000000001" customHeight="1">
      <c r="A11" s="888"/>
      <c r="B11" s="543" t="s">
        <v>15</v>
      </c>
      <c r="C11" s="538" t="s">
        <v>22</v>
      </c>
      <c r="D11" s="539" t="s">
        <v>22</v>
      </c>
      <c r="E11" s="538" t="s">
        <v>22</v>
      </c>
      <c r="F11" s="539" t="s">
        <v>22</v>
      </c>
      <c r="G11" s="538" t="s">
        <v>22</v>
      </c>
      <c r="H11" s="539" t="s">
        <v>22</v>
      </c>
      <c r="I11" s="538" t="s">
        <v>22</v>
      </c>
      <c r="J11" s="539" t="s">
        <v>22</v>
      </c>
      <c r="K11" s="538" t="s">
        <v>22</v>
      </c>
      <c r="L11" s="539" t="s">
        <v>22</v>
      </c>
      <c r="M11" s="538" t="s">
        <v>22</v>
      </c>
      <c r="N11" s="539" t="s">
        <v>22</v>
      </c>
      <c r="O11" s="538" t="s">
        <v>22</v>
      </c>
      <c r="P11" s="539" t="s">
        <v>22</v>
      </c>
      <c r="Q11" s="538" t="s">
        <v>22</v>
      </c>
      <c r="R11" s="539" t="s">
        <v>22</v>
      </c>
      <c r="S11" s="605" t="s">
        <v>22</v>
      </c>
      <c r="T11" s="542" t="s">
        <v>22</v>
      </c>
      <c r="U11" s="606" t="s">
        <v>22</v>
      </c>
      <c r="V11" s="539" t="s">
        <v>22</v>
      </c>
      <c r="W11" s="538" t="s">
        <v>22</v>
      </c>
      <c r="X11" s="539" t="s">
        <v>22</v>
      </c>
      <c r="Y11" s="538" t="s">
        <v>22</v>
      </c>
      <c r="Z11" s="539" t="s">
        <v>22</v>
      </c>
      <c r="AA11" s="538" t="s">
        <v>22</v>
      </c>
      <c r="AB11" s="539" t="s">
        <v>22</v>
      </c>
      <c r="AC11" s="538" t="s">
        <v>22</v>
      </c>
      <c r="AD11" s="539" t="s">
        <v>22</v>
      </c>
      <c r="AE11" s="538" t="s">
        <v>22</v>
      </c>
      <c r="AF11" s="539" t="s">
        <v>22</v>
      </c>
      <c r="AG11" s="538" t="s">
        <v>22</v>
      </c>
      <c r="AH11" s="539" t="s">
        <v>22</v>
      </c>
      <c r="AI11" s="538" t="s">
        <v>22</v>
      </c>
      <c r="AJ11" s="539" t="s">
        <v>22</v>
      </c>
      <c r="AK11" s="538" t="s">
        <v>22</v>
      </c>
      <c r="AL11" s="539" t="s">
        <v>22</v>
      </c>
      <c r="AM11" s="538" t="s">
        <v>22</v>
      </c>
      <c r="AN11" s="539" t="s">
        <v>22</v>
      </c>
      <c r="AO11" s="538" t="s">
        <v>22</v>
      </c>
      <c r="AP11" s="539" t="s">
        <v>22</v>
      </c>
      <c r="AQ11" s="538" t="s">
        <v>22</v>
      </c>
      <c r="AR11" s="539" t="s">
        <v>22</v>
      </c>
      <c r="AS11" s="538" t="s">
        <v>22</v>
      </c>
      <c r="AT11" s="539" t="s">
        <v>22</v>
      </c>
      <c r="AU11" s="538" t="s">
        <v>22</v>
      </c>
      <c r="AV11" s="539" t="s">
        <v>22</v>
      </c>
      <c r="AW11" s="538" t="s">
        <v>22</v>
      </c>
      <c r="AX11" s="539" t="s">
        <v>22</v>
      </c>
      <c r="AY11" s="653"/>
      <c r="AZ11" s="654"/>
      <c r="BA11" s="655"/>
      <c r="BB11" s="655">
        <f>24-AY8-BD13</f>
        <v>24</v>
      </c>
      <c r="BC11" s="656"/>
      <c r="BD11" s="657"/>
      <c r="BE11" s="700"/>
      <c r="BF11" s="653"/>
      <c r="BG11" s="656"/>
      <c r="BH11" s="921"/>
      <c r="BI11" s="934"/>
      <c r="BJ11" s="879"/>
    </row>
    <row r="12" spans="1:62" ht="17.100000000000001" customHeight="1">
      <c r="A12" s="888"/>
      <c r="B12" s="544" t="s">
        <v>16</v>
      </c>
      <c r="C12" s="545"/>
      <c r="D12" s="546"/>
      <c r="E12" s="545"/>
      <c r="F12" s="546"/>
      <c r="G12" s="545"/>
      <c r="H12" s="546"/>
      <c r="I12" s="545"/>
      <c r="J12" s="546"/>
      <c r="K12" s="545"/>
      <c r="L12" s="546"/>
      <c r="M12" s="545"/>
      <c r="N12" s="546"/>
      <c r="O12" s="545"/>
      <c r="P12" s="546"/>
      <c r="Q12" s="545"/>
      <c r="R12" s="546"/>
      <c r="S12" s="545"/>
      <c r="T12" s="546"/>
      <c r="U12" s="545"/>
      <c r="V12" s="546"/>
      <c r="W12" s="545"/>
      <c r="X12" s="546"/>
      <c r="Y12" s="545"/>
      <c r="Z12" s="546"/>
      <c r="AA12" s="545"/>
      <c r="AB12" s="546"/>
      <c r="AC12" s="545"/>
      <c r="AD12" s="546"/>
      <c r="AE12" s="545"/>
      <c r="AF12" s="546"/>
      <c r="AG12" s="545"/>
      <c r="AH12" s="546"/>
      <c r="AI12" s="545"/>
      <c r="AJ12" s="625"/>
      <c r="AK12" s="626"/>
      <c r="AL12" s="546"/>
      <c r="AM12" s="626"/>
      <c r="AN12" s="546"/>
      <c r="AO12" s="545"/>
      <c r="AP12" s="546"/>
      <c r="AQ12" s="545"/>
      <c r="AR12" s="546"/>
      <c r="AS12" s="545"/>
      <c r="AT12" s="546"/>
      <c r="AU12" s="545"/>
      <c r="AV12" s="546"/>
      <c r="AW12" s="545"/>
      <c r="AX12" s="658"/>
      <c r="AY12" s="659"/>
      <c r="AZ12" s="660"/>
      <c r="BA12" s="661"/>
      <c r="BB12" s="661"/>
      <c r="BC12" s="662"/>
      <c r="BD12" s="663"/>
      <c r="BE12" s="690"/>
      <c r="BF12" s="659"/>
      <c r="BG12" s="662"/>
      <c r="BH12" s="922"/>
      <c r="BI12" s="934"/>
      <c r="BJ12" s="879"/>
    </row>
    <row r="13" spans="1:62" ht="17.100000000000001" customHeight="1">
      <c r="A13" s="888"/>
      <c r="B13" s="547" t="s">
        <v>17</v>
      </c>
      <c r="C13" s="548"/>
      <c r="D13" s="549"/>
      <c r="E13" s="548"/>
      <c r="F13" s="549"/>
      <c r="G13" s="548"/>
      <c r="H13" s="549"/>
      <c r="I13" s="550"/>
      <c r="J13" s="551"/>
      <c r="K13" s="548"/>
      <c r="L13" s="549"/>
      <c r="M13" s="548"/>
      <c r="N13" s="549"/>
      <c r="O13" s="548"/>
      <c r="P13" s="549"/>
      <c r="Q13" s="548"/>
      <c r="R13" s="549"/>
      <c r="S13" s="607"/>
      <c r="T13" s="554"/>
      <c r="U13" s="553"/>
      <c r="V13" s="554"/>
      <c r="W13" s="553"/>
      <c r="X13" s="551"/>
      <c r="Y13" s="550"/>
      <c r="Z13" s="551"/>
      <c r="AA13" s="550"/>
      <c r="AB13" s="554"/>
      <c r="AC13" s="553"/>
      <c r="AD13" s="549"/>
      <c r="AE13" s="548"/>
      <c r="AF13" s="549"/>
      <c r="AG13" s="553"/>
      <c r="AH13" s="554"/>
      <c r="AI13" s="791"/>
      <c r="AJ13" s="792"/>
      <c r="AK13" s="553"/>
      <c r="AL13" s="554"/>
      <c r="AM13" s="553"/>
      <c r="AN13" s="554"/>
      <c r="AO13" s="548"/>
      <c r="AP13" s="549"/>
      <c r="AQ13" s="553"/>
      <c r="AR13" s="554"/>
      <c r="AS13" s="548"/>
      <c r="AT13" s="549"/>
      <c r="AU13" s="548"/>
      <c r="AV13" s="549"/>
      <c r="AW13" s="548"/>
      <c r="AX13" s="549"/>
      <c r="AY13" s="664"/>
      <c r="AZ13" s="665"/>
      <c r="BA13" s="666"/>
      <c r="BB13" s="666"/>
      <c r="BC13" s="667"/>
      <c r="BD13" s="668"/>
      <c r="BE13" s="667"/>
      <c r="BF13" s="664"/>
      <c r="BG13" s="667"/>
      <c r="BH13" s="923">
        <f>BD13+BE14+BF15+BG16</f>
        <v>0</v>
      </c>
      <c r="BI13" s="934"/>
      <c r="BJ13" s="879"/>
    </row>
    <row r="14" spans="1:62" ht="17.100000000000001" customHeight="1">
      <c r="A14" s="888"/>
      <c r="B14" s="552" t="s">
        <v>18</v>
      </c>
      <c r="C14" s="743"/>
      <c r="D14" s="744"/>
      <c r="E14" s="548"/>
      <c r="F14" s="549"/>
      <c r="G14" s="550"/>
      <c r="H14" s="551"/>
      <c r="I14" s="743"/>
      <c r="J14" s="744"/>
      <c r="K14" s="743"/>
      <c r="L14" s="744"/>
      <c r="M14" s="743"/>
      <c r="N14" s="744"/>
      <c r="O14" s="743"/>
      <c r="P14" s="744"/>
      <c r="Q14" s="743"/>
      <c r="R14" s="744"/>
      <c r="S14" s="745"/>
      <c r="T14" s="746"/>
      <c r="U14" s="745"/>
      <c r="V14" s="744"/>
      <c r="W14" s="743"/>
      <c r="X14" s="744"/>
      <c r="Y14" s="745"/>
      <c r="Z14" s="746"/>
      <c r="AA14" s="745"/>
      <c r="AB14" s="744"/>
      <c r="AC14" s="743"/>
      <c r="AD14" s="744"/>
      <c r="AE14" s="745"/>
      <c r="AF14" s="746"/>
      <c r="AG14" s="745"/>
      <c r="AH14" s="744"/>
      <c r="AI14" s="743"/>
      <c r="AJ14" s="744"/>
      <c r="AK14" s="550"/>
      <c r="AL14" s="581"/>
      <c r="AM14" s="550"/>
      <c r="AN14" s="554"/>
      <c r="AO14" s="743"/>
      <c r="AP14" s="744"/>
      <c r="AQ14" s="743"/>
      <c r="AR14" s="744"/>
      <c r="AS14" s="743"/>
      <c r="AT14" s="744"/>
      <c r="AU14" s="743"/>
      <c r="AV14" s="744"/>
      <c r="AW14" s="743"/>
      <c r="AX14" s="744"/>
      <c r="AY14" s="669"/>
      <c r="AZ14" s="670"/>
      <c r="BA14" s="671"/>
      <c r="BB14" s="671"/>
      <c r="BC14" s="672"/>
      <c r="BD14" s="669"/>
      <c r="BE14" s="672"/>
      <c r="BF14" s="669"/>
      <c r="BG14" s="672"/>
      <c r="BH14" s="924"/>
      <c r="BI14" s="934"/>
      <c r="BJ14" s="879"/>
    </row>
    <row r="15" spans="1:62" ht="17.100000000000001" customHeight="1">
      <c r="A15" s="888"/>
      <c r="B15" s="555" t="s">
        <v>19</v>
      </c>
      <c r="C15" s="548"/>
      <c r="D15" s="549"/>
      <c r="E15" s="548"/>
      <c r="F15" s="549"/>
      <c r="G15" s="548"/>
      <c r="H15" s="549"/>
      <c r="I15" s="548"/>
      <c r="J15" s="549"/>
      <c r="K15" s="548"/>
      <c r="L15" s="549"/>
      <c r="M15" s="548"/>
      <c r="N15" s="549"/>
      <c r="O15" s="548"/>
      <c r="P15" s="549"/>
      <c r="Q15" s="548"/>
      <c r="R15" s="549"/>
      <c r="S15" s="548"/>
      <c r="T15" s="549"/>
      <c r="U15" s="548"/>
      <c r="V15" s="608"/>
      <c r="W15" s="548"/>
      <c r="X15" s="549"/>
      <c r="Y15" s="548"/>
      <c r="Z15" s="549"/>
      <c r="AA15" s="548"/>
      <c r="AB15" s="549"/>
      <c r="AC15" s="548"/>
      <c r="AD15" s="549"/>
      <c r="AE15" s="548"/>
      <c r="AF15" s="549"/>
      <c r="AG15" s="548"/>
      <c r="AH15" s="549"/>
      <c r="AI15" s="548"/>
      <c r="AJ15" s="549"/>
      <c r="AK15" s="548"/>
      <c r="AL15" s="549"/>
      <c r="AM15" s="548"/>
      <c r="AN15" s="549"/>
      <c r="AO15" s="548"/>
      <c r="AP15" s="549"/>
      <c r="AQ15" s="548"/>
      <c r="AR15" s="549"/>
      <c r="AS15" s="548"/>
      <c r="AT15" s="549"/>
      <c r="AU15" s="548"/>
      <c r="AV15" s="549"/>
      <c r="AW15" s="548"/>
      <c r="AX15" s="673"/>
      <c r="AY15" s="669"/>
      <c r="AZ15" s="670"/>
      <c r="BA15" s="671"/>
      <c r="BB15" s="671"/>
      <c r="BC15" s="672"/>
      <c r="BD15" s="669"/>
      <c r="BE15" s="672"/>
      <c r="BF15" s="669"/>
      <c r="BG15" s="672"/>
      <c r="BH15" s="924"/>
      <c r="BI15" s="934"/>
      <c r="BJ15" s="879"/>
    </row>
    <row r="16" spans="1:62" ht="17.100000000000001" customHeight="1" thickBot="1">
      <c r="A16" s="889"/>
      <c r="B16" s="556" t="s">
        <v>20</v>
      </c>
      <c r="C16" s="548"/>
      <c r="D16" s="549"/>
      <c r="E16" s="548"/>
      <c r="F16" s="549"/>
      <c r="G16" s="548"/>
      <c r="H16" s="549"/>
      <c r="I16" s="548"/>
      <c r="J16" s="549"/>
      <c r="K16" s="548"/>
      <c r="L16" s="549"/>
      <c r="M16" s="548"/>
      <c r="N16" s="549"/>
      <c r="O16" s="548"/>
      <c r="P16" s="549"/>
      <c r="Q16" s="610"/>
      <c r="R16" s="609"/>
      <c r="S16" s="610"/>
      <c r="T16" s="609"/>
      <c r="U16" s="610"/>
      <c r="V16" s="609"/>
      <c r="W16" s="610"/>
      <c r="X16" s="609"/>
      <c r="Y16" s="610"/>
      <c r="Z16" s="609"/>
      <c r="AA16" s="610"/>
      <c r="AB16" s="609"/>
      <c r="AC16" s="610"/>
      <c r="AD16" s="609"/>
      <c r="AE16" s="610"/>
      <c r="AF16" s="609"/>
      <c r="AG16" s="610"/>
      <c r="AH16" s="609"/>
      <c r="AI16" s="610"/>
      <c r="AJ16" s="609"/>
      <c r="AK16" s="610"/>
      <c r="AL16" s="609"/>
      <c r="AM16" s="610"/>
      <c r="AN16" s="609"/>
      <c r="AO16" s="548"/>
      <c r="AP16" s="636"/>
      <c r="AQ16" s="610"/>
      <c r="AR16" s="609"/>
      <c r="AS16" s="610"/>
      <c r="AT16" s="609"/>
      <c r="AU16" s="610"/>
      <c r="AV16" s="609"/>
      <c r="AW16" s="674"/>
      <c r="AX16" s="549"/>
      <c r="AY16" s="675"/>
      <c r="AZ16" s="676"/>
      <c r="BA16" s="677"/>
      <c r="BB16" s="677"/>
      <c r="BC16" s="678"/>
      <c r="BD16" s="675"/>
      <c r="BE16" s="678"/>
      <c r="BF16" s="675"/>
      <c r="BG16" s="678"/>
      <c r="BH16" s="925"/>
      <c r="BI16" s="935"/>
      <c r="BJ16" s="880"/>
    </row>
    <row r="17" spans="1:62" ht="17.100000000000001" customHeight="1" thickTop="1">
      <c r="A17" s="887" t="s">
        <v>24</v>
      </c>
      <c r="B17" s="534" t="s">
        <v>12</v>
      </c>
      <c r="C17" s="557"/>
      <c r="D17" s="558"/>
      <c r="E17" s="557"/>
      <c r="F17" s="558"/>
      <c r="G17" s="557"/>
      <c r="H17" s="558"/>
      <c r="I17" s="557"/>
      <c r="J17" s="558"/>
      <c r="K17" s="557"/>
      <c r="L17" s="558"/>
      <c r="M17" s="557"/>
      <c r="N17" s="558"/>
      <c r="O17" s="557"/>
      <c r="P17" s="558"/>
      <c r="Q17" s="605"/>
      <c r="R17" s="536"/>
      <c r="S17" s="605"/>
      <c r="T17" s="542"/>
      <c r="U17" s="606"/>
      <c r="V17" s="539"/>
      <c r="W17" s="538"/>
      <c r="X17" s="539"/>
      <c r="Y17" s="538"/>
      <c r="Z17" s="539"/>
      <c r="AA17" s="538"/>
      <c r="AB17" s="539"/>
      <c r="AC17" s="541"/>
      <c r="AD17" s="539"/>
      <c r="AE17" s="538"/>
      <c r="AF17" s="539"/>
      <c r="AG17" s="565"/>
      <c r="AH17" s="564"/>
      <c r="AI17" s="541"/>
      <c r="AJ17" s="542"/>
      <c r="AK17" s="565"/>
      <c r="AL17" s="627"/>
      <c r="AM17" s="628"/>
      <c r="AN17" s="623"/>
      <c r="AO17" s="557"/>
      <c r="AP17" s="631"/>
      <c r="AQ17" s="733"/>
      <c r="AR17" s="732"/>
      <c r="AS17" s="541"/>
      <c r="AT17" s="564"/>
      <c r="AU17" s="541"/>
      <c r="AV17" s="542"/>
      <c r="AW17" s="679"/>
      <c r="AX17" s="680"/>
      <c r="AY17" s="653"/>
      <c r="AZ17" s="649"/>
      <c r="BA17" s="681"/>
      <c r="BB17" s="649"/>
      <c r="BC17" s="650"/>
      <c r="BD17" s="647"/>
      <c r="BE17" s="701"/>
      <c r="BF17" s="647"/>
      <c r="BG17" s="650"/>
      <c r="BH17" s="920">
        <f>AY17+AZ18+BA19+BB20+BC21</f>
        <v>24</v>
      </c>
      <c r="BI17" s="933">
        <f>AY17+AZ18+BA19+BB20+BC21+BD22+BE23+BF24+BG25</f>
        <v>24</v>
      </c>
      <c r="BJ17" s="878">
        <f>((BI17)-(SUM(BD22,BE23,BF24,BG25)))/(BI17)*(100)</f>
        <v>100</v>
      </c>
    </row>
    <row r="18" spans="1:62" ht="17.100000000000001" customHeight="1">
      <c r="A18" s="888"/>
      <c r="B18" s="537" t="s">
        <v>13</v>
      </c>
      <c r="C18" s="559"/>
      <c r="D18" s="560"/>
      <c r="E18" s="559"/>
      <c r="F18" s="560"/>
      <c r="G18" s="559"/>
      <c r="H18" s="560"/>
      <c r="I18" s="559"/>
      <c r="J18" s="560"/>
      <c r="K18" s="559"/>
      <c r="L18" s="560"/>
      <c r="M18" s="559"/>
      <c r="N18" s="560"/>
      <c r="O18" s="559"/>
      <c r="P18" s="602"/>
      <c r="Q18" s="559"/>
      <c r="R18" s="560"/>
      <c r="S18" s="565"/>
      <c r="T18" s="542"/>
      <c r="U18" s="733"/>
      <c r="V18" s="542"/>
      <c r="W18" s="541"/>
      <c r="X18" s="542"/>
      <c r="Y18" s="541"/>
      <c r="Z18" s="564"/>
      <c r="AA18" s="559"/>
      <c r="AB18" s="560"/>
      <c r="AC18" s="559"/>
      <c r="AD18" s="560"/>
      <c r="AE18" s="559"/>
      <c r="AF18" s="564"/>
      <c r="AG18" s="565"/>
      <c r="AH18" s="564"/>
      <c r="AI18" s="559"/>
      <c r="AJ18" s="560"/>
      <c r="AK18" s="559"/>
      <c r="AL18" s="560"/>
      <c r="AM18" s="559"/>
      <c r="AN18" s="560"/>
      <c r="AO18" s="559"/>
      <c r="AP18" s="633"/>
      <c r="AQ18" s="559"/>
      <c r="AR18" s="633"/>
      <c r="AS18" s="559"/>
      <c r="AT18" s="633"/>
      <c r="AU18" s="559"/>
      <c r="AV18" s="560"/>
      <c r="AW18" s="576"/>
      <c r="AX18" s="682"/>
      <c r="AY18" s="683"/>
      <c r="AZ18" s="655"/>
      <c r="BA18" s="684"/>
      <c r="BB18" s="655"/>
      <c r="BC18" s="656"/>
      <c r="BD18" s="653"/>
      <c r="BE18" s="702"/>
      <c r="BF18" s="653"/>
      <c r="BG18" s="656"/>
      <c r="BH18" s="921"/>
      <c r="BI18" s="934"/>
      <c r="BJ18" s="879"/>
    </row>
    <row r="19" spans="1:62" ht="17.100000000000001" customHeight="1">
      <c r="A19" s="888"/>
      <c r="B19" s="561" t="s">
        <v>14</v>
      </c>
      <c r="C19" s="541" t="s">
        <v>22</v>
      </c>
      <c r="D19" s="542" t="s">
        <v>22</v>
      </c>
      <c r="E19" s="541" t="s">
        <v>22</v>
      </c>
      <c r="F19" s="542" t="s">
        <v>22</v>
      </c>
      <c r="G19" s="541" t="s">
        <v>22</v>
      </c>
      <c r="H19" s="542" t="s">
        <v>22</v>
      </c>
      <c r="I19" s="541" t="s">
        <v>22</v>
      </c>
      <c r="J19" s="542" t="s">
        <v>22</v>
      </c>
      <c r="K19" s="541" t="s">
        <v>22</v>
      </c>
      <c r="L19" s="542" t="s">
        <v>22</v>
      </c>
      <c r="M19" s="541" t="s">
        <v>22</v>
      </c>
      <c r="N19" s="542" t="s">
        <v>22</v>
      </c>
      <c r="O19" s="541" t="s">
        <v>22</v>
      </c>
      <c r="P19" s="542" t="s">
        <v>22</v>
      </c>
      <c r="Q19" s="538" t="s">
        <v>22</v>
      </c>
      <c r="R19" s="539" t="s">
        <v>22</v>
      </c>
      <c r="S19" s="605" t="s">
        <v>22</v>
      </c>
      <c r="T19" s="542" t="s">
        <v>22</v>
      </c>
      <c r="U19" s="606" t="s">
        <v>22</v>
      </c>
      <c r="V19" s="539" t="s">
        <v>22</v>
      </c>
      <c r="W19" s="538" t="s">
        <v>22</v>
      </c>
      <c r="X19" s="539" t="s">
        <v>22</v>
      </c>
      <c r="Y19" s="538" t="s">
        <v>22</v>
      </c>
      <c r="Z19" s="539" t="s">
        <v>22</v>
      </c>
      <c r="AA19" s="538" t="s">
        <v>22</v>
      </c>
      <c r="AB19" s="539" t="s">
        <v>22</v>
      </c>
      <c r="AC19" s="538" t="s">
        <v>22</v>
      </c>
      <c r="AD19" s="539" t="s">
        <v>22</v>
      </c>
      <c r="AE19" s="538" t="s">
        <v>22</v>
      </c>
      <c r="AF19" s="539" t="s">
        <v>22</v>
      </c>
      <c r="AG19" s="541" t="s">
        <v>22</v>
      </c>
      <c r="AH19" s="564" t="s">
        <v>22</v>
      </c>
      <c r="AI19" s="541" t="s">
        <v>22</v>
      </c>
      <c r="AJ19" s="542" t="s">
        <v>22</v>
      </c>
      <c r="AK19" s="565" t="s">
        <v>22</v>
      </c>
      <c r="AL19" s="627" t="s">
        <v>22</v>
      </c>
      <c r="AM19" s="628" t="s">
        <v>22</v>
      </c>
      <c r="AN19" s="623" t="s">
        <v>22</v>
      </c>
      <c r="AO19" s="565" t="s">
        <v>22</v>
      </c>
      <c r="AP19" s="623" t="s">
        <v>22</v>
      </c>
      <c r="AQ19" s="541" t="s">
        <v>22</v>
      </c>
      <c r="AR19" s="542" t="s">
        <v>22</v>
      </c>
      <c r="AS19" s="541" t="s">
        <v>22</v>
      </c>
      <c r="AT19" s="564" t="s">
        <v>22</v>
      </c>
      <c r="AU19" s="541" t="s">
        <v>22</v>
      </c>
      <c r="AV19" s="611" t="s">
        <v>22</v>
      </c>
      <c r="AW19" s="618" t="s">
        <v>22</v>
      </c>
      <c r="AX19" s="611" t="s">
        <v>22</v>
      </c>
      <c r="AY19" s="653"/>
      <c r="AZ19" s="655"/>
      <c r="BA19" s="655">
        <f>24-AY17</f>
        <v>24</v>
      </c>
      <c r="BB19" s="655"/>
      <c r="BC19" s="656"/>
      <c r="BD19" s="653"/>
      <c r="BE19" s="702"/>
      <c r="BF19" s="653"/>
      <c r="BG19" s="656"/>
      <c r="BH19" s="921"/>
      <c r="BI19" s="934"/>
      <c r="BJ19" s="879"/>
    </row>
    <row r="20" spans="1:62" ht="17.100000000000001" customHeight="1">
      <c r="A20" s="888"/>
      <c r="B20" s="562" t="s">
        <v>15</v>
      </c>
      <c r="C20" s="563"/>
      <c r="D20" s="564"/>
      <c r="E20" s="565"/>
      <c r="F20" s="564"/>
      <c r="G20" s="565"/>
      <c r="H20" s="564"/>
      <c r="I20" s="565"/>
      <c r="J20" s="564"/>
      <c r="K20" s="565"/>
      <c r="L20" s="564"/>
      <c r="M20" s="565"/>
      <c r="N20" s="603"/>
      <c r="O20" s="565"/>
      <c r="P20" s="564"/>
      <c r="Q20" s="565"/>
      <c r="R20" s="564"/>
      <c r="S20" s="565"/>
      <c r="T20" s="564"/>
      <c r="U20" s="541"/>
      <c r="V20" s="542"/>
      <c r="W20" s="541"/>
      <c r="X20" s="542"/>
      <c r="Y20" s="541"/>
      <c r="Z20" s="542"/>
      <c r="AA20" s="565"/>
      <c r="AB20" s="564"/>
      <c r="AC20" s="565"/>
      <c r="AD20" s="564"/>
      <c r="AE20" s="565"/>
      <c r="AF20" s="564"/>
      <c r="AG20" s="565"/>
      <c r="AH20" s="564"/>
      <c r="AI20" s="565"/>
      <c r="AJ20" s="564"/>
      <c r="AK20" s="565"/>
      <c r="AL20" s="564"/>
      <c r="AM20" s="565"/>
      <c r="AN20" s="564"/>
      <c r="AO20" s="565"/>
      <c r="AP20" s="564"/>
      <c r="AQ20" s="565"/>
      <c r="AR20" s="564"/>
      <c r="AS20" s="565"/>
      <c r="AT20" s="612"/>
      <c r="AU20" s="565"/>
      <c r="AV20" s="564"/>
      <c r="AW20" s="565"/>
      <c r="AX20" s="685"/>
      <c r="AY20" s="653"/>
      <c r="AZ20" s="655"/>
      <c r="BA20" s="684"/>
      <c r="BB20" s="686"/>
      <c r="BC20" s="656"/>
      <c r="BD20" s="653"/>
      <c r="BE20" s="702"/>
      <c r="BF20" s="653"/>
      <c r="BG20" s="656"/>
      <c r="BH20" s="921"/>
      <c r="BI20" s="934"/>
      <c r="BJ20" s="879"/>
    </row>
    <row r="21" spans="1:62" ht="18.75" customHeight="1">
      <c r="A21" s="888"/>
      <c r="B21" s="566" t="s">
        <v>16</v>
      </c>
      <c r="C21" s="567"/>
      <c r="D21" s="568"/>
      <c r="E21" s="567"/>
      <c r="F21" s="568"/>
      <c r="G21" s="567"/>
      <c r="H21" s="568"/>
      <c r="I21" s="567"/>
      <c r="J21" s="568"/>
      <c r="K21" s="567"/>
      <c r="L21" s="568"/>
      <c r="M21" s="567"/>
      <c r="N21" s="568"/>
      <c r="O21" s="567"/>
      <c r="P21" s="568"/>
      <c r="Q21" s="567"/>
      <c r="R21" s="568"/>
      <c r="S21" s="567"/>
      <c r="T21" s="568"/>
      <c r="U21" s="567"/>
      <c r="V21" s="568"/>
      <c r="W21" s="567"/>
      <c r="X21" s="568"/>
      <c r="Y21" s="619"/>
      <c r="Z21" s="620"/>
      <c r="AA21" s="619"/>
      <c r="AB21" s="620"/>
      <c r="AC21" s="619"/>
      <c r="AD21" s="579"/>
      <c r="AE21" s="621"/>
      <c r="AF21" s="579"/>
      <c r="AG21" s="578"/>
      <c r="AH21" s="579"/>
      <c r="AI21" s="578"/>
      <c r="AJ21" s="568"/>
      <c r="AK21" s="567"/>
      <c r="AL21" s="568"/>
      <c r="AM21" s="567"/>
      <c r="AN21" s="568"/>
      <c r="AO21" s="567"/>
      <c r="AP21" s="568"/>
      <c r="AQ21" s="567"/>
      <c r="AR21" s="568"/>
      <c r="AS21" s="567"/>
      <c r="AT21" s="568"/>
      <c r="AU21" s="567"/>
      <c r="AV21" s="568"/>
      <c r="AW21" s="567"/>
      <c r="AX21" s="687"/>
      <c r="AY21" s="688"/>
      <c r="AZ21" s="689"/>
      <c r="BA21" s="689"/>
      <c r="BB21" s="689"/>
      <c r="BC21" s="690"/>
      <c r="BD21" s="688"/>
      <c r="BE21" s="703"/>
      <c r="BF21" s="659"/>
      <c r="BG21" s="662"/>
      <c r="BH21" s="922"/>
      <c r="BI21" s="934"/>
      <c r="BJ21" s="879"/>
    </row>
    <row r="22" spans="1:62" ht="17.100000000000001" customHeight="1">
      <c r="A22" s="888"/>
      <c r="B22" s="547" t="s">
        <v>17</v>
      </c>
      <c r="C22" s="569"/>
      <c r="D22" s="570"/>
      <c r="E22" s="571"/>
      <c r="F22" s="572"/>
      <c r="G22" s="571"/>
      <c r="H22" s="572"/>
      <c r="I22" s="571"/>
      <c r="J22" s="572"/>
      <c r="K22" s="571"/>
      <c r="L22" s="572"/>
      <c r="M22" s="571"/>
      <c r="N22" s="572"/>
      <c r="O22" s="571"/>
      <c r="P22" s="572"/>
      <c r="Q22" s="571"/>
      <c r="R22" s="572"/>
      <c r="S22" s="571"/>
      <c r="T22" s="572"/>
      <c r="U22" s="571"/>
      <c r="V22" s="570"/>
      <c r="W22" s="571"/>
      <c r="X22" s="572"/>
      <c r="Y22" s="550"/>
      <c r="Z22" s="554"/>
      <c r="AA22" s="571"/>
      <c r="AB22" s="554"/>
      <c r="AC22" s="553"/>
      <c r="AD22" s="572"/>
      <c r="AE22" s="571"/>
      <c r="AF22" s="572"/>
      <c r="AG22" s="571"/>
      <c r="AH22" s="572"/>
      <c r="AI22" s="571"/>
      <c r="AJ22" s="735"/>
      <c r="AK22" s="734"/>
      <c r="AL22" s="736"/>
      <c r="AM22" s="569"/>
      <c r="AN22" s="570"/>
      <c r="AO22" s="569"/>
      <c r="AP22" s="570"/>
      <c r="AQ22" s="571"/>
      <c r="AR22" s="572"/>
      <c r="AS22" s="569"/>
      <c r="AT22" s="570"/>
      <c r="AU22" s="569"/>
      <c r="AV22" s="570"/>
      <c r="AW22" s="571"/>
      <c r="AX22" s="691"/>
      <c r="AY22" s="669"/>
      <c r="AZ22" s="671"/>
      <c r="BA22" s="671"/>
      <c r="BB22" s="671"/>
      <c r="BC22" s="672"/>
      <c r="BD22" s="763"/>
      <c r="BE22" s="550"/>
      <c r="BF22" s="669"/>
      <c r="BG22" s="672"/>
      <c r="BH22" s="923">
        <f>BD22+BE23+BF24+BG25</f>
        <v>0</v>
      </c>
      <c r="BI22" s="934"/>
      <c r="BJ22" s="879"/>
    </row>
    <row r="23" spans="1:62" ht="17.100000000000001" customHeight="1">
      <c r="A23" s="888"/>
      <c r="B23" s="552" t="s">
        <v>18</v>
      </c>
      <c r="C23" s="550"/>
      <c r="D23" s="551"/>
      <c r="E23" s="550"/>
      <c r="F23" s="551"/>
      <c r="G23" s="550"/>
      <c r="H23" s="551"/>
      <c r="I23" s="550"/>
      <c r="J23" s="551"/>
      <c r="K23" s="550"/>
      <c r="L23" s="551"/>
      <c r="M23" s="550"/>
      <c r="N23" s="551"/>
      <c r="O23" s="550"/>
      <c r="P23" s="551"/>
      <c r="Q23" s="550"/>
      <c r="R23" s="551"/>
      <c r="S23" s="553"/>
      <c r="T23" s="581"/>
      <c r="U23" s="550"/>
      <c r="V23" s="554"/>
      <c r="W23" s="553"/>
      <c r="X23" s="549"/>
      <c r="Y23" s="553"/>
      <c r="Z23" s="554"/>
      <c r="AA23" s="553"/>
      <c r="AB23" s="549"/>
      <c r="AC23" s="553"/>
      <c r="AD23" s="551"/>
      <c r="AE23" s="550"/>
      <c r="AF23" s="551"/>
      <c r="AG23" s="550"/>
      <c r="AH23" s="551"/>
      <c r="AI23" s="550"/>
      <c r="AJ23" s="551"/>
      <c r="AK23" s="550"/>
      <c r="AL23" s="551"/>
      <c r="AM23" s="550"/>
      <c r="AN23" s="551"/>
      <c r="AO23" s="550"/>
      <c r="AP23" s="551"/>
      <c r="AQ23" s="550"/>
      <c r="AR23" s="551"/>
      <c r="AS23" s="550"/>
      <c r="AT23" s="581"/>
      <c r="AU23" s="550"/>
      <c r="AV23" s="551"/>
      <c r="AW23" s="550"/>
      <c r="AX23" s="692"/>
      <c r="AY23" s="669"/>
      <c r="AZ23" s="671"/>
      <c r="BA23" s="671"/>
      <c r="BB23" s="671"/>
      <c r="BC23" s="672"/>
      <c r="BD23" s="669"/>
      <c r="BE23" s="672"/>
      <c r="BF23" s="669"/>
      <c r="BG23" s="672"/>
      <c r="BH23" s="924"/>
      <c r="BI23" s="934"/>
      <c r="BJ23" s="879"/>
    </row>
    <row r="24" spans="1:62" ht="17.100000000000001" customHeight="1">
      <c r="A24" s="888"/>
      <c r="B24" s="555" t="s">
        <v>19</v>
      </c>
      <c r="C24" s="550"/>
      <c r="D24" s="551"/>
      <c r="E24" s="550"/>
      <c r="F24" s="551"/>
      <c r="G24" s="550"/>
      <c r="H24" s="551"/>
      <c r="I24" s="550"/>
      <c r="J24" s="551"/>
      <c r="K24" s="550"/>
      <c r="L24" s="551"/>
      <c r="M24" s="550"/>
      <c r="N24" s="551"/>
      <c r="O24" s="550"/>
      <c r="P24" s="551"/>
      <c r="Q24" s="550"/>
      <c r="R24" s="551"/>
      <c r="S24" s="550"/>
      <c r="T24" s="581"/>
      <c r="U24" s="550"/>
      <c r="V24" s="551"/>
      <c r="W24" s="559"/>
      <c r="X24" s="560"/>
      <c r="Y24" s="622"/>
      <c r="Z24" s="623"/>
      <c r="AA24" s="622"/>
      <c r="AB24" s="623"/>
      <c r="AC24" s="622"/>
      <c r="AD24" s="623"/>
      <c r="AE24" s="559"/>
      <c r="AF24" s="560"/>
      <c r="AG24" s="559"/>
      <c r="AH24" s="560"/>
      <c r="AI24" s="559"/>
      <c r="AJ24" s="560"/>
      <c r="AK24" s="559"/>
      <c r="AL24" s="560"/>
      <c r="AM24" s="559"/>
      <c r="AN24" s="560"/>
      <c r="AO24" s="559"/>
      <c r="AP24" s="560"/>
      <c r="AQ24" s="559"/>
      <c r="AR24" s="560"/>
      <c r="AS24" s="559"/>
      <c r="AT24" s="560"/>
      <c r="AU24" s="559"/>
      <c r="AV24" s="560"/>
      <c r="AW24" s="559"/>
      <c r="AX24" s="682"/>
      <c r="AY24" s="669"/>
      <c r="AZ24" s="671"/>
      <c r="BA24" s="671"/>
      <c r="BB24" s="671"/>
      <c r="BC24" s="672"/>
      <c r="BD24" s="669"/>
      <c r="BE24" s="672"/>
      <c r="BF24" s="669"/>
      <c r="BG24" s="672"/>
      <c r="BH24" s="924"/>
      <c r="BI24" s="934"/>
      <c r="BJ24" s="879"/>
    </row>
    <row r="25" spans="1:62" ht="17.100000000000001" customHeight="1">
      <c r="A25" s="889"/>
      <c r="B25" s="573" t="s">
        <v>20</v>
      </c>
      <c r="C25" s="574"/>
      <c r="D25" s="575"/>
      <c r="E25" s="574"/>
      <c r="F25" s="575"/>
      <c r="G25" s="574"/>
      <c r="H25" s="575"/>
      <c r="I25" s="574"/>
      <c r="J25" s="575"/>
      <c r="K25" s="574"/>
      <c r="L25" s="575"/>
      <c r="M25" s="574"/>
      <c r="N25" s="575"/>
      <c r="O25" s="574"/>
      <c r="P25" s="575"/>
      <c r="Q25" s="574"/>
      <c r="R25" s="575"/>
      <c r="S25" s="574"/>
      <c r="T25" s="575"/>
      <c r="U25" s="574"/>
      <c r="V25" s="575"/>
      <c r="W25" s="574"/>
      <c r="X25" s="575"/>
      <c r="Y25" s="574"/>
      <c r="Z25" s="575"/>
      <c r="AA25" s="582"/>
      <c r="AB25" s="583"/>
      <c r="AC25" s="582"/>
      <c r="AD25" s="583"/>
      <c r="AE25" s="582"/>
      <c r="AF25" s="583"/>
      <c r="AG25" s="582"/>
      <c r="AH25" s="583"/>
      <c r="AI25" s="582"/>
      <c r="AJ25" s="583"/>
      <c r="AK25" s="582"/>
      <c r="AL25" s="583"/>
      <c r="AM25" s="629"/>
      <c r="AN25" s="630"/>
      <c r="AO25" s="629"/>
      <c r="AP25" s="630"/>
      <c r="AQ25" s="629"/>
      <c r="AR25" s="630"/>
      <c r="AS25" s="629"/>
      <c r="AT25" s="630"/>
      <c r="AU25" s="550"/>
      <c r="AV25" s="551"/>
      <c r="AW25" s="550"/>
      <c r="AX25" s="551"/>
      <c r="AY25" s="675"/>
      <c r="AZ25" s="677"/>
      <c r="BA25" s="677"/>
      <c r="BB25" s="677"/>
      <c r="BC25" s="678"/>
      <c r="BD25" s="675"/>
      <c r="BE25" s="678"/>
      <c r="BF25" s="675"/>
      <c r="BG25" s="704"/>
      <c r="BH25" s="925"/>
      <c r="BI25" s="935"/>
      <c r="BJ25" s="880"/>
    </row>
    <row r="26" spans="1:62" ht="17.100000000000001" customHeight="1">
      <c r="A26" s="887" t="s">
        <v>25</v>
      </c>
      <c r="B26" s="534" t="s">
        <v>12</v>
      </c>
      <c r="C26" s="557"/>
      <c r="D26" s="558"/>
      <c r="E26" s="557"/>
      <c r="F26" s="558"/>
      <c r="G26" s="557"/>
      <c r="H26" s="558"/>
      <c r="I26" s="557"/>
      <c r="J26" s="558"/>
      <c r="K26" s="557"/>
      <c r="L26" s="558"/>
      <c r="M26" s="559"/>
      <c r="N26" s="560"/>
      <c r="O26" s="559"/>
      <c r="P26" s="560"/>
      <c r="Q26" s="559"/>
      <c r="R26" s="560"/>
      <c r="S26" s="559"/>
      <c r="T26" s="560"/>
      <c r="U26" s="559"/>
      <c r="V26" s="560"/>
      <c r="W26" s="559"/>
      <c r="X26" s="560"/>
      <c r="Y26" s="559"/>
      <c r="Z26" s="560"/>
      <c r="AA26" s="622"/>
      <c r="AB26" s="623"/>
      <c r="AC26" s="622"/>
      <c r="AD26" s="623"/>
      <c r="AE26" s="622"/>
      <c r="AF26" s="560"/>
      <c r="AG26" s="559"/>
      <c r="AH26" s="623"/>
      <c r="AI26" s="622"/>
      <c r="AJ26" s="612"/>
      <c r="AK26" s="563"/>
      <c r="AL26" s="631"/>
      <c r="AM26" s="632"/>
      <c r="AN26" s="631"/>
      <c r="AO26" s="632"/>
      <c r="AP26" s="631"/>
      <c r="AQ26" s="632"/>
      <c r="AR26" s="631"/>
      <c r="AS26" s="632"/>
      <c r="AT26" s="631"/>
      <c r="AU26" s="557"/>
      <c r="AV26" s="558"/>
      <c r="AW26" s="557"/>
      <c r="AX26" s="680"/>
      <c r="AY26" s="647"/>
      <c r="AZ26" s="649"/>
      <c r="BA26" s="649"/>
      <c r="BB26" s="649"/>
      <c r="BC26" s="650"/>
      <c r="BD26" s="647"/>
      <c r="BE26" s="699"/>
      <c r="BF26" s="647"/>
      <c r="BG26" s="650"/>
      <c r="BH26" s="920">
        <f>AY26+AZ27+BA28+BB29+BC30</f>
        <v>0</v>
      </c>
      <c r="BI26" s="933">
        <f>AY26+AZ27+BA28+BB29+BC30+BD31+BE32+BF33+BG34</f>
        <v>24</v>
      </c>
      <c r="BJ26" s="878">
        <f>((BI26)-(SUM(BD31,BE32,BF33,BG34)))/(BI26)*(100)</f>
        <v>0</v>
      </c>
    </row>
    <row r="27" spans="1:62" ht="17.100000000000001" customHeight="1">
      <c r="A27" s="888"/>
      <c r="B27" s="537" t="s">
        <v>13</v>
      </c>
      <c r="C27" s="559"/>
      <c r="D27" s="560"/>
      <c r="E27" s="559"/>
      <c r="F27" s="560"/>
      <c r="G27" s="559"/>
      <c r="H27" s="560"/>
      <c r="I27" s="559"/>
      <c r="J27" s="560"/>
      <c r="K27" s="559"/>
      <c r="L27" s="560"/>
      <c r="M27" s="559"/>
      <c r="N27" s="560"/>
      <c r="O27" s="559"/>
      <c r="P27" s="560"/>
      <c r="Q27" s="559"/>
      <c r="R27" s="560"/>
      <c r="S27" s="559"/>
      <c r="T27" s="560"/>
      <c r="U27" s="559"/>
      <c r="V27" s="560"/>
      <c r="W27" s="565"/>
      <c r="X27" s="564"/>
      <c r="Y27" s="565"/>
      <c r="Z27" s="564"/>
      <c r="AA27" s="565"/>
      <c r="AB27" s="564"/>
      <c r="AC27" s="565"/>
      <c r="AD27" s="564"/>
      <c r="AE27" s="565"/>
      <c r="AF27" s="564"/>
      <c r="AG27" s="565"/>
      <c r="AH27" s="560"/>
      <c r="AI27" s="559"/>
      <c r="AJ27" s="633"/>
      <c r="AK27" s="559"/>
      <c r="AL27" s="560"/>
      <c r="AM27" s="559"/>
      <c r="AN27" s="560"/>
      <c r="AO27" s="559"/>
      <c r="AP27" s="560"/>
      <c r="AQ27" s="559"/>
      <c r="AR27" s="560"/>
      <c r="AS27" s="559"/>
      <c r="AT27" s="560"/>
      <c r="AU27" s="559"/>
      <c r="AV27" s="560"/>
      <c r="AW27" s="559"/>
      <c r="AX27" s="682"/>
      <c r="AY27" s="653"/>
      <c r="AZ27" s="655"/>
      <c r="BA27" s="655"/>
      <c r="BB27" s="655"/>
      <c r="BC27" s="656"/>
      <c r="BD27" s="653"/>
      <c r="BE27" s="700"/>
      <c r="BF27" s="653"/>
      <c r="BG27" s="656"/>
      <c r="BH27" s="921"/>
      <c r="BI27" s="934"/>
      <c r="BJ27" s="879"/>
    </row>
    <row r="28" spans="1:62" ht="17.100000000000001" customHeight="1">
      <c r="A28" s="888"/>
      <c r="B28" s="561" t="s">
        <v>14</v>
      </c>
      <c r="C28" s="559"/>
      <c r="D28" s="560"/>
      <c r="E28" s="559"/>
      <c r="F28" s="560"/>
      <c r="G28" s="559"/>
      <c r="H28" s="560"/>
      <c r="I28" s="559"/>
      <c r="J28" s="560"/>
      <c r="K28" s="559"/>
      <c r="L28" s="560"/>
      <c r="M28" s="559"/>
      <c r="N28" s="560"/>
      <c r="O28" s="559"/>
      <c r="P28" s="560"/>
      <c r="Q28" s="559"/>
      <c r="R28" s="560"/>
      <c r="S28" s="559"/>
      <c r="T28" s="560"/>
      <c r="U28" s="559"/>
      <c r="V28" s="560"/>
      <c r="W28" s="559"/>
      <c r="X28" s="560"/>
      <c r="Y28" s="559"/>
      <c r="Z28" s="560"/>
      <c r="AA28" s="559"/>
      <c r="AB28" s="560"/>
      <c r="AC28" s="559"/>
      <c r="AD28" s="560"/>
      <c r="AE28" s="559"/>
      <c r="AF28" s="560"/>
      <c r="AG28" s="559"/>
      <c r="AH28" s="560"/>
      <c r="AI28" s="559"/>
      <c r="AJ28" s="564"/>
      <c r="AK28" s="565"/>
      <c r="AL28" s="564"/>
      <c r="AM28" s="576"/>
      <c r="AN28" s="577"/>
      <c r="AO28" s="559"/>
      <c r="AP28" s="560"/>
      <c r="AQ28" s="559"/>
      <c r="AR28" s="560"/>
      <c r="AS28" s="559"/>
      <c r="AT28" s="560"/>
      <c r="AU28" s="559"/>
      <c r="AV28" s="560"/>
      <c r="AW28" s="559"/>
      <c r="AX28" s="560"/>
      <c r="AY28" s="653"/>
      <c r="AZ28" s="655"/>
      <c r="BA28" s="655"/>
      <c r="BB28" s="655"/>
      <c r="BC28" s="656"/>
      <c r="BD28" s="653"/>
      <c r="BE28" s="700"/>
      <c r="BF28" s="653"/>
      <c r="BG28" s="656"/>
      <c r="BH28" s="921"/>
      <c r="BI28" s="934"/>
      <c r="BJ28" s="879"/>
    </row>
    <row r="29" spans="1:62" ht="17.100000000000001" customHeight="1">
      <c r="A29" s="888"/>
      <c r="B29" s="543" t="s">
        <v>15</v>
      </c>
      <c r="C29" s="565"/>
      <c r="D29" s="564"/>
      <c r="E29" s="576"/>
      <c r="F29" s="577"/>
      <c r="G29" s="559"/>
      <c r="H29" s="560"/>
      <c r="I29" s="559"/>
      <c r="J29" s="560"/>
      <c r="K29" s="559"/>
      <c r="L29" s="560"/>
      <c r="M29" s="559"/>
      <c r="N29" s="560"/>
      <c r="O29" s="559"/>
      <c r="P29" s="560"/>
      <c r="Q29" s="559"/>
      <c r="R29" s="560"/>
      <c r="S29" s="559"/>
      <c r="T29" s="560"/>
      <c r="U29" s="559"/>
      <c r="V29" s="560"/>
      <c r="W29" s="559"/>
      <c r="X29" s="560"/>
      <c r="Y29" s="559"/>
      <c r="Z29" s="560"/>
      <c r="AA29" s="559"/>
      <c r="AB29" s="560"/>
      <c r="AC29" s="559"/>
      <c r="AD29" s="560"/>
      <c r="AE29" s="559"/>
      <c r="AF29" s="560"/>
      <c r="AG29" s="559"/>
      <c r="AH29" s="560"/>
      <c r="AI29" s="559"/>
      <c r="AJ29" s="560"/>
      <c r="AK29" s="565"/>
      <c r="AL29" s="564"/>
      <c r="AM29" s="576"/>
      <c r="AN29" s="577"/>
      <c r="AO29" s="559"/>
      <c r="AP29" s="560"/>
      <c r="AQ29" s="559"/>
      <c r="AR29" s="560"/>
      <c r="AS29" s="559"/>
      <c r="AT29" s="560"/>
      <c r="AU29" s="559"/>
      <c r="AV29" s="560"/>
      <c r="AW29" s="559"/>
      <c r="AX29" s="560"/>
      <c r="AY29" s="653"/>
      <c r="AZ29" s="655"/>
      <c r="BA29" s="655"/>
      <c r="BB29" s="655"/>
      <c r="BC29" s="656"/>
      <c r="BD29" s="653"/>
      <c r="BE29" s="700"/>
      <c r="BF29" s="653"/>
      <c r="BG29" s="656"/>
      <c r="BH29" s="921"/>
      <c r="BI29" s="934"/>
      <c r="BJ29" s="879"/>
    </row>
    <row r="30" spans="1:62" ht="17.100000000000001" customHeight="1">
      <c r="A30" s="888"/>
      <c r="B30" s="566" t="s">
        <v>16</v>
      </c>
      <c r="C30" s="578"/>
      <c r="D30" s="579"/>
      <c r="E30" s="578"/>
      <c r="F30" s="579"/>
      <c r="G30" s="578"/>
      <c r="H30" s="579"/>
      <c r="I30" s="578"/>
      <c r="J30" s="579"/>
      <c r="K30" s="578"/>
      <c r="L30" s="579"/>
      <c r="M30" s="578"/>
      <c r="N30" s="579"/>
      <c r="O30" s="578"/>
      <c r="P30" s="579"/>
      <c r="Q30" s="578"/>
      <c r="R30" s="579"/>
      <c r="S30" s="578"/>
      <c r="T30" s="579"/>
      <c r="U30" s="578"/>
      <c r="V30" s="579"/>
      <c r="W30" s="578"/>
      <c r="X30" s="579"/>
      <c r="Y30" s="578"/>
      <c r="Z30" s="579"/>
      <c r="AA30" s="578"/>
      <c r="AB30" s="579"/>
      <c r="AC30" s="578"/>
      <c r="AD30" s="579"/>
      <c r="AE30" s="621"/>
      <c r="AF30" s="579"/>
      <c r="AG30" s="578"/>
      <c r="AH30" s="579"/>
      <c r="AI30" s="578"/>
      <c r="AJ30" s="621"/>
      <c r="AK30" s="578"/>
      <c r="AL30" s="579"/>
      <c r="AM30" s="578"/>
      <c r="AN30" s="579"/>
      <c r="AO30" s="578"/>
      <c r="AP30" s="579"/>
      <c r="AQ30" s="578"/>
      <c r="AR30" s="579"/>
      <c r="AS30" s="578"/>
      <c r="AT30" s="579"/>
      <c r="AU30" s="578"/>
      <c r="AV30" s="579"/>
      <c r="AW30" s="578"/>
      <c r="AX30" s="693"/>
      <c r="AY30" s="659"/>
      <c r="AZ30" s="661"/>
      <c r="BA30" s="661"/>
      <c r="BB30" s="661"/>
      <c r="BC30" s="662"/>
      <c r="BD30" s="659"/>
      <c r="BE30" s="690"/>
      <c r="BF30" s="659"/>
      <c r="BG30" s="662"/>
      <c r="BH30" s="922"/>
      <c r="BI30" s="934"/>
      <c r="BJ30" s="879"/>
    </row>
    <row r="31" spans="1:62" ht="17.100000000000001" customHeight="1">
      <c r="A31" s="888"/>
      <c r="B31" s="547" t="s">
        <v>17</v>
      </c>
      <c r="C31" s="580"/>
      <c r="D31" s="581"/>
      <c r="E31" s="580"/>
      <c r="F31" s="581"/>
      <c r="G31" s="580"/>
      <c r="H31" s="581"/>
      <c r="I31" s="580"/>
      <c r="J31" s="581"/>
      <c r="K31" s="580"/>
      <c r="L31" s="581"/>
      <c r="M31" s="580"/>
      <c r="N31" s="581"/>
      <c r="O31" s="580"/>
      <c r="P31" s="581"/>
      <c r="Q31" s="580"/>
      <c r="R31" s="581"/>
      <c r="S31" s="580"/>
      <c r="T31" s="581"/>
      <c r="U31" s="580"/>
      <c r="V31" s="581"/>
      <c r="W31" s="580"/>
      <c r="X31" s="581"/>
      <c r="Y31" s="580"/>
      <c r="Z31" s="581"/>
      <c r="AA31" s="580"/>
      <c r="AB31" s="581"/>
      <c r="AC31" s="580"/>
      <c r="AD31" s="581"/>
      <c r="AE31" s="550"/>
      <c r="AF31" s="551"/>
      <c r="AG31" s="580"/>
      <c r="AH31" s="581"/>
      <c r="AI31" s="550"/>
      <c r="AJ31" s="551"/>
      <c r="AK31" s="550"/>
      <c r="AL31" s="551"/>
      <c r="AM31" s="550"/>
      <c r="AN31" s="551"/>
      <c r="AO31" s="550"/>
      <c r="AP31" s="551"/>
      <c r="AQ31" s="550"/>
      <c r="AR31" s="551"/>
      <c r="AS31" s="550"/>
      <c r="AT31" s="551"/>
      <c r="AU31" s="550"/>
      <c r="AV31" s="551"/>
      <c r="AW31" s="550"/>
      <c r="AX31" s="692"/>
      <c r="AY31" s="669"/>
      <c r="AZ31" s="671"/>
      <c r="BA31" s="671"/>
      <c r="BB31" s="671"/>
      <c r="BC31" s="672"/>
      <c r="BD31" s="669"/>
      <c r="BE31" s="672"/>
      <c r="BF31" s="669"/>
      <c r="BG31" s="672"/>
      <c r="BH31" s="923">
        <f>BD31+BE32+BF33+BG34</f>
        <v>24</v>
      </c>
      <c r="BI31" s="934"/>
      <c r="BJ31" s="879"/>
    </row>
    <row r="32" spans="1:62" ht="17.100000000000001" customHeight="1">
      <c r="A32" s="888"/>
      <c r="B32" s="552" t="s">
        <v>18</v>
      </c>
      <c r="C32" s="550" t="s">
        <v>22</v>
      </c>
      <c r="D32" s="551" t="s">
        <v>22</v>
      </c>
      <c r="E32" s="550" t="s">
        <v>22</v>
      </c>
      <c r="F32" s="551" t="s">
        <v>22</v>
      </c>
      <c r="G32" s="550" t="s">
        <v>22</v>
      </c>
      <c r="H32" s="551" t="s">
        <v>22</v>
      </c>
      <c r="I32" s="550" t="s">
        <v>22</v>
      </c>
      <c r="J32" s="551" t="s">
        <v>22</v>
      </c>
      <c r="K32" s="550" t="s">
        <v>22</v>
      </c>
      <c r="L32" s="551" t="s">
        <v>22</v>
      </c>
      <c r="M32" s="550" t="s">
        <v>22</v>
      </c>
      <c r="N32" s="551" t="s">
        <v>22</v>
      </c>
      <c r="O32" s="550" t="s">
        <v>22</v>
      </c>
      <c r="P32" s="551" t="s">
        <v>22</v>
      </c>
      <c r="Q32" s="550" t="s">
        <v>22</v>
      </c>
      <c r="R32" s="551" t="s">
        <v>22</v>
      </c>
      <c r="S32" s="550" t="s">
        <v>22</v>
      </c>
      <c r="T32" s="551" t="s">
        <v>22</v>
      </c>
      <c r="U32" s="550" t="s">
        <v>22</v>
      </c>
      <c r="V32" s="551" t="s">
        <v>22</v>
      </c>
      <c r="W32" s="550" t="s">
        <v>22</v>
      </c>
      <c r="X32" s="551" t="s">
        <v>22</v>
      </c>
      <c r="Y32" s="550" t="s">
        <v>22</v>
      </c>
      <c r="Z32" s="551" t="s">
        <v>22</v>
      </c>
      <c r="AA32" s="550" t="s">
        <v>22</v>
      </c>
      <c r="AB32" s="551" t="s">
        <v>22</v>
      </c>
      <c r="AC32" s="550" t="s">
        <v>22</v>
      </c>
      <c r="AD32" s="551" t="s">
        <v>22</v>
      </c>
      <c r="AE32" s="580" t="s">
        <v>22</v>
      </c>
      <c r="AF32" s="551" t="s">
        <v>22</v>
      </c>
      <c r="AG32" s="550" t="s">
        <v>22</v>
      </c>
      <c r="AH32" s="551" t="s">
        <v>22</v>
      </c>
      <c r="AI32" s="550" t="s">
        <v>22</v>
      </c>
      <c r="AJ32" s="551" t="s">
        <v>22</v>
      </c>
      <c r="AK32" s="550" t="s">
        <v>22</v>
      </c>
      <c r="AL32" s="551" t="s">
        <v>22</v>
      </c>
      <c r="AM32" s="550" t="s">
        <v>22</v>
      </c>
      <c r="AN32" s="551" t="s">
        <v>22</v>
      </c>
      <c r="AO32" s="550" t="s">
        <v>22</v>
      </c>
      <c r="AP32" s="551" t="s">
        <v>22</v>
      </c>
      <c r="AQ32" s="550" t="s">
        <v>22</v>
      </c>
      <c r="AR32" s="551" t="s">
        <v>22</v>
      </c>
      <c r="AS32" s="550" t="s">
        <v>22</v>
      </c>
      <c r="AT32" s="551" t="s">
        <v>22</v>
      </c>
      <c r="AU32" s="550" t="s">
        <v>22</v>
      </c>
      <c r="AV32" s="551" t="s">
        <v>22</v>
      </c>
      <c r="AW32" s="550" t="s">
        <v>22</v>
      </c>
      <c r="AX32" s="551" t="s">
        <v>22</v>
      </c>
      <c r="AY32" s="669"/>
      <c r="AZ32" s="671"/>
      <c r="BA32" s="671"/>
      <c r="BB32" s="671"/>
      <c r="BC32" s="672"/>
      <c r="BD32" s="669"/>
      <c r="BE32" s="672">
        <v>24</v>
      </c>
      <c r="BF32" s="669"/>
      <c r="BG32" s="672"/>
      <c r="BH32" s="924"/>
      <c r="BI32" s="934"/>
      <c r="BJ32" s="879"/>
    </row>
    <row r="33" spans="1:62" ht="17.100000000000001" customHeight="1">
      <c r="A33" s="888"/>
      <c r="B33" s="555" t="s">
        <v>19</v>
      </c>
      <c r="C33" s="559"/>
      <c r="D33" s="560"/>
      <c r="E33" s="559"/>
      <c r="F33" s="560"/>
      <c r="G33" s="559"/>
      <c r="H33" s="560"/>
      <c r="I33" s="559"/>
      <c r="J33" s="560"/>
      <c r="K33" s="559"/>
      <c r="L33" s="560"/>
      <c r="M33" s="559"/>
      <c r="N33" s="560"/>
      <c r="O33" s="559"/>
      <c r="P33" s="560"/>
      <c r="Q33" s="559"/>
      <c r="R33" s="560"/>
      <c r="S33" s="559"/>
      <c r="T33" s="560"/>
      <c r="U33" s="559"/>
      <c r="V33" s="560"/>
      <c r="W33" s="559"/>
      <c r="X33" s="560"/>
      <c r="Y33" s="559"/>
      <c r="Z33" s="560"/>
      <c r="AA33" s="559"/>
      <c r="AB33" s="560"/>
      <c r="AC33" s="559"/>
      <c r="AD33" s="560"/>
      <c r="AE33" s="559"/>
      <c r="AF33" s="560"/>
      <c r="AG33" s="559"/>
      <c r="AH33" s="560"/>
      <c r="AI33" s="559"/>
      <c r="AJ33" s="560"/>
      <c r="AK33" s="559"/>
      <c r="AL33" s="560"/>
      <c r="AM33" s="559"/>
      <c r="AN33" s="560"/>
      <c r="AO33" s="559"/>
      <c r="AP33" s="560"/>
      <c r="AQ33" s="559"/>
      <c r="AR33" s="560"/>
      <c r="AS33" s="559"/>
      <c r="AT33" s="560"/>
      <c r="AU33" s="559"/>
      <c r="AV33" s="560"/>
      <c r="AW33" s="559"/>
      <c r="AX33" s="682"/>
      <c r="AY33" s="669"/>
      <c r="AZ33" s="671"/>
      <c r="BA33" s="671"/>
      <c r="BB33" s="671"/>
      <c r="BC33" s="672"/>
      <c r="BD33" s="669"/>
      <c r="BE33" s="672"/>
      <c r="BF33" s="669"/>
      <c r="BG33" s="672"/>
      <c r="BH33" s="924"/>
      <c r="BI33" s="934"/>
      <c r="BJ33" s="879"/>
    </row>
    <row r="34" spans="1:62" ht="17.100000000000001" customHeight="1" thickBot="1">
      <c r="A34" s="889"/>
      <c r="B34" s="573" t="s">
        <v>20</v>
      </c>
      <c r="C34" s="582"/>
      <c r="D34" s="583"/>
      <c r="E34" s="582"/>
      <c r="F34" s="583"/>
      <c r="G34" s="582"/>
      <c r="H34" s="583"/>
      <c r="I34" s="582"/>
      <c r="J34" s="583"/>
      <c r="K34" s="582"/>
      <c r="L34" s="583"/>
      <c r="M34" s="582"/>
      <c r="N34" s="583"/>
      <c r="O34" s="582"/>
      <c r="P34" s="583"/>
      <c r="Q34" s="582"/>
      <c r="R34" s="583"/>
      <c r="S34" s="582"/>
      <c r="T34" s="583"/>
      <c r="U34" s="582"/>
      <c r="V34" s="583"/>
      <c r="W34" s="582"/>
      <c r="X34" s="583"/>
      <c r="Y34" s="582"/>
      <c r="Z34" s="583"/>
      <c r="AA34" s="582"/>
      <c r="AB34" s="583"/>
      <c r="AC34" s="582"/>
      <c r="AD34" s="583"/>
      <c r="AE34" s="582"/>
      <c r="AF34" s="583"/>
      <c r="AG34" s="582"/>
      <c r="AH34" s="583"/>
      <c r="AI34" s="582"/>
      <c r="AJ34" s="583"/>
      <c r="AK34" s="582"/>
      <c r="AL34" s="583"/>
      <c r="AM34" s="582"/>
      <c r="AN34" s="583"/>
      <c r="AO34" s="582"/>
      <c r="AP34" s="583"/>
      <c r="AQ34" s="582"/>
      <c r="AR34" s="583"/>
      <c r="AS34" s="582"/>
      <c r="AT34" s="583"/>
      <c r="AU34" s="582"/>
      <c r="AV34" s="583"/>
      <c r="AW34" s="582"/>
      <c r="AX34" s="694"/>
      <c r="AY34" s="675"/>
      <c r="AZ34" s="677"/>
      <c r="BA34" s="677"/>
      <c r="BB34" s="677"/>
      <c r="BC34" s="678"/>
      <c r="BD34" s="675"/>
      <c r="BE34" s="678"/>
      <c r="BF34" s="675"/>
      <c r="BG34" s="678"/>
      <c r="BH34" s="925"/>
      <c r="BI34" s="935"/>
      <c r="BJ34" s="880"/>
    </row>
    <row r="35" spans="1:62" ht="24.75" customHeight="1" thickTop="1" thickBot="1">
      <c r="A35" s="532"/>
      <c r="B35" s="532"/>
      <c r="C35" s="532"/>
      <c r="D35" s="532"/>
      <c r="E35" s="532"/>
      <c r="F35" s="532"/>
      <c r="G35" s="532"/>
      <c r="H35" s="532"/>
      <c r="I35" s="532"/>
      <c r="J35" s="532"/>
      <c r="K35" s="532"/>
      <c r="L35" s="532"/>
      <c r="M35" s="532"/>
      <c r="N35" s="532"/>
      <c r="O35" s="532"/>
      <c r="P35" s="532"/>
      <c r="Q35" s="532"/>
      <c r="R35" s="532"/>
      <c r="S35" s="532"/>
      <c r="T35" s="532"/>
      <c r="U35" s="532"/>
      <c r="V35" s="532"/>
      <c r="W35" s="584"/>
      <c r="X35" s="613"/>
      <c r="Y35" s="532"/>
      <c r="Z35" s="532"/>
      <c r="AA35" s="532"/>
      <c r="AB35" s="532"/>
      <c r="AC35" s="532"/>
      <c r="AD35" s="532"/>
      <c r="AE35" s="532"/>
      <c r="AF35" s="532"/>
      <c r="AG35" s="532"/>
      <c r="AH35" s="532"/>
      <c r="AI35" s="532"/>
      <c r="AJ35" s="532"/>
      <c r="AK35" s="532"/>
      <c r="AL35" s="532"/>
      <c r="AM35" s="532"/>
      <c r="AN35" s="532"/>
      <c r="AO35" s="532" t="s">
        <v>26</v>
      </c>
      <c r="AP35" s="532"/>
      <c r="AQ35" s="532"/>
      <c r="AR35" s="532"/>
      <c r="AS35" s="532"/>
      <c r="AT35" s="532"/>
      <c r="AU35" s="532"/>
      <c r="AV35" s="532"/>
      <c r="AW35" s="532"/>
      <c r="AX35" s="532"/>
      <c r="AY35" s="532"/>
      <c r="AZ35" s="532"/>
      <c r="BA35" s="532"/>
      <c r="BB35" s="532"/>
      <c r="BC35" s="532"/>
      <c r="BD35" s="532"/>
      <c r="BE35" s="532"/>
      <c r="BG35" s="532"/>
      <c r="BH35" s="532"/>
      <c r="BI35" s="705" t="s">
        <v>27</v>
      </c>
      <c r="BJ35" s="706">
        <f>(BJ17+BJ8+BJ26)/(3)</f>
        <v>66.666666666666671</v>
      </c>
    </row>
    <row r="36" spans="1:62" ht="18" customHeight="1" thickTop="1">
      <c r="A36" s="584" t="s">
        <v>28</v>
      </c>
      <c r="B36" s="532"/>
      <c r="C36" s="532"/>
      <c r="D36" s="532"/>
      <c r="E36" s="532"/>
      <c r="F36" s="532"/>
      <c r="G36" s="532"/>
      <c r="H36" s="532"/>
      <c r="I36" s="532"/>
      <c r="J36" s="532"/>
      <c r="K36" s="532"/>
      <c r="L36" s="532"/>
      <c r="M36" s="532"/>
      <c r="N36" s="532"/>
      <c r="O36" s="532"/>
      <c r="P36" s="532"/>
      <c r="Q36" s="532"/>
      <c r="R36" s="796" t="s">
        <v>23</v>
      </c>
      <c r="S36" s="532"/>
      <c r="T36" s="532"/>
      <c r="U36" s="532"/>
      <c r="V36" s="532"/>
      <c r="W36" s="614" t="s">
        <v>29</v>
      </c>
      <c r="X36" s="615"/>
      <c r="Y36" s="613"/>
      <c r="Z36" s="613"/>
      <c r="AA36" s="613"/>
      <c r="AB36" s="613"/>
      <c r="AC36" s="613"/>
      <c r="AD36" s="613"/>
      <c r="AE36" s="613"/>
      <c r="AF36" s="613"/>
      <c r="AG36" s="613"/>
      <c r="AH36" s="613"/>
      <c r="AI36" s="613"/>
      <c r="AJ36" s="613"/>
      <c r="AK36" s="613"/>
      <c r="AL36" s="613"/>
      <c r="AM36" s="613"/>
      <c r="AN36" s="613"/>
      <c r="AO36" s="613"/>
      <c r="AP36" s="613"/>
      <c r="AQ36" s="613"/>
      <c r="AR36" s="613"/>
      <c r="AS36" s="613"/>
      <c r="AT36" s="613"/>
      <c r="AU36" s="613"/>
      <c r="AV36" s="637"/>
      <c r="AW36" s="637"/>
      <c r="AX36" s="615"/>
      <c r="AY36" s="772"/>
      <c r="AZ36" s="772"/>
      <c r="BA36" s="776"/>
      <c r="BB36" s="584"/>
      <c r="BC36" s="584" t="s">
        <v>30</v>
      </c>
      <c r="BD36" s="532"/>
      <c r="BE36" s="532"/>
      <c r="BF36" s="532"/>
      <c r="BG36" s="532"/>
      <c r="BH36" s="532"/>
      <c r="BI36" s="532"/>
      <c r="BJ36" s="707"/>
    </row>
    <row r="37" spans="1:62" ht="18" customHeight="1">
      <c r="A37" s="532" t="s">
        <v>23</v>
      </c>
      <c r="B37" s="532"/>
      <c r="C37" s="532"/>
      <c r="D37" s="532"/>
      <c r="E37" s="532"/>
      <c r="F37" s="532"/>
      <c r="G37" s="532"/>
      <c r="H37" s="532"/>
      <c r="I37" s="532"/>
      <c r="J37" s="532"/>
      <c r="K37" s="532"/>
      <c r="L37" s="532"/>
      <c r="M37" s="532"/>
      <c r="N37" s="532"/>
      <c r="O37" s="532"/>
      <c r="P37" s="532"/>
      <c r="Q37" s="532"/>
      <c r="R37" s="532"/>
      <c r="S37" s="532"/>
      <c r="T37" s="532"/>
      <c r="U37" s="532"/>
      <c r="V37" s="532"/>
      <c r="W37" s="765" t="s">
        <v>270</v>
      </c>
      <c r="X37" s="771"/>
      <c r="Y37" s="771"/>
      <c r="Z37" s="771"/>
      <c r="AA37" s="771"/>
      <c r="AB37" s="771"/>
      <c r="AC37" s="771"/>
      <c r="AD37" s="771"/>
      <c r="AE37" s="771"/>
      <c r="AF37" s="771"/>
      <c r="AG37" s="771"/>
      <c r="AH37" s="771"/>
      <c r="AI37" s="771"/>
      <c r="AJ37" s="771"/>
      <c r="AK37" s="771"/>
      <c r="AL37" s="771"/>
      <c r="AM37" s="771"/>
      <c r="AN37" s="771"/>
      <c r="AO37" s="771"/>
      <c r="AP37" s="771"/>
      <c r="AQ37" s="771"/>
      <c r="AR37" s="771"/>
      <c r="AS37" s="771"/>
      <c r="AT37" s="771"/>
      <c r="AU37" s="771"/>
      <c r="AV37" s="771"/>
      <c r="AW37" s="588"/>
      <c r="AX37" s="532"/>
      <c r="AY37" s="532"/>
      <c r="AZ37" s="532"/>
      <c r="BA37" s="773"/>
      <c r="BB37" s="532"/>
      <c r="BC37" s="532"/>
      <c r="BD37" s="532"/>
      <c r="BE37" s="532"/>
      <c r="BF37" s="532"/>
      <c r="BG37" s="532"/>
      <c r="BH37" s="532"/>
      <c r="BI37" s="532"/>
      <c r="BJ37" s="707"/>
    </row>
    <row r="38" spans="1:62" ht="18" customHeight="1">
      <c r="A38" s="585" t="s">
        <v>31</v>
      </c>
      <c r="B38" s="821"/>
      <c r="C38" s="821"/>
      <c r="D38" s="821"/>
      <c r="E38" s="821"/>
      <c r="F38" s="821"/>
      <c r="G38" s="821"/>
      <c r="H38" s="821"/>
      <c r="I38" s="821"/>
      <c r="J38" s="821"/>
      <c r="K38" s="821"/>
      <c r="L38" s="532"/>
      <c r="M38" s="532"/>
      <c r="N38" s="532"/>
      <c r="O38" s="532"/>
      <c r="P38" s="532"/>
      <c r="Q38" s="532"/>
      <c r="R38" s="532"/>
      <c r="S38" s="532"/>
      <c r="T38" s="532"/>
      <c r="U38" s="532"/>
      <c r="V38" s="532"/>
      <c r="W38" s="765" t="s">
        <v>267</v>
      </c>
      <c r="X38" s="616"/>
      <c r="Y38" s="616"/>
      <c r="Z38" s="616"/>
      <c r="AA38" s="616"/>
      <c r="AB38" s="616"/>
      <c r="AC38" s="616"/>
      <c r="AD38" s="616"/>
      <c r="AE38" s="616"/>
      <c r="AF38" s="616"/>
      <c r="AG38" s="616"/>
      <c r="AH38" s="616"/>
      <c r="AI38" s="616"/>
      <c r="AJ38" s="616"/>
      <c r="AK38" s="616"/>
      <c r="AL38" s="616"/>
      <c r="AM38" s="616"/>
      <c r="AN38" s="616"/>
      <c r="AO38" s="616"/>
      <c r="AP38" s="616"/>
      <c r="AQ38" s="616"/>
      <c r="AR38" s="616"/>
      <c r="AS38" s="616"/>
      <c r="AT38" s="616"/>
      <c r="AU38" s="616"/>
      <c r="AV38" s="638"/>
      <c r="AW38" s="638"/>
      <c r="AX38" s="532"/>
      <c r="AY38" s="532"/>
      <c r="AZ38" s="532"/>
      <c r="BA38" s="774"/>
      <c r="BB38" s="585"/>
      <c r="BC38" s="585" t="s">
        <v>31</v>
      </c>
      <c r="BE38" s="708"/>
      <c r="BF38" s="708"/>
      <c r="BG38" s="708"/>
      <c r="BH38" s="586"/>
      <c r="BI38" s="588"/>
      <c r="BJ38" s="707"/>
    </row>
    <row r="39" spans="1:62" ht="17.25" customHeight="1">
      <c r="A39" s="585" t="s">
        <v>32</v>
      </c>
      <c r="B39" s="822"/>
      <c r="C39" s="822"/>
      <c r="D39" s="822"/>
      <c r="E39" s="822"/>
      <c r="F39" s="822"/>
      <c r="G39" s="822"/>
      <c r="H39" s="822"/>
      <c r="I39" s="822"/>
      <c r="J39" s="822"/>
      <c r="K39" s="822"/>
      <c r="L39" s="532"/>
      <c r="M39" s="532"/>
      <c r="N39" s="532"/>
      <c r="O39" s="532"/>
      <c r="P39" s="532"/>
      <c r="Q39" s="532"/>
      <c r="R39" s="532"/>
      <c r="S39" s="532"/>
      <c r="T39" s="532"/>
      <c r="U39" s="532"/>
      <c r="V39" s="532"/>
      <c r="W39" s="765" t="s">
        <v>271</v>
      </c>
      <c r="X39" s="616"/>
      <c r="Y39" s="616"/>
      <c r="Z39" s="616"/>
      <c r="AA39" s="616"/>
      <c r="AB39" s="616"/>
      <c r="AC39" s="616"/>
      <c r="AD39" s="616"/>
      <c r="AE39" s="616"/>
      <c r="AF39" s="616"/>
      <c r="AG39" s="616"/>
      <c r="AH39" s="616"/>
      <c r="AI39" s="616"/>
      <c r="AJ39" s="616"/>
      <c r="AK39" s="616"/>
      <c r="AL39" s="616"/>
      <c r="AM39" s="616"/>
      <c r="AN39" s="616"/>
      <c r="AO39" s="616"/>
      <c r="AP39" s="616"/>
      <c r="AQ39" s="616"/>
      <c r="AR39" s="616"/>
      <c r="AS39" s="616"/>
      <c r="AT39" s="616"/>
      <c r="AU39" s="616"/>
      <c r="AV39" s="638"/>
      <c r="AW39" s="638"/>
      <c r="AX39" s="532"/>
      <c r="AY39" s="532"/>
      <c r="AZ39" s="532"/>
      <c r="BA39" s="774"/>
      <c r="BB39" s="585"/>
      <c r="BC39" s="585" t="s">
        <v>32</v>
      </c>
      <c r="BD39" s="587"/>
      <c r="BE39" s="587"/>
      <c r="BF39" s="587"/>
      <c r="BG39" s="587"/>
      <c r="BH39" s="587"/>
      <c r="BI39" s="587"/>
      <c r="BJ39" s="532"/>
    </row>
    <row r="40" spans="1:62" ht="15.75" customHeight="1">
      <c r="A40" s="532" t="s">
        <v>23</v>
      </c>
      <c r="B40" s="532"/>
      <c r="C40" s="532"/>
      <c r="D40" s="532"/>
      <c r="E40" s="532"/>
      <c r="F40" s="532"/>
      <c r="G40" s="532"/>
      <c r="H40" s="532"/>
      <c r="I40" s="532"/>
      <c r="J40" s="532"/>
      <c r="K40" s="532"/>
      <c r="L40" s="532"/>
      <c r="M40" s="532"/>
      <c r="N40" s="532"/>
      <c r="O40" s="532"/>
      <c r="P40" s="532"/>
      <c r="Q40" s="532"/>
      <c r="R40" s="532"/>
      <c r="S40" s="532"/>
      <c r="T40" s="532"/>
      <c r="U40" s="532"/>
      <c r="V40" s="532"/>
      <c r="W40" s="765"/>
      <c r="X40" s="616"/>
      <c r="Y40" s="616"/>
      <c r="Z40" s="616"/>
      <c r="AA40" s="616"/>
      <c r="AB40" s="616"/>
      <c r="AC40" s="616"/>
      <c r="AD40" s="616"/>
      <c r="AE40" s="616"/>
      <c r="AF40" s="616"/>
      <c r="AG40" s="616"/>
      <c r="AH40" s="616"/>
      <c r="AI40" s="616"/>
      <c r="AJ40" s="616"/>
      <c r="AK40" s="616"/>
      <c r="AL40" s="616"/>
      <c r="AM40" s="616"/>
      <c r="AN40" s="616"/>
      <c r="AO40" s="616"/>
      <c r="AP40" s="616"/>
      <c r="AQ40" s="616"/>
      <c r="AR40" s="616"/>
      <c r="AS40" s="616"/>
      <c r="AT40" s="616"/>
      <c r="AU40" s="616"/>
      <c r="AV40" s="638"/>
      <c r="AW40" s="638"/>
      <c r="AX40" s="532"/>
      <c r="AY40" s="532"/>
      <c r="AZ40" s="532"/>
      <c r="BA40" s="773"/>
      <c r="BB40" s="532"/>
      <c r="BC40" s="532"/>
      <c r="BD40" s="532"/>
      <c r="BE40" s="532"/>
      <c r="BF40" s="532"/>
      <c r="BG40" s="532"/>
      <c r="BH40" s="532"/>
      <c r="BI40" s="532"/>
      <c r="BJ40" s="532"/>
    </row>
    <row r="41" spans="1:62" ht="18" customHeight="1">
      <c r="A41" s="585"/>
      <c r="B41" s="823"/>
      <c r="C41" s="823"/>
      <c r="D41" s="823"/>
      <c r="E41" s="823"/>
      <c r="F41" s="823"/>
      <c r="G41" s="823"/>
      <c r="H41" s="823"/>
      <c r="I41" s="823"/>
      <c r="J41" s="823"/>
      <c r="K41" s="823"/>
      <c r="L41" s="532"/>
      <c r="M41" s="532"/>
      <c r="N41" s="532"/>
      <c r="O41" s="532"/>
      <c r="P41" s="532"/>
      <c r="Q41" s="532"/>
      <c r="R41" s="532"/>
      <c r="S41" s="532"/>
      <c r="T41" s="532"/>
      <c r="U41" s="532"/>
      <c r="V41" s="532"/>
      <c r="W41" s="765" t="s">
        <v>33</v>
      </c>
      <c r="X41" s="617"/>
      <c r="Y41" s="617"/>
      <c r="Z41" s="617"/>
      <c r="AA41" s="617"/>
      <c r="AB41" s="617"/>
      <c r="AC41" s="617"/>
      <c r="AD41" s="617"/>
      <c r="AE41" s="617"/>
      <c r="AF41" s="617"/>
      <c r="AG41" s="617"/>
      <c r="AH41" s="617"/>
      <c r="AI41" s="617"/>
      <c r="AJ41" s="617"/>
      <c r="AK41" s="617"/>
      <c r="AL41" s="617"/>
      <c r="AM41" s="617"/>
      <c r="AN41" s="617"/>
      <c r="AO41" s="617"/>
      <c r="AP41" s="617"/>
      <c r="AQ41" s="617"/>
      <c r="AR41" s="617"/>
      <c r="AS41" s="617"/>
      <c r="AT41" s="617"/>
      <c r="AU41" s="617"/>
      <c r="AV41" s="639"/>
      <c r="AW41" s="639"/>
      <c r="AX41" s="708"/>
      <c r="AY41" s="708"/>
      <c r="AZ41" s="708"/>
      <c r="BA41" s="775"/>
      <c r="BB41" s="532"/>
      <c r="BC41" s="532"/>
      <c r="BD41" s="585"/>
      <c r="BE41" s="532"/>
      <c r="BF41" s="532"/>
      <c r="BG41" s="532"/>
      <c r="BH41" s="532"/>
      <c r="BI41" s="588"/>
      <c r="BJ41" s="588"/>
    </row>
    <row r="42" spans="1:62" ht="18" customHeight="1">
      <c r="A42" s="532"/>
      <c r="B42" s="532" t="s">
        <v>34</v>
      </c>
      <c r="C42" s="532"/>
      <c r="D42" s="532"/>
      <c r="E42" s="532"/>
      <c r="F42" s="532"/>
      <c r="G42" s="532"/>
      <c r="H42" s="532"/>
      <c r="I42" s="532"/>
      <c r="J42" s="532"/>
      <c r="K42" s="532"/>
      <c r="L42" s="532"/>
      <c r="M42" s="532"/>
      <c r="N42" s="532"/>
      <c r="O42" s="532"/>
      <c r="P42" s="532"/>
      <c r="Q42" s="532"/>
      <c r="R42" s="532"/>
      <c r="S42" s="532"/>
      <c r="T42" s="532"/>
      <c r="U42" s="532"/>
      <c r="V42" s="532"/>
      <c r="W42" s="772"/>
      <c r="X42" s="532"/>
      <c r="Y42" s="532"/>
      <c r="Z42" s="532"/>
      <c r="AA42" s="532"/>
      <c r="AB42" s="532"/>
      <c r="AC42" s="532"/>
      <c r="AD42" s="532"/>
      <c r="AE42" s="532"/>
      <c r="AF42" s="532"/>
      <c r="AG42" s="532"/>
      <c r="AH42" s="532"/>
      <c r="AI42" s="532"/>
      <c r="AJ42" s="532"/>
      <c r="AK42" s="532"/>
      <c r="AL42" s="532"/>
      <c r="AM42" s="532"/>
      <c r="AN42" s="532"/>
      <c r="AO42" s="532"/>
      <c r="AP42" s="532"/>
      <c r="AQ42" s="532"/>
      <c r="AR42" s="532"/>
      <c r="AS42" s="532"/>
      <c r="AT42" s="532"/>
      <c r="AU42" s="532"/>
      <c r="AV42" s="532"/>
      <c r="AW42" s="532"/>
      <c r="AX42" s="532"/>
      <c r="AY42" s="532"/>
      <c r="AZ42" s="532"/>
      <c r="BA42" s="532"/>
      <c r="BB42" s="532"/>
      <c r="BC42" s="532"/>
      <c r="BD42" s="532"/>
      <c r="BE42" s="532"/>
      <c r="BF42" s="532"/>
      <c r="BG42" s="532"/>
      <c r="BH42" s="532"/>
      <c r="BI42" s="532"/>
      <c r="BJ42" s="532"/>
    </row>
    <row r="43" spans="1:62" ht="18" customHeight="1">
      <c r="A43" s="532"/>
      <c r="B43" s="589" t="s">
        <v>12</v>
      </c>
      <c r="C43" s="590"/>
      <c r="D43" s="591" t="s">
        <v>35</v>
      </c>
      <c r="E43" s="532"/>
      <c r="F43" s="532"/>
      <c r="G43" s="532"/>
      <c r="H43" s="532"/>
      <c r="I43" s="532"/>
      <c r="J43" s="532"/>
      <c r="K43" s="532"/>
      <c r="L43" s="532"/>
      <c r="M43" s="532"/>
      <c r="N43" s="532"/>
      <c r="O43" s="532"/>
      <c r="P43" s="532"/>
      <c r="Q43" s="532"/>
      <c r="R43" s="815" t="s">
        <v>17</v>
      </c>
      <c r="S43" s="816"/>
      <c r="T43" s="590"/>
      <c r="U43" s="591" t="s">
        <v>36</v>
      </c>
      <c r="V43" s="532"/>
      <c r="W43" s="532"/>
      <c r="X43" s="532"/>
      <c r="Y43" s="532"/>
      <c r="Z43" s="532"/>
      <c r="AA43" s="532"/>
      <c r="AB43" s="532"/>
      <c r="AC43" s="532"/>
      <c r="AD43" s="532"/>
      <c r="AE43" s="532"/>
      <c r="AF43" s="532"/>
      <c r="AG43" s="532"/>
      <c r="AH43" s="532"/>
      <c r="AI43" s="815" t="s">
        <v>37</v>
      </c>
      <c r="AJ43" s="816"/>
      <c r="AK43" s="634"/>
      <c r="AL43" s="591" t="s">
        <v>38</v>
      </c>
      <c r="AM43" s="592"/>
      <c r="AN43" s="532"/>
      <c r="AO43" s="532"/>
      <c r="AP43" s="532"/>
      <c r="AQ43" s="532"/>
      <c r="AR43" s="532"/>
      <c r="AS43" s="532"/>
      <c r="AT43" s="532"/>
      <c r="AU43" s="532"/>
      <c r="AV43" s="532"/>
      <c r="AW43" s="532"/>
      <c r="AX43" s="532"/>
      <c r="AY43" s="532"/>
      <c r="AZ43" s="532"/>
      <c r="BA43" s="532"/>
      <c r="BB43" s="532"/>
      <c r="BC43" s="532"/>
      <c r="BD43" s="532"/>
      <c r="BE43" s="532"/>
      <c r="BF43" s="532"/>
      <c r="BG43" s="532"/>
      <c r="BH43" s="532"/>
      <c r="BI43" s="532"/>
      <c r="BJ43" s="532"/>
    </row>
    <row r="44" spans="1:62" ht="18" customHeight="1">
      <c r="A44" s="532"/>
      <c r="B44" s="589" t="s">
        <v>13</v>
      </c>
      <c r="C44" s="590"/>
      <c r="D44" s="591" t="s">
        <v>39</v>
      </c>
      <c r="E44" s="532"/>
      <c r="F44" s="532"/>
      <c r="G44" s="532"/>
      <c r="H44" s="532"/>
      <c r="I44" s="532"/>
      <c r="J44" s="532"/>
      <c r="K44" s="532"/>
      <c r="L44" s="532"/>
      <c r="M44" s="532"/>
      <c r="N44" s="532"/>
      <c r="O44" s="532"/>
      <c r="P44" s="532"/>
      <c r="Q44" s="532"/>
      <c r="R44" s="815" t="s">
        <v>18</v>
      </c>
      <c r="S44" s="816"/>
      <c r="T44" s="590"/>
      <c r="U44" s="591" t="s">
        <v>40</v>
      </c>
      <c r="V44" s="532"/>
      <c r="W44" s="532"/>
      <c r="X44" s="532"/>
      <c r="Y44" s="532"/>
      <c r="Z44" s="532"/>
      <c r="AA44" s="532"/>
      <c r="AB44" s="532"/>
      <c r="AC44" s="532"/>
      <c r="AD44" s="532"/>
      <c r="AE44" s="532"/>
      <c r="AF44" s="532"/>
      <c r="AG44" s="532"/>
      <c r="AH44" s="532"/>
      <c r="AI44" s="815" t="s">
        <v>16</v>
      </c>
      <c r="AJ44" s="816"/>
      <c r="AK44" s="635"/>
      <c r="AL44" s="532" t="s">
        <v>41</v>
      </c>
      <c r="AN44" s="532"/>
      <c r="AO44" s="532"/>
      <c r="AP44" s="532"/>
      <c r="AQ44" s="532"/>
      <c r="AR44" s="532"/>
      <c r="AS44" s="532"/>
      <c r="AT44" s="532"/>
      <c r="AU44" s="532"/>
      <c r="AV44" s="532"/>
      <c r="AW44" s="532"/>
      <c r="AX44" s="532"/>
      <c r="AY44" s="532"/>
      <c r="AZ44" s="532"/>
      <c r="BA44" s="532"/>
      <c r="BB44" s="532"/>
      <c r="BC44" s="532"/>
      <c r="BD44" s="532"/>
      <c r="BE44" s="532"/>
      <c r="BF44" s="532"/>
      <c r="BG44" s="532"/>
      <c r="BH44" s="532"/>
      <c r="BI44" s="532"/>
      <c r="BJ44" s="532"/>
    </row>
    <row r="45" spans="1:62" ht="18" customHeight="1">
      <c r="A45" s="532"/>
      <c r="B45" s="589" t="s">
        <v>14</v>
      </c>
      <c r="C45" s="590"/>
      <c r="D45" s="591" t="s">
        <v>42</v>
      </c>
      <c r="E45" s="532"/>
      <c r="F45" s="532"/>
      <c r="G45" s="532"/>
      <c r="H45" s="532"/>
      <c r="I45" s="532"/>
      <c r="J45" s="532"/>
      <c r="K45" s="532"/>
      <c r="L45" s="532"/>
      <c r="M45" s="532"/>
      <c r="N45" s="532"/>
      <c r="O45" s="532"/>
      <c r="P45" s="532"/>
      <c r="Q45" s="532"/>
      <c r="R45" s="815" t="s">
        <v>19</v>
      </c>
      <c r="S45" s="816"/>
      <c r="T45" s="590"/>
      <c r="U45" s="591" t="s">
        <v>43</v>
      </c>
      <c r="V45" s="532"/>
      <c r="W45" s="532"/>
      <c r="X45" s="532"/>
      <c r="Y45" s="532"/>
      <c r="Z45" s="532"/>
      <c r="AA45" s="532"/>
      <c r="AB45" s="532"/>
      <c r="AC45" s="532"/>
      <c r="AD45" s="532"/>
      <c r="AE45" s="532"/>
      <c r="AF45" s="532"/>
      <c r="AG45" s="532"/>
      <c r="AH45" s="532"/>
      <c r="AI45" s="635"/>
      <c r="AJ45" s="635"/>
      <c r="AK45" s="635"/>
      <c r="AL45" s="532"/>
      <c r="AM45" s="532"/>
      <c r="AN45" s="532"/>
      <c r="AO45" s="532"/>
      <c r="AP45" s="532"/>
      <c r="AQ45" s="532"/>
      <c r="AR45" s="532"/>
      <c r="AS45" s="532"/>
      <c r="AT45" s="532"/>
      <c r="AU45" s="532"/>
      <c r="AV45" s="532"/>
      <c r="AW45" s="532"/>
      <c r="AX45" s="532"/>
      <c r="AY45" s="532"/>
      <c r="AZ45" s="532"/>
      <c r="BA45" s="532"/>
      <c r="BB45" s="532"/>
      <c r="BC45" s="532"/>
      <c r="BD45" s="532"/>
      <c r="BE45" s="532"/>
      <c r="BF45" s="532"/>
      <c r="BG45" s="532"/>
      <c r="BH45" s="532"/>
      <c r="BI45" s="532"/>
      <c r="BJ45" s="532"/>
    </row>
    <row r="46" spans="1:62" ht="18" customHeight="1">
      <c r="A46" s="532"/>
      <c r="B46" s="589" t="s">
        <v>15</v>
      </c>
      <c r="C46" s="590"/>
      <c r="D46" s="591" t="s">
        <v>44</v>
      </c>
      <c r="E46" s="532"/>
      <c r="F46" s="532"/>
      <c r="G46" s="532"/>
      <c r="H46" s="532"/>
      <c r="I46" s="532"/>
      <c r="J46" s="532"/>
      <c r="K46" s="532"/>
      <c r="L46" s="532"/>
      <c r="M46" s="532"/>
      <c r="N46" s="532"/>
      <c r="O46" s="532"/>
      <c r="P46" s="532"/>
      <c r="Q46" s="532"/>
      <c r="R46" s="815" t="s">
        <v>20</v>
      </c>
      <c r="S46" s="816"/>
      <c r="T46" s="590"/>
      <c r="U46" s="591" t="s">
        <v>45</v>
      </c>
      <c r="V46" s="532"/>
      <c r="W46" s="532"/>
      <c r="X46" s="532"/>
      <c r="Y46" s="532"/>
      <c r="Z46" s="532"/>
      <c r="AA46" s="532"/>
      <c r="AB46" s="532"/>
      <c r="AC46" s="532"/>
      <c r="AD46" s="532"/>
      <c r="AE46" s="532"/>
      <c r="AF46" s="532"/>
      <c r="AG46" s="532"/>
      <c r="AH46" s="532"/>
      <c r="AI46" s="532"/>
      <c r="AJ46" s="532"/>
      <c r="AK46" s="532"/>
      <c r="AL46" s="532"/>
      <c r="AM46" s="532"/>
      <c r="AN46" s="532"/>
      <c r="AO46" s="532"/>
      <c r="AP46" s="532"/>
      <c r="AQ46" s="532"/>
      <c r="AR46" s="532"/>
      <c r="AS46" s="532"/>
      <c r="AT46" s="532"/>
      <c r="AU46" s="532"/>
      <c r="AV46" s="532"/>
      <c r="AW46" s="532"/>
      <c r="AX46" s="532"/>
      <c r="AY46" s="532"/>
      <c r="AZ46" s="532"/>
      <c r="BA46" s="532"/>
      <c r="BB46" s="532"/>
      <c r="BC46" s="532"/>
      <c r="BD46" s="532"/>
      <c r="BE46" s="532"/>
      <c r="BF46" s="532"/>
      <c r="BG46" s="532"/>
      <c r="BH46" s="532"/>
      <c r="BI46" s="532"/>
      <c r="BJ46" s="532"/>
    </row>
    <row r="47" spans="1:62" ht="18" customHeight="1">
      <c r="A47" s="532"/>
      <c r="B47" s="589" t="s">
        <v>46</v>
      </c>
      <c r="C47" s="590"/>
      <c r="D47" s="591" t="s">
        <v>47</v>
      </c>
      <c r="E47" s="532"/>
      <c r="F47" s="532"/>
      <c r="G47" s="532"/>
      <c r="H47" s="532"/>
      <c r="I47" s="532"/>
      <c r="J47" s="532"/>
      <c r="K47" s="532"/>
      <c r="L47" s="532"/>
      <c r="M47" s="532"/>
      <c r="N47" s="532"/>
      <c r="O47" s="532"/>
      <c r="P47" s="532"/>
      <c r="Q47" s="532"/>
      <c r="R47" s="815" t="s">
        <v>48</v>
      </c>
      <c r="S47" s="816"/>
      <c r="T47" s="590"/>
      <c r="U47" s="591" t="s">
        <v>49</v>
      </c>
      <c r="V47" s="532"/>
      <c r="W47" s="532"/>
      <c r="X47" s="532"/>
      <c r="Y47" s="532"/>
      <c r="Z47" s="532"/>
      <c r="AA47" s="532"/>
      <c r="AB47" s="532"/>
      <c r="AC47" s="532"/>
      <c r="AD47" s="532"/>
      <c r="AE47" s="532"/>
      <c r="AF47" s="532"/>
      <c r="AG47" s="532"/>
      <c r="AH47" s="532"/>
      <c r="AI47" s="532"/>
      <c r="AJ47" s="532"/>
      <c r="AK47" s="532"/>
      <c r="AL47" s="532"/>
      <c r="AM47" s="532"/>
      <c r="AN47" s="532"/>
      <c r="AO47" s="532"/>
      <c r="AP47" s="532"/>
      <c r="AQ47" s="532"/>
      <c r="AR47" s="532"/>
      <c r="AS47" s="532"/>
      <c r="AT47" s="532"/>
      <c r="AU47" s="532"/>
      <c r="AV47" s="532"/>
      <c r="AW47" s="532"/>
      <c r="AX47" s="532"/>
      <c r="AY47" s="532"/>
      <c r="AZ47" s="532"/>
      <c r="BA47" s="532"/>
      <c r="BB47" s="532"/>
      <c r="BC47" s="532"/>
      <c r="BD47" s="532"/>
      <c r="BE47" s="532"/>
      <c r="BF47" s="532"/>
      <c r="BG47" s="532"/>
      <c r="BH47" s="532"/>
      <c r="BI47" s="532"/>
      <c r="BJ47" s="532"/>
    </row>
    <row r="48" spans="1:62" ht="6.75" customHeight="1">
      <c r="A48" s="532"/>
      <c r="B48" s="532"/>
      <c r="C48" s="532"/>
      <c r="D48" s="532"/>
      <c r="E48" s="532"/>
      <c r="F48" s="532"/>
      <c r="G48" s="532"/>
      <c r="H48" s="532"/>
      <c r="I48" s="532"/>
      <c r="J48" s="532"/>
      <c r="K48" s="532"/>
      <c r="L48" s="532"/>
      <c r="M48" s="532"/>
      <c r="N48" s="532"/>
      <c r="O48" s="532"/>
      <c r="P48" s="532"/>
      <c r="Q48" s="532"/>
      <c r="R48" s="532"/>
      <c r="S48" s="532"/>
      <c r="T48" s="532"/>
      <c r="U48" s="532"/>
      <c r="V48" s="532"/>
      <c r="W48" s="532"/>
      <c r="X48" s="532"/>
      <c r="Y48" s="532"/>
      <c r="Z48" s="532"/>
      <c r="AA48" s="532"/>
      <c r="AB48" s="532"/>
      <c r="AC48" s="532"/>
      <c r="AD48" s="532"/>
      <c r="AE48" s="532"/>
      <c r="AF48" s="532"/>
      <c r="AG48" s="532"/>
      <c r="AH48" s="532"/>
      <c r="AI48" s="532"/>
      <c r="AJ48" s="532"/>
      <c r="AK48" s="532"/>
      <c r="AL48" s="532"/>
      <c r="AM48" s="532"/>
      <c r="AN48" s="532"/>
      <c r="AO48" s="532"/>
      <c r="AP48" s="532"/>
      <c r="AQ48" s="532"/>
      <c r="AR48" s="532"/>
      <c r="AS48" s="532"/>
      <c r="AT48" s="532"/>
      <c r="AU48" s="532"/>
      <c r="AV48" s="532"/>
      <c r="AW48" s="532"/>
      <c r="AX48" s="532"/>
      <c r="AY48" s="532"/>
      <c r="AZ48" s="532"/>
      <c r="BA48" s="532"/>
      <c r="BB48" s="532"/>
      <c r="BC48" s="532"/>
      <c r="BD48" s="532"/>
      <c r="BE48" s="532"/>
      <c r="BF48" s="532"/>
      <c r="BG48" s="532"/>
      <c r="BH48" s="532"/>
      <c r="BI48" s="532"/>
      <c r="BJ48" s="532"/>
    </row>
    <row r="49" spans="1:62" ht="15" customHeight="1">
      <c r="A49" s="529"/>
      <c r="B49" s="529"/>
      <c r="C49" s="529"/>
      <c r="D49" s="530"/>
      <c r="E49" s="531"/>
      <c r="F49" s="531"/>
      <c r="G49" s="531"/>
      <c r="H49" s="530"/>
      <c r="I49" s="531"/>
      <c r="J49" s="599"/>
      <c r="K49" s="530"/>
      <c r="L49" s="531"/>
      <c r="M49" s="599"/>
      <c r="N49" s="530"/>
      <c r="O49" s="531"/>
      <c r="P49" s="531"/>
      <c r="Q49" s="604"/>
      <c r="R49" s="592"/>
      <c r="S49" s="592"/>
      <c r="T49" s="592"/>
      <c r="U49" s="592"/>
      <c r="V49" s="592"/>
      <c r="W49" s="592"/>
      <c r="X49" s="592"/>
      <c r="Y49" s="592"/>
      <c r="Z49" s="592"/>
      <c r="AA49" s="592"/>
      <c r="AB49" s="592"/>
      <c r="AC49" s="592"/>
      <c r="AD49" s="592"/>
      <c r="AE49" s="592"/>
      <c r="AF49" s="592"/>
      <c r="AG49" s="592"/>
      <c r="AH49" s="592"/>
      <c r="AI49" s="592"/>
      <c r="AJ49" s="592"/>
      <c r="AK49" s="592"/>
      <c r="AL49" s="592"/>
      <c r="AM49" s="592"/>
      <c r="AN49" s="592"/>
      <c r="AO49" s="592"/>
      <c r="AP49" s="592"/>
      <c r="AQ49" s="592"/>
      <c r="AR49" s="592"/>
      <c r="AS49" s="592"/>
      <c r="AT49" s="592"/>
      <c r="AU49" s="592"/>
      <c r="AV49" s="592"/>
      <c r="AW49" s="592"/>
      <c r="AX49" s="592"/>
      <c r="AY49" s="592"/>
      <c r="AZ49" s="592"/>
      <c r="BA49" s="592"/>
      <c r="BB49" s="592"/>
      <c r="BC49" s="592"/>
      <c r="BD49" s="592"/>
      <c r="BE49" s="592"/>
      <c r="BF49" s="592"/>
      <c r="BG49" s="592"/>
      <c r="BH49" s="592"/>
      <c r="BI49" s="592"/>
      <c r="BJ49" s="592"/>
    </row>
    <row r="50" spans="1:62" ht="18.75" customHeight="1">
      <c r="A50" s="592"/>
      <c r="B50" s="529"/>
      <c r="C50" s="529"/>
      <c r="D50" s="530"/>
      <c r="E50" s="531"/>
      <c r="F50" s="531"/>
      <c r="G50" s="531"/>
      <c r="H50" s="530"/>
      <c r="I50" s="531"/>
      <c r="J50" s="599"/>
      <c r="K50" s="530"/>
      <c r="L50" s="531"/>
      <c r="M50" s="599"/>
      <c r="N50" s="530"/>
      <c r="O50" s="531"/>
      <c r="P50" s="531"/>
      <c r="Q50" s="604"/>
      <c r="R50" s="592"/>
      <c r="S50" s="592"/>
      <c r="T50" s="592"/>
      <c r="U50" s="592"/>
      <c r="V50" s="592"/>
      <c r="W50" s="592"/>
      <c r="X50" s="592"/>
      <c r="Y50" s="592"/>
      <c r="Z50" s="592"/>
      <c r="AA50" s="592"/>
      <c r="AB50" s="592"/>
      <c r="AC50" s="592"/>
      <c r="AD50" s="592"/>
      <c r="AE50" s="592"/>
      <c r="AF50" s="592"/>
      <c r="AG50" s="592"/>
      <c r="AH50" s="592"/>
      <c r="AI50" s="592"/>
      <c r="AJ50" s="592"/>
      <c r="AK50" s="592"/>
      <c r="AL50" s="592"/>
      <c r="AM50" s="592"/>
      <c r="AN50" s="592"/>
      <c r="AO50" s="592"/>
      <c r="AP50" s="592"/>
      <c r="AQ50" s="592"/>
      <c r="AR50" s="592"/>
      <c r="AS50" s="592"/>
      <c r="AT50" s="592"/>
      <c r="AU50" s="592"/>
      <c r="AV50" s="592"/>
      <c r="AW50" s="592"/>
      <c r="AX50" s="592"/>
      <c r="AY50" s="592"/>
      <c r="AZ50" s="592"/>
      <c r="BA50" s="592"/>
      <c r="BB50" s="592"/>
      <c r="BC50" s="592"/>
      <c r="BD50" s="592"/>
      <c r="BE50" s="592"/>
      <c r="BF50" s="592"/>
      <c r="BG50" s="592"/>
      <c r="BH50" s="592"/>
      <c r="BI50" s="592"/>
      <c r="BJ50" s="592"/>
    </row>
    <row r="51" spans="1:62" s="522" customFormat="1" ht="19.5" customHeight="1">
      <c r="A51" s="593" t="s">
        <v>5</v>
      </c>
      <c r="B51" s="817" t="s">
        <v>50</v>
      </c>
      <c r="C51" s="818"/>
      <c r="D51" s="818"/>
      <c r="E51" s="818"/>
      <c r="F51" s="818"/>
      <c r="G51" s="818"/>
      <c r="H51" s="818"/>
      <c r="I51" s="818"/>
      <c r="J51" s="818"/>
      <c r="K51" s="818"/>
      <c r="L51" s="818"/>
      <c r="M51" s="818"/>
      <c r="N51" s="818"/>
      <c r="O51" s="818"/>
      <c r="P51" s="818"/>
      <c r="Q51" s="818"/>
      <c r="R51" s="818"/>
      <c r="S51" s="818"/>
      <c r="T51" s="818"/>
      <c r="U51" s="818"/>
      <c r="V51" s="818"/>
      <c r="W51" s="818"/>
      <c r="X51" s="818"/>
      <c r="Y51" s="818"/>
      <c r="Z51" s="818"/>
      <c r="AA51" s="818"/>
      <c r="AB51" s="818"/>
      <c r="AC51" s="818"/>
      <c r="AD51" s="818"/>
      <c r="AE51" s="818"/>
      <c r="AF51" s="818"/>
      <c r="AG51" s="818"/>
      <c r="AH51" s="818"/>
      <c r="AI51" s="818"/>
      <c r="AJ51" s="818"/>
      <c r="AK51" s="818"/>
      <c r="AL51" s="818"/>
      <c r="AM51" s="818"/>
      <c r="AN51" s="818"/>
      <c r="AO51" s="818"/>
      <c r="AP51" s="819"/>
      <c r="AQ51" s="820" t="s">
        <v>51</v>
      </c>
      <c r="AR51" s="818"/>
      <c r="AS51" s="818"/>
      <c r="AT51" s="818"/>
      <c r="AU51" s="819"/>
      <c r="AV51" s="820" t="s">
        <v>52</v>
      </c>
      <c r="AW51" s="818"/>
      <c r="AX51" s="818"/>
      <c r="AY51" s="818"/>
      <c r="AZ51" s="818"/>
      <c r="BA51" s="818"/>
      <c r="BB51" s="818"/>
      <c r="BC51" s="640"/>
      <c r="BD51" s="820"/>
      <c r="BE51" s="818"/>
      <c r="BF51" s="818"/>
      <c r="BG51" s="818"/>
      <c r="BH51" s="818"/>
      <c r="BI51" s="818"/>
      <c r="BJ51" s="819"/>
    </row>
    <row r="52" spans="1:62" ht="20.25" customHeight="1" thickTop="1">
      <c r="A52" s="890" t="s">
        <v>53</v>
      </c>
      <c r="B52" s="594">
        <v>1</v>
      </c>
      <c r="C52" s="824" t="s">
        <v>259</v>
      </c>
      <c r="D52" s="824"/>
      <c r="E52" s="824"/>
      <c r="F52" s="824"/>
      <c r="G52" s="824"/>
      <c r="H52" s="824"/>
      <c r="I52" s="824"/>
      <c r="J52" s="824"/>
      <c r="K52" s="824"/>
      <c r="L52" s="824"/>
      <c r="M52" s="824"/>
      <c r="N52" s="824"/>
      <c r="O52" s="824"/>
      <c r="P52" s="824"/>
      <c r="Q52" s="824"/>
      <c r="R52" s="824"/>
      <c r="S52" s="824"/>
      <c r="T52" s="824"/>
      <c r="U52" s="824"/>
      <c r="V52" s="824"/>
      <c r="W52" s="824"/>
      <c r="X52" s="824"/>
      <c r="Y52" s="824"/>
      <c r="Z52" s="824"/>
      <c r="AA52" s="824"/>
      <c r="AB52" s="824"/>
      <c r="AC52" s="824"/>
      <c r="AD52" s="824"/>
      <c r="AE52" s="824"/>
      <c r="AF52" s="824"/>
      <c r="AG52" s="824"/>
      <c r="AH52" s="824"/>
      <c r="AI52" s="824"/>
      <c r="AJ52" s="824"/>
      <c r="AK52" s="824"/>
      <c r="AL52" s="824"/>
      <c r="AM52" s="824"/>
      <c r="AN52" s="824"/>
      <c r="AO52" s="824"/>
      <c r="AP52" s="824"/>
      <c r="AQ52" s="825">
        <v>24</v>
      </c>
      <c r="AR52" s="826"/>
      <c r="AS52" s="826"/>
      <c r="AT52" s="826"/>
      <c r="AU52" s="827"/>
      <c r="AV52" s="828"/>
      <c r="AW52" s="829"/>
      <c r="AX52" s="829"/>
      <c r="AY52" s="829"/>
      <c r="AZ52" s="829"/>
      <c r="BA52" s="829"/>
      <c r="BB52" s="829"/>
      <c r="BC52" s="830"/>
      <c r="BD52" s="831" t="s">
        <v>268</v>
      </c>
      <c r="BE52" s="832"/>
      <c r="BF52" s="832"/>
      <c r="BG52" s="832"/>
      <c r="BH52" s="832"/>
      <c r="BI52" s="832"/>
      <c r="BJ52" s="833"/>
    </row>
    <row r="53" spans="1:62" ht="23.1" customHeight="1">
      <c r="A53" s="891"/>
      <c r="B53" s="595">
        <v>2</v>
      </c>
      <c r="C53" s="834"/>
      <c r="D53" s="835"/>
      <c r="E53" s="835"/>
      <c r="F53" s="835"/>
      <c r="G53" s="835"/>
      <c r="H53" s="835"/>
      <c r="I53" s="835"/>
      <c r="J53" s="835"/>
      <c r="K53" s="835"/>
      <c r="L53" s="835"/>
      <c r="M53" s="835"/>
      <c r="N53" s="835"/>
      <c r="O53" s="835"/>
      <c r="P53" s="835"/>
      <c r="Q53" s="835"/>
      <c r="R53" s="835"/>
      <c r="S53" s="835"/>
      <c r="T53" s="835"/>
      <c r="U53" s="835"/>
      <c r="V53" s="835"/>
      <c r="W53" s="835"/>
      <c r="X53" s="835"/>
      <c r="Y53" s="835"/>
      <c r="Z53" s="835"/>
      <c r="AA53" s="835"/>
      <c r="AB53" s="835"/>
      <c r="AC53" s="835"/>
      <c r="AD53" s="835"/>
      <c r="AE53" s="835"/>
      <c r="AF53" s="835"/>
      <c r="AG53" s="835"/>
      <c r="AH53" s="835"/>
      <c r="AI53" s="835"/>
      <c r="AJ53" s="835"/>
      <c r="AK53" s="835"/>
      <c r="AL53" s="835"/>
      <c r="AM53" s="835"/>
      <c r="AN53" s="835"/>
      <c r="AO53" s="835"/>
      <c r="AP53" s="836"/>
      <c r="AQ53" s="837"/>
      <c r="AR53" s="838"/>
      <c r="AS53" s="838"/>
      <c r="AT53" s="838"/>
      <c r="AU53" s="839"/>
      <c r="AV53" s="840"/>
      <c r="AW53" s="841"/>
      <c r="AX53" s="841"/>
      <c r="AY53" s="841"/>
      <c r="AZ53" s="841"/>
      <c r="BA53" s="841"/>
      <c r="BB53" s="841"/>
      <c r="BC53" s="842"/>
      <c r="BD53" s="843"/>
      <c r="BE53" s="844"/>
      <c r="BF53" s="844"/>
      <c r="BG53" s="844"/>
      <c r="BH53" s="844"/>
      <c r="BI53" s="844"/>
      <c r="BJ53" s="845"/>
    </row>
    <row r="54" spans="1:62" ht="23.1" customHeight="1">
      <c r="A54" s="891"/>
      <c r="B54" s="595">
        <v>3</v>
      </c>
      <c r="C54" s="834"/>
      <c r="D54" s="835"/>
      <c r="E54" s="835"/>
      <c r="F54" s="835"/>
      <c r="G54" s="835"/>
      <c r="H54" s="835"/>
      <c r="I54" s="835"/>
      <c r="J54" s="835"/>
      <c r="K54" s="835"/>
      <c r="L54" s="835"/>
      <c r="M54" s="835"/>
      <c r="N54" s="835"/>
      <c r="O54" s="835"/>
      <c r="P54" s="835"/>
      <c r="Q54" s="835"/>
      <c r="R54" s="835"/>
      <c r="S54" s="835"/>
      <c r="T54" s="835"/>
      <c r="U54" s="835"/>
      <c r="V54" s="835"/>
      <c r="W54" s="835"/>
      <c r="X54" s="835"/>
      <c r="Y54" s="835"/>
      <c r="Z54" s="835"/>
      <c r="AA54" s="835"/>
      <c r="AB54" s="835"/>
      <c r="AC54" s="835"/>
      <c r="AD54" s="835"/>
      <c r="AE54" s="835"/>
      <c r="AF54" s="835"/>
      <c r="AG54" s="835"/>
      <c r="AH54" s="835"/>
      <c r="AI54" s="835"/>
      <c r="AJ54" s="835"/>
      <c r="AK54" s="835"/>
      <c r="AL54" s="835"/>
      <c r="AM54" s="835"/>
      <c r="AN54" s="835"/>
      <c r="AO54" s="835"/>
      <c r="AP54" s="836"/>
      <c r="AQ54" s="837"/>
      <c r="AR54" s="838"/>
      <c r="AS54" s="838"/>
      <c r="AT54" s="838"/>
      <c r="AU54" s="839"/>
      <c r="AV54" s="840"/>
      <c r="AW54" s="841"/>
      <c r="AX54" s="841"/>
      <c r="AY54" s="841"/>
      <c r="AZ54" s="841"/>
      <c r="BA54" s="841"/>
      <c r="BB54" s="841"/>
      <c r="BC54" s="842"/>
      <c r="BD54" s="846"/>
      <c r="BE54" s="847"/>
      <c r="BF54" s="847"/>
      <c r="BG54" s="847"/>
      <c r="BH54" s="847"/>
      <c r="BI54" s="847"/>
      <c r="BJ54" s="848"/>
    </row>
    <row r="55" spans="1:62" ht="23.1" customHeight="1">
      <c r="A55" s="891"/>
      <c r="B55" s="595">
        <v>4</v>
      </c>
      <c r="C55" s="834"/>
      <c r="D55" s="835"/>
      <c r="E55" s="835"/>
      <c r="F55" s="835"/>
      <c r="G55" s="835"/>
      <c r="H55" s="835"/>
      <c r="I55" s="835"/>
      <c r="J55" s="835"/>
      <c r="K55" s="835"/>
      <c r="L55" s="835"/>
      <c r="M55" s="835"/>
      <c r="N55" s="835"/>
      <c r="O55" s="835"/>
      <c r="P55" s="835"/>
      <c r="Q55" s="835"/>
      <c r="R55" s="835"/>
      <c r="S55" s="835"/>
      <c r="T55" s="835"/>
      <c r="U55" s="835"/>
      <c r="V55" s="835"/>
      <c r="W55" s="835"/>
      <c r="X55" s="835"/>
      <c r="Y55" s="835"/>
      <c r="Z55" s="835"/>
      <c r="AA55" s="835"/>
      <c r="AB55" s="835"/>
      <c r="AC55" s="835"/>
      <c r="AD55" s="835"/>
      <c r="AE55" s="835"/>
      <c r="AF55" s="835"/>
      <c r="AG55" s="835"/>
      <c r="AH55" s="835"/>
      <c r="AI55" s="835"/>
      <c r="AJ55" s="835"/>
      <c r="AK55" s="835"/>
      <c r="AL55" s="835"/>
      <c r="AM55" s="835"/>
      <c r="AN55" s="835"/>
      <c r="AO55" s="835"/>
      <c r="AP55" s="836"/>
      <c r="AQ55" s="837"/>
      <c r="AR55" s="838"/>
      <c r="AS55" s="838"/>
      <c r="AT55" s="838"/>
      <c r="AU55" s="839"/>
      <c r="AV55" s="840"/>
      <c r="AW55" s="841"/>
      <c r="AX55" s="841"/>
      <c r="AY55" s="841"/>
      <c r="AZ55" s="841"/>
      <c r="BA55" s="841"/>
      <c r="BB55" s="841"/>
      <c r="BC55" s="842"/>
      <c r="BD55" s="849"/>
      <c r="BE55" s="850"/>
      <c r="BF55" s="850"/>
      <c r="BG55" s="850"/>
      <c r="BH55" s="850"/>
      <c r="BI55" s="850"/>
      <c r="BJ55" s="851"/>
    </row>
    <row r="56" spans="1:62" ht="23.1" customHeight="1">
      <c r="A56" s="891"/>
      <c r="B56" s="595">
        <v>5</v>
      </c>
      <c r="C56" s="834"/>
      <c r="D56" s="835"/>
      <c r="E56" s="835"/>
      <c r="F56" s="835"/>
      <c r="G56" s="835"/>
      <c r="H56" s="835"/>
      <c r="I56" s="835"/>
      <c r="J56" s="835"/>
      <c r="K56" s="835"/>
      <c r="L56" s="835"/>
      <c r="M56" s="835"/>
      <c r="N56" s="835"/>
      <c r="O56" s="835"/>
      <c r="P56" s="835"/>
      <c r="Q56" s="835"/>
      <c r="R56" s="835"/>
      <c r="S56" s="835"/>
      <c r="T56" s="835"/>
      <c r="U56" s="835"/>
      <c r="V56" s="835"/>
      <c r="W56" s="835"/>
      <c r="X56" s="835"/>
      <c r="Y56" s="835"/>
      <c r="Z56" s="835"/>
      <c r="AA56" s="835"/>
      <c r="AB56" s="835"/>
      <c r="AC56" s="835"/>
      <c r="AD56" s="835"/>
      <c r="AE56" s="835"/>
      <c r="AF56" s="835"/>
      <c r="AG56" s="835"/>
      <c r="AH56" s="835"/>
      <c r="AI56" s="835"/>
      <c r="AJ56" s="835"/>
      <c r="AK56" s="835"/>
      <c r="AL56" s="835"/>
      <c r="AM56" s="835"/>
      <c r="AN56" s="835"/>
      <c r="AO56" s="835"/>
      <c r="AP56" s="836"/>
      <c r="AQ56" s="837"/>
      <c r="AR56" s="838"/>
      <c r="AS56" s="838"/>
      <c r="AT56" s="838"/>
      <c r="AU56" s="839"/>
      <c r="AV56" s="840"/>
      <c r="AW56" s="841"/>
      <c r="AX56" s="841"/>
      <c r="AY56" s="841"/>
      <c r="AZ56" s="841"/>
      <c r="BA56" s="841"/>
      <c r="BB56" s="841"/>
      <c r="BC56" s="842"/>
      <c r="BD56" s="852"/>
      <c r="BE56" s="853"/>
      <c r="BF56" s="853"/>
      <c r="BG56" s="853"/>
      <c r="BH56" s="853"/>
      <c r="BI56" s="853"/>
      <c r="BJ56" s="854"/>
    </row>
    <row r="57" spans="1:62" ht="23.1" customHeight="1">
      <c r="A57" s="891"/>
      <c r="B57" s="595">
        <v>6</v>
      </c>
      <c r="C57" s="849"/>
      <c r="D57" s="850"/>
      <c r="E57" s="850"/>
      <c r="F57" s="850"/>
      <c r="G57" s="850"/>
      <c r="H57" s="850"/>
      <c r="I57" s="850"/>
      <c r="J57" s="850"/>
      <c r="K57" s="850"/>
      <c r="L57" s="850"/>
      <c r="M57" s="850"/>
      <c r="N57" s="850"/>
      <c r="O57" s="850"/>
      <c r="P57" s="850"/>
      <c r="Q57" s="850"/>
      <c r="R57" s="850"/>
      <c r="S57" s="850"/>
      <c r="T57" s="850"/>
      <c r="U57" s="850"/>
      <c r="V57" s="850"/>
      <c r="W57" s="850"/>
      <c r="X57" s="850"/>
      <c r="Y57" s="850"/>
      <c r="Z57" s="850"/>
      <c r="AA57" s="850"/>
      <c r="AB57" s="850"/>
      <c r="AC57" s="850"/>
      <c r="AD57" s="850"/>
      <c r="AE57" s="850"/>
      <c r="AF57" s="850"/>
      <c r="AG57" s="850"/>
      <c r="AH57" s="850"/>
      <c r="AI57" s="850"/>
      <c r="AJ57" s="850"/>
      <c r="AK57" s="850"/>
      <c r="AL57" s="850"/>
      <c r="AM57" s="850"/>
      <c r="AN57" s="850"/>
      <c r="AO57" s="850"/>
      <c r="AP57" s="851"/>
      <c r="AQ57" s="837"/>
      <c r="AR57" s="838"/>
      <c r="AS57" s="838"/>
      <c r="AT57" s="838"/>
      <c r="AU57" s="839"/>
      <c r="AV57" s="840"/>
      <c r="AW57" s="841"/>
      <c r="AX57" s="841"/>
      <c r="AY57" s="841"/>
      <c r="AZ57" s="841"/>
      <c r="BA57" s="841"/>
      <c r="BB57" s="841"/>
      <c r="BC57" s="842"/>
      <c r="BD57" s="852"/>
      <c r="BE57" s="853"/>
      <c r="BF57" s="853"/>
      <c r="BG57" s="853"/>
      <c r="BH57" s="853"/>
      <c r="BI57" s="853"/>
      <c r="BJ57" s="854"/>
    </row>
    <row r="58" spans="1:62" ht="23.1" customHeight="1">
      <c r="A58" s="891"/>
      <c r="B58" s="595">
        <v>7</v>
      </c>
      <c r="C58" s="849"/>
      <c r="D58" s="850"/>
      <c r="E58" s="850"/>
      <c r="F58" s="850"/>
      <c r="G58" s="850"/>
      <c r="H58" s="850"/>
      <c r="I58" s="850"/>
      <c r="J58" s="850"/>
      <c r="K58" s="850"/>
      <c r="L58" s="850"/>
      <c r="M58" s="850"/>
      <c r="N58" s="850"/>
      <c r="O58" s="850"/>
      <c r="P58" s="850"/>
      <c r="Q58" s="850"/>
      <c r="R58" s="850"/>
      <c r="S58" s="850"/>
      <c r="T58" s="850"/>
      <c r="U58" s="850"/>
      <c r="V58" s="850"/>
      <c r="W58" s="850"/>
      <c r="X58" s="850"/>
      <c r="Y58" s="850"/>
      <c r="Z58" s="850"/>
      <c r="AA58" s="850"/>
      <c r="AB58" s="850"/>
      <c r="AC58" s="850"/>
      <c r="AD58" s="850"/>
      <c r="AE58" s="850"/>
      <c r="AF58" s="850"/>
      <c r="AG58" s="850"/>
      <c r="AH58" s="850"/>
      <c r="AI58" s="850"/>
      <c r="AJ58" s="850"/>
      <c r="AK58" s="850"/>
      <c r="AL58" s="850"/>
      <c r="AM58" s="850"/>
      <c r="AN58" s="850"/>
      <c r="AO58" s="850"/>
      <c r="AP58" s="851"/>
      <c r="AQ58" s="837"/>
      <c r="AR58" s="838"/>
      <c r="AS58" s="838"/>
      <c r="AT58" s="838"/>
      <c r="AU58" s="839"/>
      <c r="AV58" s="840"/>
      <c r="AW58" s="841"/>
      <c r="AX58" s="841"/>
      <c r="AY58" s="841"/>
      <c r="AZ58" s="841"/>
      <c r="BA58" s="841"/>
      <c r="BB58" s="841"/>
      <c r="BC58" s="842"/>
      <c r="BD58" s="852"/>
      <c r="BE58" s="853"/>
      <c r="BF58" s="853"/>
      <c r="BG58" s="853"/>
      <c r="BH58" s="853"/>
      <c r="BI58" s="853"/>
      <c r="BJ58" s="854"/>
    </row>
    <row r="59" spans="1:62" ht="23.1" customHeight="1">
      <c r="A59" s="891"/>
      <c r="B59" s="596">
        <v>8</v>
      </c>
      <c r="C59" s="834"/>
      <c r="D59" s="835"/>
      <c r="E59" s="835"/>
      <c r="F59" s="835"/>
      <c r="G59" s="835"/>
      <c r="H59" s="835"/>
      <c r="I59" s="835"/>
      <c r="J59" s="835"/>
      <c r="K59" s="835"/>
      <c r="L59" s="835"/>
      <c r="M59" s="835"/>
      <c r="N59" s="835"/>
      <c r="O59" s="835"/>
      <c r="P59" s="835"/>
      <c r="Q59" s="835"/>
      <c r="R59" s="835"/>
      <c r="S59" s="835"/>
      <c r="T59" s="835"/>
      <c r="U59" s="835"/>
      <c r="V59" s="835"/>
      <c r="W59" s="835"/>
      <c r="X59" s="835"/>
      <c r="Y59" s="835"/>
      <c r="Z59" s="835"/>
      <c r="AA59" s="835"/>
      <c r="AB59" s="835"/>
      <c r="AC59" s="835"/>
      <c r="AD59" s="835"/>
      <c r="AE59" s="835"/>
      <c r="AF59" s="835"/>
      <c r="AG59" s="835"/>
      <c r="AH59" s="835"/>
      <c r="AI59" s="835"/>
      <c r="AJ59" s="835"/>
      <c r="AK59" s="835"/>
      <c r="AL59" s="835"/>
      <c r="AM59" s="835"/>
      <c r="AN59" s="835"/>
      <c r="AO59" s="835"/>
      <c r="AP59" s="836"/>
      <c r="AQ59" s="837"/>
      <c r="AR59" s="838"/>
      <c r="AS59" s="838"/>
      <c r="AT59" s="838"/>
      <c r="AU59" s="839"/>
      <c r="AV59" s="840"/>
      <c r="AW59" s="841"/>
      <c r="AX59" s="841"/>
      <c r="AY59" s="841"/>
      <c r="AZ59" s="841"/>
      <c r="BA59" s="841"/>
      <c r="BB59" s="841"/>
      <c r="BC59" s="842"/>
      <c r="BD59" s="852"/>
      <c r="BE59" s="853"/>
      <c r="BF59" s="853"/>
      <c r="BG59" s="853"/>
      <c r="BH59" s="853"/>
      <c r="BI59" s="853"/>
      <c r="BJ59" s="854"/>
    </row>
    <row r="60" spans="1:62" ht="23.1" customHeight="1">
      <c r="A60" s="891"/>
      <c r="B60" s="769">
        <v>9</v>
      </c>
      <c r="C60" s="834"/>
      <c r="D60" s="835"/>
      <c r="E60" s="835"/>
      <c r="F60" s="835"/>
      <c r="G60" s="835"/>
      <c r="H60" s="835"/>
      <c r="I60" s="835"/>
      <c r="J60" s="835"/>
      <c r="K60" s="835"/>
      <c r="L60" s="835"/>
      <c r="M60" s="835"/>
      <c r="N60" s="835"/>
      <c r="O60" s="835"/>
      <c r="P60" s="835"/>
      <c r="Q60" s="835"/>
      <c r="R60" s="835"/>
      <c r="S60" s="835"/>
      <c r="T60" s="835"/>
      <c r="U60" s="835"/>
      <c r="V60" s="835"/>
      <c r="W60" s="835"/>
      <c r="X60" s="835"/>
      <c r="Y60" s="835"/>
      <c r="Z60" s="835"/>
      <c r="AA60" s="835"/>
      <c r="AB60" s="835"/>
      <c r="AC60" s="835"/>
      <c r="AD60" s="835"/>
      <c r="AE60" s="835"/>
      <c r="AF60" s="835"/>
      <c r="AG60" s="835"/>
      <c r="AH60" s="835"/>
      <c r="AI60" s="835"/>
      <c r="AJ60" s="835"/>
      <c r="AK60" s="835"/>
      <c r="AL60" s="835"/>
      <c r="AM60" s="835"/>
      <c r="AN60" s="835"/>
      <c r="AO60" s="835"/>
      <c r="AP60" s="836"/>
      <c r="AQ60" s="861"/>
      <c r="AR60" s="862"/>
      <c r="AS60" s="862"/>
      <c r="AT60" s="862"/>
      <c r="AU60" s="863"/>
      <c r="AV60" s="840"/>
      <c r="AW60" s="841"/>
      <c r="AX60" s="841"/>
      <c r="AY60" s="841"/>
      <c r="AZ60" s="841"/>
      <c r="BA60" s="841"/>
      <c r="BB60" s="841"/>
      <c r="BC60" s="842"/>
      <c r="BD60" s="725"/>
      <c r="BE60" s="728"/>
      <c r="BF60" s="728"/>
      <c r="BG60" s="728"/>
      <c r="BH60" s="728"/>
      <c r="BI60" s="728"/>
      <c r="BJ60" s="729"/>
    </row>
    <row r="61" spans="1:62" ht="23.1" customHeight="1">
      <c r="A61" s="891"/>
      <c r="B61" s="768">
        <v>10</v>
      </c>
      <c r="C61" s="834"/>
      <c r="D61" s="835"/>
      <c r="E61" s="835"/>
      <c r="F61" s="835"/>
      <c r="G61" s="835"/>
      <c r="H61" s="835"/>
      <c r="I61" s="835"/>
      <c r="J61" s="835"/>
      <c r="K61" s="835"/>
      <c r="L61" s="835"/>
      <c r="M61" s="835"/>
      <c r="N61" s="835"/>
      <c r="O61" s="835"/>
      <c r="P61" s="835"/>
      <c r="Q61" s="835"/>
      <c r="R61" s="835"/>
      <c r="S61" s="835"/>
      <c r="T61" s="835"/>
      <c r="U61" s="835"/>
      <c r="V61" s="835"/>
      <c r="W61" s="835"/>
      <c r="X61" s="835"/>
      <c r="Y61" s="835"/>
      <c r="Z61" s="835"/>
      <c r="AA61" s="835"/>
      <c r="AB61" s="835"/>
      <c r="AC61" s="835"/>
      <c r="AD61" s="835"/>
      <c r="AE61" s="835"/>
      <c r="AF61" s="835"/>
      <c r="AG61" s="835"/>
      <c r="AH61" s="835"/>
      <c r="AI61" s="835"/>
      <c r="AJ61" s="835"/>
      <c r="AK61" s="835"/>
      <c r="AL61" s="835"/>
      <c r="AM61" s="835"/>
      <c r="AN61" s="835"/>
      <c r="AO61" s="835"/>
      <c r="AP61" s="836"/>
      <c r="AQ61" s="864"/>
      <c r="AR61" s="865"/>
      <c r="AS61" s="865"/>
      <c r="AT61" s="865"/>
      <c r="AU61" s="866"/>
      <c r="AV61" s="840"/>
      <c r="AW61" s="841"/>
      <c r="AX61" s="841"/>
      <c r="AY61" s="841"/>
      <c r="AZ61" s="841"/>
      <c r="BA61" s="841"/>
      <c r="BB61" s="841"/>
      <c r="BC61" s="842"/>
      <c r="BD61" s="725"/>
      <c r="BE61" s="728"/>
      <c r="BF61" s="728"/>
      <c r="BG61" s="728"/>
      <c r="BH61" s="728"/>
      <c r="BI61" s="728"/>
      <c r="BJ61" s="729"/>
    </row>
    <row r="62" spans="1:62" ht="23.25" customHeight="1" thickBot="1">
      <c r="A62" s="892"/>
      <c r="B62" s="597">
        <v>11</v>
      </c>
      <c r="C62" s="834"/>
      <c r="D62" s="835"/>
      <c r="E62" s="835"/>
      <c r="F62" s="835"/>
      <c r="G62" s="835"/>
      <c r="H62" s="835"/>
      <c r="I62" s="835"/>
      <c r="J62" s="835"/>
      <c r="K62" s="835"/>
      <c r="L62" s="835"/>
      <c r="M62" s="835"/>
      <c r="N62" s="835"/>
      <c r="O62" s="835"/>
      <c r="P62" s="835"/>
      <c r="Q62" s="835"/>
      <c r="R62" s="835"/>
      <c r="S62" s="835"/>
      <c r="T62" s="835"/>
      <c r="U62" s="835"/>
      <c r="V62" s="835"/>
      <c r="W62" s="835"/>
      <c r="X62" s="835"/>
      <c r="Y62" s="835"/>
      <c r="Z62" s="835"/>
      <c r="AA62" s="835"/>
      <c r="AB62" s="835"/>
      <c r="AC62" s="835"/>
      <c r="AD62" s="835"/>
      <c r="AE62" s="835"/>
      <c r="AF62" s="835"/>
      <c r="AG62" s="835"/>
      <c r="AH62" s="835"/>
      <c r="AI62" s="835"/>
      <c r="AJ62" s="835"/>
      <c r="AK62" s="835"/>
      <c r="AL62" s="835"/>
      <c r="AM62" s="835"/>
      <c r="AN62" s="835"/>
      <c r="AO62" s="835"/>
      <c r="AP62" s="836"/>
      <c r="AQ62" s="855"/>
      <c r="AR62" s="856"/>
      <c r="AS62" s="856"/>
      <c r="AT62" s="856"/>
      <c r="AU62" s="857"/>
      <c r="AV62" s="840"/>
      <c r="AW62" s="841"/>
      <c r="AX62" s="841"/>
      <c r="AY62" s="841"/>
      <c r="AZ62" s="841"/>
      <c r="BA62" s="841"/>
      <c r="BB62" s="841"/>
      <c r="BC62" s="842"/>
      <c r="BD62" s="858"/>
      <c r="BE62" s="859"/>
      <c r="BF62" s="859"/>
      <c r="BG62" s="859"/>
      <c r="BH62" s="859"/>
      <c r="BI62" s="859"/>
      <c r="BJ62" s="860"/>
    </row>
    <row r="63" spans="1:62" ht="21" customHeight="1" thickTop="1">
      <c r="A63" s="890" t="s">
        <v>24</v>
      </c>
      <c r="B63" s="598">
        <v>1</v>
      </c>
      <c r="C63" s="898" t="s">
        <v>262</v>
      </c>
      <c r="D63" s="898"/>
      <c r="E63" s="898"/>
      <c r="F63" s="898"/>
      <c r="G63" s="898"/>
      <c r="H63" s="898"/>
      <c r="I63" s="898"/>
      <c r="J63" s="898"/>
      <c r="K63" s="898"/>
      <c r="L63" s="898"/>
      <c r="M63" s="898"/>
      <c r="N63" s="898"/>
      <c r="O63" s="898"/>
      <c r="P63" s="898"/>
      <c r="Q63" s="898"/>
      <c r="R63" s="898"/>
      <c r="S63" s="898"/>
      <c r="T63" s="898"/>
      <c r="U63" s="898"/>
      <c r="V63" s="898"/>
      <c r="W63" s="898"/>
      <c r="X63" s="898"/>
      <c r="Y63" s="898"/>
      <c r="Z63" s="898"/>
      <c r="AA63" s="898"/>
      <c r="AB63" s="898"/>
      <c r="AC63" s="898"/>
      <c r="AD63" s="898"/>
      <c r="AE63" s="898"/>
      <c r="AF63" s="898"/>
      <c r="AG63" s="898"/>
      <c r="AH63" s="898"/>
      <c r="AI63" s="898"/>
      <c r="AJ63" s="898"/>
      <c r="AK63" s="898"/>
      <c r="AL63" s="898"/>
      <c r="AM63" s="898"/>
      <c r="AN63" s="898"/>
      <c r="AO63" s="898"/>
      <c r="AP63" s="898"/>
      <c r="AQ63" s="825">
        <v>24</v>
      </c>
      <c r="AR63" s="826"/>
      <c r="AS63" s="826"/>
      <c r="AT63" s="826"/>
      <c r="AU63" s="827"/>
      <c r="AV63" s="828"/>
      <c r="AW63" s="829"/>
      <c r="AX63" s="829"/>
      <c r="AY63" s="829"/>
      <c r="AZ63" s="829"/>
      <c r="BA63" s="829"/>
      <c r="BB63" s="829"/>
      <c r="BC63" s="830"/>
      <c r="BD63" s="831" t="s">
        <v>268</v>
      </c>
      <c r="BE63" s="832"/>
      <c r="BF63" s="832"/>
      <c r="BG63" s="832"/>
      <c r="BH63" s="832"/>
      <c r="BI63" s="832"/>
      <c r="BJ63" s="833"/>
    </row>
    <row r="64" spans="1:62" ht="23.1" customHeight="1">
      <c r="A64" s="891"/>
      <c r="B64" s="595">
        <v>2</v>
      </c>
      <c r="C64" s="849"/>
      <c r="D64" s="850"/>
      <c r="E64" s="850"/>
      <c r="F64" s="850"/>
      <c r="G64" s="850"/>
      <c r="H64" s="850"/>
      <c r="I64" s="850"/>
      <c r="J64" s="850"/>
      <c r="K64" s="850"/>
      <c r="L64" s="850"/>
      <c r="M64" s="850"/>
      <c r="N64" s="850"/>
      <c r="O64" s="850"/>
      <c r="P64" s="850"/>
      <c r="Q64" s="850"/>
      <c r="R64" s="850"/>
      <c r="S64" s="850"/>
      <c r="T64" s="850"/>
      <c r="U64" s="850"/>
      <c r="V64" s="850"/>
      <c r="W64" s="850"/>
      <c r="X64" s="850"/>
      <c r="Y64" s="850"/>
      <c r="Z64" s="850"/>
      <c r="AA64" s="850"/>
      <c r="AB64" s="850"/>
      <c r="AC64" s="850"/>
      <c r="AD64" s="850"/>
      <c r="AE64" s="850"/>
      <c r="AF64" s="850"/>
      <c r="AG64" s="850"/>
      <c r="AH64" s="850"/>
      <c r="AI64" s="850"/>
      <c r="AJ64" s="850"/>
      <c r="AK64" s="850"/>
      <c r="AL64" s="850"/>
      <c r="AM64" s="850"/>
      <c r="AN64" s="850"/>
      <c r="AO64" s="850"/>
      <c r="AP64" s="851"/>
      <c r="AQ64" s="837"/>
      <c r="AR64" s="838"/>
      <c r="AS64" s="838"/>
      <c r="AT64" s="838"/>
      <c r="AU64" s="839"/>
      <c r="AV64" s="840"/>
      <c r="AW64" s="841"/>
      <c r="AX64" s="841"/>
      <c r="AY64" s="841"/>
      <c r="AZ64" s="841"/>
      <c r="BA64" s="841"/>
      <c r="BB64" s="841"/>
      <c r="BC64" s="842"/>
      <c r="BD64" s="867"/>
      <c r="BE64" s="868"/>
      <c r="BF64" s="868"/>
      <c r="BG64" s="868"/>
      <c r="BH64" s="868"/>
      <c r="BI64" s="868"/>
      <c r="BJ64" s="869"/>
    </row>
    <row r="65" spans="1:63" ht="23.1" customHeight="1">
      <c r="A65" s="891"/>
      <c r="B65" s="595">
        <v>3</v>
      </c>
      <c r="C65" s="849"/>
      <c r="D65" s="850"/>
      <c r="E65" s="850"/>
      <c r="F65" s="850"/>
      <c r="G65" s="850"/>
      <c r="H65" s="850"/>
      <c r="I65" s="850"/>
      <c r="J65" s="850"/>
      <c r="K65" s="850"/>
      <c r="L65" s="850"/>
      <c r="M65" s="850"/>
      <c r="N65" s="850"/>
      <c r="O65" s="850"/>
      <c r="P65" s="850"/>
      <c r="Q65" s="850"/>
      <c r="R65" s="850"/>
      <c r="S65" s="850"/>
      <c r="T65" s="850"/>
      <c r="U65" s="850"/>
      <c r="V65" s="850"/>
      <c r="W65" s="850"/>
      <c r="X65" s="850"/>
      <c r="Y65" s="850"/>
      <c r="Z65" s="850"/>
      <c r="AA65" s="850"/>
      <c r="AB65" s="850"/>
      <c r="AC65" s="850"/>
      <c r="AD65" s="850"/>
      <c r="AE65" s="850"/>
      <c r="AF65" s="850"/>
      <c r="AG65" s="850"/>
      <c r="AH65" s="850"/>
      <c r="AI65" s="850"/>
      <c r="AJ65" s="850"/>
      <c r="AK65" s="850"/>
      <c r="AL65" s="850"/>
      <c r="AM65" s="850"/>
      <c r="AN65" s="850"/>
      <c r="AO65" s="850"/>
      <c r="AP65" s="851"/>
      <c r="AQ65" s="837"/>
      <c r="AR65" s="838"/>
      <c r="AS65" s="838"/>
      <c r="AT65" s="838"/>
      <c r="AU65" s="839"/>
      <c r="AV65" s="840"/>
      <c r="AW65" s="841"/>
      <c r="AX65" s="841"/>
      <c r="AY65" s="841"/>
      <c r="AZ65" s="841"/>
      <c r="BA65" s="841"/>
      <c r="BB65" s="841"/>
      <c r="BC65" s="842"/>
      <c r="BD65" s="840"/>
      <c r="BE65" s="841"/>
      <c r="BF65" s="841"/>
      <c r="BG65" s="841"/>
      <c r="BH65" s="841"/>
      <c r="BI65" s="841"/>
      <c r="BJ65" s="842"/>
    </row>
    <row r="66" spans="1:63" ht="23.1" customHeight="1">
      <c r="A66" s="891"/>
      <c r="B66" s="595">
        <v>4</v>
      </c>
      <c r="C66" s="849"/>
      <c r="D66" s="850"/>
      <c r="E66" s="850"/>
      <c r="F66" s="850"/>
      <c r="G66" s="850"/>
      <c r="H66" s="850"/>
      <c r="I66" s="850"/>
      <c r="J66" s="850"/>
      <c r="K66" s="850"/>
      <c r="L66" s="850"/>
      <c r="M66" s="850"/>
      <c r="N66" s="850"/>
      <c r="O66" s="850"/>
      <c r="P66" s="850"/>
      <c r="Q66" s="850"/>
      <c r="R66" s="850"/>
      <c r="S66" s="850"/>
      <c r="T66" s="850"/>
      <c r="U66" s="850"/>
      <c r="V66" s="850"/>
      <c r="W66" s="850"/>
      <c r="X66" s="850"/>
      <c r="Y66" s="850"/>
      <c r="Z66" s="850"/>
      <c r="AA66" s="850"/>
      <c r="AB66" s="850"/>
      <c r="AC66" s="850"/>
      <c r="AD66" s="850"/>
      <c r="AE66" s="850"/>
      <c r="AF66" s="850"/>
      <c r="AG66" s="850"/>
      <c r="AH66" s="850"/>
      <c r="AI66" s="850"/>
      <c r="AJ66" s="850"/>
      <c r="AK66" s="850"/>
      <c r="AL66" s="850"/>
      <c r="AM66" s="850"/>
      <c r="AN66" s="850"/>
      <c r="AO66" s="850"/>
      <c r="AP66" s="851"/>
      <c r="AQ66" s="837"/>
      <c r="AR66" s="838"/>
      <c r="AS66" s="838"/>
      <c r="AT66" s="838"/>
      <c r="AU66" s="839"/>
      <c r="AV66" s="840"/>
      <c r="AW66" s="841"/>
      <c r="AX66" s="841"/>
      <c r="AY66" s="841"/>
      <c r="AZ66" s="841"/>
      <c r="BA66" s="841"/>
      <c r="BB66" s="841"/>
      <c r="BC66" s="842"/>
      <c r="BD66" s="840"/>
      <c r="BE66" s="841"/>
      <c r="BF66" s="841"/>
      <c r="BG66" s="841"/>
      <c r="BH66" s="841"/>
      <c r="BI66" s="841"/>
      <c r="BJ66" s="842"/>
    </row>
    <row r="67" spans="1:63" ht="23.1" customHeight="1">
      <c r="A67" s="891"/>
      <c r="B67" s="595">
        <v>5</v>
      </c>
      <c r="C67" s="849"/>
      <c r="D67" s="850"/>
      <c r="E67" s="850"/>
      <c r="F67" s="850"/>
      <c r="G67" s="850"/>
      <c r="H67" s="850"/>
      <c r="I67" s="850"/>
      <c r="J67" s="850"/>
      <c r="K67" s="850"/>
      <c r="L67" s="850"/>
      <c r="M67" s="850"/>
      <c r="N67" s="850"/>
      <c r="O67" s="850"/>
      <c r="P67" s="850"/>
      <c r="Q67" s="850"/>
      <c r="R67" s="850"/>
      <c r="S67" s="850"/>
      <c r="T67" s="850"/>
      <c r="U67" s="850"/>
      <c r="V67" s="850"/>
      <c r="W67" s="850"/>
      <c r="X67" s="850"/>
      <c r="Y67" s="850"/>
      <c r="Z67" s="850"/>
      <c r="AA67" s="850"/>
      <c r="AB67" s="850"/>
      <c r="AC67" s="850"/>
      <c r="AD67" s="850"/>
      <c r="AE67" s="850"/>
      <c r="AF67" s="850"/>
      <c r="AG67" s="850"/>
      <c r="AH67" s="850"/>
      <c r="AI67" s="850"/>
      <c r="AJ67" s="850"/>
      <c r="AK67" s="850"/>
      <c r="AL67" s="850"/>
      <c r="AM67" s="850"/>
      <c r="AN67" s="850"/>
      <c r="AO67" s="850"/>
      <c r="AP67" s="851"/>
      <c r="AQ67" s="837"/>
      <c r="AR67" s="838"/>
      <c r="AS67" s="838"/>
      <c r="AT67" s="838"/>
      <c r="AU67" s="839"/>
      <c r="AV67" s="840"/>
      <c r="AW67" s="841"/>
      <c r="AX67" s="841"/>
      <c r="AY67" s="841"/>
      <c r="AZ67" s="841"/>
      <c r="BA67" s="841"/>
      <c r="BB67" s="841"/>
      <c r="BC67" s="842"/>
      <c r="BD67" s="852"/>
      <c r="BE67" s="853"/>
      <c r="BF67" s="853"/>
      <c r="BG67" s="853"/>
      <c r="BH67" s="853"/>
      <c r="BI67" s="853"/>
      <c r="BJ67" s="854"/>
    </row>
    <row r="68" spans="1:63" ht="23.1" customHeight="1">
      <c r="A68" s="891"/>
      <c r="B68" s="595">
        <v>6</v>
      </c>
      <c r="C68" s="849"/>
      <c r="D68" s="850"/>
      <c r="E68" s="850"/>
      <c r="F68" s="850"/>
      <c r="G68" s="850"/>
      <c r="H68" s="850"/>
      <c r="I68" s="850"/>
      <c r="J68" s="850"/>
      <c r="K68" s="850"/>
      <c r="L68" s="850"/>
      <c r="M68" s="850"/>
      <c r="N68" s="850"/>
      <c r="O68" s="850"/>
      <c r="P68" s="850"/>
      <c r="Q68" s="850"/>
      <c r="R68" s="850"/>
      <c r="S68" s="850"/>
      <c r="T68" s="850"/>
      <c r="U68" s="850"/>
      <c r="V68" s="850"/>
      <c r="W68" s="850"/>
      <c r="X68" s="850"/>
      <c r="Y68" s="850"/>
      <c r="Z68" s="850"/>
      <c r="AA68" s="850"/>
      <c r="AB68" s="850"/>
      <c r="AC68" s="850"/>
      <c r="AD68" s="850"/>
      <c r="AE68" s="850"/>
      <c r="AF68" s="850"/>
      <c r="AG68" s="850"/>
      <c r="AH68" s="850"/>
      <c r="AI68" s="850"/>
      <c r="AJ68" s="850"/>
      <c r="AK68" s="850"/>
      <c r="AL68" s="850"/>
      <c r="AM68" s="850"/>
      <c r="AN68" s="850"/>
      <c r="AO68" s="850"/>
      <c r="AP68" s="851"/>
      <c r="AQ68" s="837"/>
      <c r="AR68" s="838"/>
      <c r="AS68" s="838"/>
      <c r="AT68" s="838"/>
      <c r="AU68" s="839"/>
      <c r="AV68" s="840"/>
      <c r="AW68" s="841"/>
      <c r="AX68" s="841"/>
      <c r="AY68" s="841"/>
      <c r="AZ68" s="841"/>
      <c r="BA68" s="841"/>
      <c r="BB68" s="841"/>
      <c r="BC68" s="842"/>
      <c r="BD68" s="870"/>
      <c r="BE68" s="871"/>
      <c r="BF68" s="871"/>
      <c r="BG68" s="871"/>
      <c r="BH68" s="871"/>
      <c r="BI68" s="871"/>
      <c r="BJ68" s="872"/>
    </row>
    <row r="69" spans="1:63" ht="23.1" customHeight="1">
      <c r="A69" s="891"/>
      <c r="B69" s="595">
        <v>7</v>
      </c>
      <c r="C69" s="849"/>
      <c r="D69" s="850"/>
      <c r="E69" s="850"/>
      <c r="F69" s="850"/>
      <c r="G69" s="850"/>
      <c r="H69" s="850"/>
      <c r="I69" s="850"/>
      <c r="J69" s="850"/>
      <c r="K69" s="850"/>
      <c r="L69" s="850"/>
      <c r="M69" s="850"/>
      <c r="N69" s="850"/>
      <c r="O69" s="850"/>
      <c r="P69" s="850"/>
      <c r="Q69" s="850"/>
      <c r="R69" s="850"/>
      <c r="S69" s="850"/>
      <c r="T69" s="850"/>
      <c r="U69" s="850"/>
      <c r="V69" s="850"/>
      <c r="W69" s="850"/>
      <c r="X69" s="850"/>
      <c r="Y69" s="850"/>
      <c r="Z69" s="850"/>
      <c r="AA69" s="850"/>
      <c r="AB69" s="850"/>
      <c r="AC69" s="850"/>
      <c r="AD69" s="850"/>
      <c r="AE69" s="850"/>
      <c r="AF69" s="850"/>
      <c r="AG69" s="850"/>
      <c r="AH69" s="850"/>
      <c r="AI69" s="850"/>
      <c r="AJ69" s="850"/>
      <c r="AK69" s="850"/>
      <c r="AL69" s="850"/>
      <c r="AM69" s="850"/>
      <c r="AN69" s="850"/>
      <c r="AO69" s="850"/>
      <c r="AP69" s="851"/>
      <c r="AQ69" s="837"/>
      <c r="AR69" s="838"/>
      <c r="AS69" s="838"/>
      <c r="AT69" s="838"/>
      <c r="AU69" s="839"/>
      <c r="AV69" s="840"/>
      <c r="AW69" s="841"/>
      <c r="AX69" s="841"/>
      <c r="AY69" s="841"/>
      <c r="AZ69" s="841"/>
      <c r="BA69" s="841"/>
      <c r="BB69" s="841"/>
      <c r="BC69" s="842"/>
      <c r="BD69" s="852"/>
      <c r="BE69" s="853"/>
      <c r="BF69" s="853"/>
      <c r="BG69" s="853"/>
      <c r="BH69" s="853"/>
      <c r="BI69" s="853"/>
      <c r="BJ69" s="854"/>
    </row>
    <row r="70" spans="1:63" ht="23.1" customHeight="1">
      <c r="A70" s="891"/>
      <c r="B70" s="595">
        <v>8</v>
      </c>
      <c r="C70" s="834"/>
      <c r="D70" s="835"/>
      <c r="E70" s="835"/>
      <c r="F70" s="835"/>
      <c r="G70" s="835"/>
      <c r="H70" s="835"/>
      <c r="I70" s="835"/>
      <c r="J70" s="835"/>
      <c r="K70" s="835"/>
      <c r="L70" s="835"/>
      <c r="M70" s="835"/>
      <c r="N70" s="835"/>
      <c r="O70" s="835"/>
      <c r="P70" s="835"/>
      <c r="Q70" s="835"/>
      <c r="R70" s="835"/>
      <c r="S70" s="835"/>
      <c r="T70" s="835"/>
      <c r="U70" s="835"/>
      <c r="V70" s="835"/>
      <c r="W70" s="835"/>
      <c r="X70" s="835"/>
      <c r="Y70" s="835"/>
      <c r="Z70" s="835"/>
      <c r="AA70" s="835"/>
      <c r="AB70" s="835"/>
      <c r="AC70" s="835"/>
      <c r="AD70" s="835"/>
      <c r="AE70" s="835"/>
      <c r="AF70" s="835"/>
      <c r="AG70" s="835"/>
      <c r="AH70" s="835"/>
      <c r="AI70" s="835"/>
      <c r="AJ70" s="835"/>
      <c r="AK70" s="835"/>
      <c r="AL70" s="835"/>
      <c r="AM70" s="835"/>
      <c r="AN70" s="835"/>
      <c r="AO70" s="835"/>
      <c r="AP70" s="836"/>
      <c r="AQ70" s="837"/>
      <c r="AR70" s="838"/>
      <c r="AS70" s="838"/>
      <c r="AT70" s="838"/>
      <c r="AU70" s="839"/>
      <c r="AV70" s="840"/>
      <c r="AW70" s="841"/>
      <c r="AX70" s="841"/>
      <c r="AY70" s="841"/>
      <c r="AZ70" s="841"/>
      <c r="BA70" s="841"/>
      <c r="BB70" s="841"/>
      <c r="BC70" s="842"/>
      <c r="BD70" s="870"/>
      <c r="BE70" s="871"/>
      <c r="BF70" s="871"/>
      <c r="BG70" s="871"/>
      <c r="BH70" s="871"/>
      <c r="BI70" s="871"/>
      <c r="BJ70" s="872"/>
    </row>
    <row r="71" spans="1:63" ht="23.1" customHeight="1">
      <c r="A71" s="891"/>
      <c r="B71" s="595">
        <v>9</v>
      </c>
      <c r="C71" s="834"/>
      <c r="D71" s="835"/>
      <c r="E71" s="835"/>
      <c r="F71" s="835"/>
      <c r="G71" s="835"/>
      <c r="H71" s="835"/>
      <c r="I71" s="835"/>
      <c r="J71" s="835"/>
      <c r="K71" s="835"/>
      <c r="L71" s="835"/>
      <c r="M71" s="835"/>
      <c r="N71" s="835"/>
      <c r="O71" s="835"/>
      <c r="P71" s="835"/>
      <c r="Q71" s="835"/>
      <c r="R71" s="835"/>
      <c r="S71" s="835"/>
      <c r="T71" s="835"/>
      <c r="U71" s="835"/>
      <c r="V71" s="835"/>
      <c r="W71" s="835"/>
      <c r="X71" s="835"/>
      <c r="Y71" s="835"/>
      <c r="Z71" s="835"/>
      <c r="AA71" s="835"/>
      <c r="AB71" s="835"/>
      <c r="AC71" s="835"/>
      <c r="AD71" s="835"/>
      <c r="AE71" s="835"/>
      <c r="AF71" s="835"/>
      <c r="AG71" s="835"/>
      <c r="AH71" s="835"/>
      <c r="AI71" s="835"/>
      <c r="AJ71" s="835"/>
      <c r="AK71" s="835"/>
      <c r="AL71" s="835"/>
      <c r="AM71" s="835"/>
      <c r="AN71" s="835"/>
      <c r="AO71" s="835"/>
      <c r="AP71" s="836"/>
      <c r="AQ71" s="837"/>
      <c r="AR71" s="838"/>
      <c r="AS71" s="838"/>
      <c r="AT71" s="838"/>
      <c r="AU71" s="839"/>
      <c r="AV71" s="840"/>
      <c r="AW71" s="841"/>
      <c r="AX71" s="841"/>
      <c r="AY71" s="841"/>
      <c r="AZ71" s="841"/>
      <c r="BA71" s="841"/>
      <c r="BB71" s="841"/>
      <c r="BC71" s="842"/>
      <c r="BD71" s="852"/>
      <c r="BE71" s="853"/>
      <c r="BF71" s="853"/>
      <c r="BG71" s="853"/>
      <c r="BH71" s="853"/>
      <c r="BI71" s="853"/>
      <c r="BJ71" s="854"/>
    </row>
    <row r="72" spans="1:63" ht="22.5" customHeight="1" thickBot="1">
      <c r="A72" s="891"/>
      <c r="B72" s="709">
        <v>10</v>
      </c>
      <c r="C72" s="834"/>
      <c r="D72" s="835"/>
      <c r="E72" s="835"/>
      <c r="F72" s="835"/>
      <c r="G72" s="835"/>
      <c r="H72" s="835"/>
      <c r="I72" s="835"/>
      <c r="J72" s="835"/>
      <c r="K72" s="835"/>
      <c r="L72" s="835"/>
      <c r="M72" s="835"/>
      <c r="N72" s="835"/>
      <c r="O72" s="835"/>
      <c r="P72" s="835"/>
      <c r="Q72" s="835"/>
      <c r="R72" s="835"/>
      <c r="S72" s="835"/>
      <c r="T72" s="835"/>
      <c r="U72" s="835"/>
      <c r="V72" s="835"/>
      <c r="W72" s="835"/>
      <c r="X72" s="835"/>
      <c r="Y72" s="835"/>
      <c r="Z72" s="835"/>
      <c r="AA72" s="835"/>
      <c r="AB72" s="835"/>
      <c r="AC72" s="835"/>
      <c r="AD72" s="835"/>
      <c r="AE72" s="835"/>
      <c r="AF72" s="835"/>
      <c r="AG72" s="835"/>
      <c r="AH72" s="835"/>
      <c r="AI72" s="835"/>
      <c r="AJ72" s="835"/>
      <c r="AK72" s="835"/>
      <c r="AL72" s="835"/>
      <c r="AM72" s="835"/>
      <c r="AN72" s="835"/>
      <c r="AO72" s="835"/>
      <c r="AP72" s="836"/>
      <c r="AQ72" s="837"/>
      <c r="AR72" s="838"/>
      <c r="AS72" s="838"/>
      <c r="AT72" s="838"/>
      <c r="AU72" s="839"/>
      <c r="AV72" s="840"/>
      <c r="AW72" s="841"/>
      <c r="AX72" s="841"/>
      <c r="AY72" s="841"/>
      <c r="AZ72" s="841"/>
      <c r="BA72" s="841"/>
      <c r="BB72" s="841"/>
      <c r="BC72" s="842"/>
      <c r="BD72" s="873"/>
      <c r="BE72" s="874"/>
      <c r="BF72" s="874"/>
      <c r="BG72" s="874"/>
      <c r="BH72" s="874"/>
      <c r="BI72" s="874"/>
      <c r="BJ72" s="875"/>
    </row>
    <row r="73" spans="1:63" ht="23.1" customHeight="1" thickTop="1">
      <c r="A73" s="893" t="s">
        <v>25</v>
      </c>
      <c r="B73" s="594">
        <v>1</v>
      </c>
      <c r="C73" s="824" t="s">
        <v>54</v>
      </c>
      <c r="D73" s="824"/>
      <c r="E73" s="824"/>
      <c r="F73" s="824"/>
      <c r="G73" s="824"/>
      <c r="H73" s="824"/>
      <c r="I73" s="824"/>
      <c r="J73" s="824"/>
      <c r="K73" s="824"/>
      <c r="L73" s="824"/>
      <c r="M73" s="824"/>
      <c r="N73" s="824"/>
      <c r="O73" s="824"/>
      <c r="P73" s="824"/>
      <c r="Q73" s="824"/>
      <c r="R73" s="824"/>
      <c r="S73" s="824"/>
      <c r="T73" s="824"/>
      <c r="U73" s="824"/>
      <c r="V73" s="824"/>
      <c r="W73" s="824"/>
      <c r="X73" s="824"/>
      <c r="Y73" s="824"/>
      <c r="Z73" s="824"/>
      <c r="AA73" s="824"/>
      <c r="AB73" s="824"/>
      <c r="AC73" s="824"/>
      <c r="AD73" s="824"/>
      <c r="AE73" s="824"/>
      <c r="AF73" s="824"/>
      <c r="AG73" s="824"/>
      <c r="AH73" s="824"/>
      <c r="AI73" s="824"/>
      <c r="AJ73" s="824"/>
      <c r="AK73" s="824"/>
      <c r="AL73" s="824"/>
      <c r="AM73" s="824"/>
      <c r="AN73" s="824"/>
      <c r="AO73" s="824"/>
      <c r="AP73" s="824"/>
      <c r="AQ73" s="825">
        <v>0</v>
      </c>
      <c r="AR73" s="826"/>
      <c r="AS73" s="826"/>
      <c r="AT73" s="826"/>
      <c r="AU73" s="827"/>
      <c r="AV73" s="828"/>
      <c r="AW73" s="829"/>
      <c r="AX73" s="829"/>
      <c r="AY73" s="829"/>
      <c r="AZ73" s="829"/>
      <c r="BA73" s="829"/>
      <c r="BB73" s="829"/>
      <c r="BC73" s="830"/>
      <c r="BD73" s="831" t="s">
        <v>56</v>
      </c>
      <c r="BE73" s="832"/>
      <c r="BF73" s="832"/>
      <c r="BG73" s="832"/>
      <c r="BH73" s="832"/>
      <c r="BI73" s="832"/>
      <c r="BJ73" s="833"/>
      <c r="BK73" s="726"/>
    </row>
    <row r="74" spans="1:63" ht="23.1" customHeight="1">
      <c r="A74" s="894"/>
      <c r="B74" s="595">
        <v>2</v>
      </c>
      <c r="C74" s="849" t="s">
        <v>57</v>
      </c>
      <c r="D74" s="850" t="s">
        <v>58</v>
      </c>
      <c r="E74" s="850" t="s">
        <v>58</v>
      </c>
      <c r="F74" s="850" t="s">
        <v>58</v>
      </c>
      <c r="G74" s="850" t="s">
        <v>58</v>
      </c>
      <c r="H74" s="850" t="s">
        <v>58</v>
      </c>
      <c r="I74" s="850" t="s">
        <v>58</v>
      </c>
      <c r="J74" s="850" t="s">
        <v>58</v>
      </c>
      <c r="K74" s="850" t="s">
        <v>58</v>
      </c>
      <c r="L74" s="850" t="s">
        <v>58</v>
      </c>
      <c r="M74" s="850" t="s">
        <v>58</v>
      </c>
      <c r="N74" s="850" t="s">
        <v>58</v>
      </c>
      <c r="O74" s="850" t="s">
        <v>58</v>
      </c>
      <c r="P74" s="850" t="s">
        <v>58</v>
      </c>
      <c r="Q74" s="850" t="s">
        <v>58</v>
      </c>
      <c r="R74" s="850" t="s">
        <v>58</v>
      </c>
      <c r="S74" s="850" t="s">
        <v>58</v>
      </c>
      <c r="T74" s="850" t="s">
        <v>58</v>
      </c>
      <c r="U74" s="850" t="s">
        <v>58</v>
      </c>
      <c r="V74" s="850" t="s">
        <v>58</v>
      </c>
      <c r="W74" s="850" t="s">
        <v>58</v>
      </c>
      <c r="X74" s="850" t="s">
        <v>58</v>
      </c>
      <c r="Y74" s="850" t="s">
        <v>58</v>
      </c>
      <c r="Z74" s="850" t="s">
        <v>58</v>
      </c>
      <c r="AA74" s="850" t="s">
        <v>58</v>
      </c>
      <c r="AB74" s="850" t="s">
        <v>58</v>
      </c>
      <c r="AC74" s="850" t="s">
        <v>58</v>
      </c>
      <c r="AD74" s="850" t="s">
        <v>58</v>
      </c>
      <c r="AE74" s="850" t="s">
        <v>58</v>
      </c>
      <c r="AF74" s="850" t="s">
        <v>58</v>
      </c>
      <c r="AG74" s="850" t="s">
        <v>58</v>
      </c>
      <c r="AH74" s="850" t="s">
        <v>58</v>
      </c>
      <c r="AI74" s="850" t="s">
        <v>58</v>
      </c>
      <c r="AJ74" s="850" t="s">
        <v>58</v>
      </c>
      <c r="AK74" s="850" t="s">
        <v>58</v>
      </c>
      <c r="AL74" s="850" t="s">
        <v>58</v>
      </c>
      <c r="AM74" s="850" t="s">
        <v>58</v>
      </c>
      <c r="AN74" s="850" t="s">
        <v>58</v>
      </c>
      <c r="AO74" s="850" t="s">
        <v>58</v>
      </c>
      <c r="AP74" s="851" t="s">
        <v>58</v>
      </c>
      <c r="AQ74" s="837"/>
      <c r="AR74" s="838"/>
      <c r="AS74" s="838"/>
      <c r="AT74" s="838"/>
      <c r="AU74" s="839"/>
      <c r="AV74" s="840" t="s">
        <v>59</v>
      </c>
      <c r="AW74" s="841"/>
      <c r="AX74" s="841"/>
      <c r="AY74" s="841"/>
      <c r="AZ74" s="841"/>
      <c r="BA74" s="841"/>
      <c r="BB74" s="841"/>
      <c r="BC74" s="842"/>
      <c r="BD74" s="927"/>
      <c r="BE74" s="928"/>
      <c r="BF74" s="928"/>
      <c r="BG74" s="928"/>
      <c r="BH74" s="928"/>
      <c r="BI74" s="928"/>
      <c r="BJ74" s="929"/>
      <c r="BK74" s="727"/>
    </row>
    <row r="75" spans="1:63" ht="23.1" customHeight="1">
      <c r="A75" s="894"/>
      <c r="B75" s="595">
        <v>3</v>
      </c>
      <c r="C75" s="849" t="s">
        <v>60</v>
      </c>
      <c r="D75" s="850" t="s">
        <v>58</v>
      </c>
      <c r="E75" s="850" t="s">
        <v>58</v>
      </c>
      <c r="F75" s="850" t="s">
        <v>58</v>
      </c>
      <c r="G75" s="850" t="s">
        <v>58</v>
      </c>
      <c r="H75" s="850" t="s">
        <v>58</v>
      </c>
      <c r="I75" s="850" t="s">
        <v>58</v>
      </c>
      <c r="J75" s="850" t="s">
        <v>58</v>
      </c>
      <c r="K75" s="850" t="s">
        <v>58</v>
      </c>
      <c r="L75" s="850" t="s">
        <v>58</v>
      </c>
      <c r="M75" s="850" t="s">
        <v>58</v>
      </c>
      <c r="N75" s="850" t="s">
        <v>58</v>
      </c>
      <c r="O75" s="850" t="s">
        <v>58</v>
      </c>
      <c r="P75" s="850" t="s">
        <v>58</v>
      </c>
      <c r="Q75" s="850" t="s">
        <v>58</v>
      </c>
      <c r="R75" s="850" t="s">
        <v>58</v>
      </c>
      <c r="S75" s="850" t="s">
        <v>58</v>
      </c>
      <c r="T75" s="850" t="s">
        <v>58</v>
      </c>
      <c r="U75" s="850" t="s">
        <v>58</v>
      </c>
      <c r="V75" s="850" t="s">
        <v>58</v>
      </c>
      <c r="W75" s="850" t="s">
        <v>58</v>
      </c>
      <c r="X75" s="850" t="s">
        <v>58</v>
      </c>
      <c r="Y75" s="850" t="s">
        <v>58</v>
      </c>
      <c r="Z75" s="850" t="s">
        <v>58</v>
      </c>
      <c r="AA75" s="850" t="s">
        <v>58</v>
      </c>
      <c r="AB75" s="850" t="s">
        <v>58</v>
      </c>
      <c r="AC75" s="850" t="s">
        <v>58</v>
      </c>
      <c r="AD75" s="850" t="s">
        <v>58</v>
      </c>
      <c r="AE75" s="850" t="s">
        <v>58</v>
      </c>
      <c r="AF75" s="850" t="s">
        <v>58</v>
      </c>
      <c r="AG75" s="850" t="s">
        <v>58</v>
      </c>
      <c r="AH75" s="850" t="s">
        <v>58</v>
      </c>
      <c r="AI75" s="850" t="s">
        <v>58</v>
      </c>
      <c r="AJ75" s="850" t="s">
        <v>58</v>
      </c>
      <c r="AK75" s="850" t="s">
        <v>58</v>
      </c>
      <c r="AL75" s="850" t="s">
        <v>58</v>
      </c>
      <c r="AM75" s="850" t="s">
        <v>58</v>
      </c>
      <c r="AN75" s="850" t="s">
        <v>58</v>
      </c>
      <c r="AO75" s="850" t="s">
        <v>58</v>
      </c>
      <c r="AP75" s="851" t="s">
        <v>58</v>
      </c>
      <c r="AQ75" s="837"/>
      <c r="AR75" s="838"/>
      <c r="AS75" s="838"/>
      <c r="AT75" s="838"/>
      <c r="AU75" s="839"/>
      <c r="AV75" s="840"/>
      <c r="AW75" s="841"/>
      <c r="AX75" s="841"/>
      <c r="AY75" s="841"/>
      <c r="AZ75" s="841"/>
      <c r="BA75" s="841"/>
      <c r="BB75" s="841"/>
      <c r="BC75" s="842"/>
      <c r="BD75" s="930"/>
      <c r="BE75" s="931"/>
      <c r="BF75" s="931"/>
      <c r="BG75" s="931"/>
      <c r="BH75" s="931"/>
      <c r="BI75" s="931"/>
      <c r="BJ75" s="932"/>
    </row>
    <row r="76" spans="1:63" ht="23.1" customHeight="1">
      <c r="A76" s="894"/>
      <c r="B76" s="595">
        <v>4</v>
      </c>
      <c r="C76" s="849" t="s">
        <v>61</v>
      </c>
      <c r="D76" s="850"/>
      <c r="E76" s="850"/>
      <c r="F76" s="850"/>
      <c r="G76" s="850"/>
      <c r="H76" s="850"/>
      <c r="I76" s="850"/>
      <c r="J76" s="850"/>
      <c r="K76" s="850"/>
      <c r="L76" s="850"/>
      <c r="M76" s="850"/>
      <c r="N76" s="850"/>
      <c r="O76" s="850"/>
      <c r="P76" s="850"/>
      <c r="Q76" s="850"/>
      <c r="R76" s="850"/>
      <c r="S76" s="850"/>
      <c r="T76" s="850"/>
      <c r="U76" s="850"/>
      <c r="V76" s="850"/>
      <c r="W76" s="850"/>
      <c r="X76" s="850"/>
      <c r="Y76" s="850"/>
      <c r="Z76" s="850"/>
      <c r="AA76" s="850"/>
      <c r="AB76" s="850"/>
      <c r="AC76" s="850"/>
      <c r="AD76" s="850"/>
      <c r="AE76" s="850"/>
      <c r="AF76" s="850"/>
      <c r="AG76" s="850"/>
      <c r="AH76" s="850"/>
      <c r="AI76" s="850"/>
      <c r="AJ76" s="850"/>
      <c r="AK76" s="850"/>
      <c r="AL76" s="850"/>
      <c r="AM76" s="850"/>
      <c r="AN76" s="850"/>
      <c r="AO76" s="850"/>
      <c r="AP76" s="851"/>
      <c r="AQ76" s="837"/>
      <c r="AR76" s="838"/>
      <c r="AS76" s="838"/>
      <c r="AT76" s="838"/>
      <c r="AU76" s="839"/>
      <c r="AV76" s="840"/>
      <c r="AW76" s="841"/>
      <c r="AX76" s="841"/>
      <c r="AY76" s="841"/>
      <c r="AZ76" s="841"/>
      <c r="BA76" s="841"/>
      <c r="BB76" s="841"/>
      <c r="BC76" s="842"/>
      <c r="BD76" s="930"/>
      <c r="BE76" s="931"/>
      <c r="BF76" s="931"/>
      <c r="BG76" s="931"/>
      <c r="BH76" s="931"/>
      <c r="BI76" s="931"/>
      <c r="BJ76" s="932"/>
    </row>
    <row r="77" spans="1:63" ht="23.1" customHeight="1">
      <c r="A77" s="894"/>
      <c r="B77" s="596">
        <v>5</v>
      </c>
      <c r="C77" s="849" t="s">
        <v>62</v>
      </c>
      <c r="D77" s="850"/>
      <c r="E77" s="850"/>
      <c r="F77" s="850"/>
      <c r="G77" s="850"/>
      <c r="H77" s="850"/>
      <c r="I77" s="850"/>
      <c r="J77" s="850"/>
      <c r="K77" s="850"/>
      <c r="L77" s="850"/>
      <c r="M77" s="850"/>
      <c r="N77" s="850"/>
      <c r="O77" s="850"/>
      <c r="P77" s="850"/>
      <c r="Q77" s="850"/>
      <c r="R77" s="850"/>
      <c r="S77" s="850"/>
      <c r="T77" s="850"/>
      <c r="U77" s="850"/>
      <c r="V77" s="850"/>
      <c r="W77" s="850"/>
      <c r="X77" s="850"/>
      <c r="Y77" s="850"/>
      <c r="Z77" s="850"/>
      <c r="AA77" s="850"/>
      <c r="AB77" s="850"/>
      <c r="AC77" s="850"/>
      <c r="AD77" s="850"/>
      <c r="AE77" s="850"/>
      <c r="AF77" s="850"/>
      <c r="AG77" s="850"/>
      <c r="AH77" s="850"/>
      <c r="AI77" s="850"/>
      <c r="AJ77" s="850"/>
      <c r="AK77" s="850"/>
      <c r="AL77" s="850"/>
      <c r="AM77" s="850"/>
      <c r="AN77" s="850"/>
      <c r="AO77" s="850"/>
      <c r="AP77" s="851"/>
      <c r="AQ77" s="837"/>
      <c r="AR77" s="838"/>
      <c r="AS77" s="838"/>
      <c r="AT77" s="838"/>
      <c r="AU77" s="839"/>
      <c r="AV77" s="840" t="s">
        <v>63</v>
      </c>
      <c r="AW77" s="841"/>
      <c r="AX77" s="841"/>
      <c r="AY77" s="841"/>
      <c r="AZ77" s="841"/>
      <c r="BA77" s="841"/>
      <c r="BB77" s="841"/>
      <c r="BC77" s="842"/>
      <c r="BD77" s="911"/>
      <c r="BE77" s="912"/>
      <c r="BF77" s="912"/>
      <c r="BG77" s="912"/>
      <c r="BH77" s="912"/>
      <c r="BI77" s="912"/>
      <c r="BJ77" s="913"/>
    </row>
    <row r="78" spans="1:63" ht="25.5" customHeight="1">
      <c r="A78" s="894"/>
      <c r="B78" s="710">
        <v>6</v>
      </c>
      <c r="C78" s="849" t="s">
        <v>64</v>
      </c>
      <c r="D78" s="850"/>
      <c r="E78" s="850"/>
      <c r="F78" s="850"/>
      <c r="G78" s="850"/>
      <c r="H78" s="850"/>
      <c r="I78" s="850"/>
      <c r="J78" s="850"/>
      <c r="K78" s="850"/>
      <c r="L78" s="850"/>
      <c r="M78" s="850"/>
      <c r="N78" s="850"/>
      <c r="O78" s="850"/>
      <c r="P78" s="850"/>
      <c r="Q78" s="850"/>
      <c r="R78" s="850"/>
      <c r="S78" s="850"/>
      <c r="T78" s="850"/>
      <c r="U78" s="850"/>
      <c r="V78" s="850"/>
      <c r="W78" s="850"/>
      <c r="X78" s="850"/>
      <c r="Y78" s="850"/>
      <c r="Z78" s="850"/>
      <c r="AA78" s="850"/>
      <c r="AB78" s="850"/>
      <c r="AC78" s="850"/>
      <c r="AD78" s="850"/>
      <c r="AE78" s="850"/>
      <c r="AF78" s="850"/>
      <c r="AG78" s="850"/>
      <c r="AH78" s="850"/>
      <c r="AI78" s="850"/>
      <c r="AJ78" s="850"/>
      <c r="AK78" s="850"/>
      <c r="AL78" s="850"/>
      <c r="AM78" s="850"/>
      <c r="AN78" s="850"/>
      <c r="AO78" s="850"/>
      <c r="AP78" s="851"/>
      <c r="AQ78" s="882"/>
      <c r="AR78" s="883"/>
      <c r="AS78" s="883"/>
      <c r="AT78" s="883"/>
      <c r="AU78" s="884"/>
      <c r="AV78" s="840" t="s">
        <v>65</v>
      </c>
      <c r="AW78" s="841"/>
      <c r="AX78" s="841"/>
      <c r="AY78" s="841"/>
      <c r="AZ78" s="841"/>
      <c r="BA78" s="841"/>
      <c r="BB78" s="841"/>
      <c r="BC78" s="842"/>
      <c r="BD78" s="846"/>
      <c r="BE78" s="914"/>
      <c r="BF78" s="914"/>
      <c r="BG78" s="914"/>
      <c r="BH78" s="914"/>
      <c r="BI78" s="914"/>
      <c r="BJ78" s="915"/>
    </row>
    <row r="79" spans="1:63" ht="22.5" customHeight="1">
      <c r="A79" s="894"/>
      <c r="B79" s="710">
        <v>7</v>
      </c>
      <c r="C79" s="881" t="s">
        <v>66</v>
      </c>
      <c r="D79" s="850"/>
      <c r="E79" s="850"/>
      <c r="F79" s="850"/>
      <c r="G79" s="850"/>
      <c r="H79" s="850"/>
      <c r="I79" s="850"/>
      <c r="J79" s="850"/>
      <c r="K79" s="850"/>
      <c r="L79" s="850"/>
      <c r="M79" s="850"/>
      <c r="N79" s="850"/>
      <c r="O79" s="850"/>
      <c r="P79" s="850"/>
      <c r="Q79" s="850"/>
      <c r="R79" s="850"/>
      <c r="S79" s="850"/>
      <c r="T79" s="850"/>
      <c r="U79" s="850"/>
      <c r="V79" s="850"/>
      <c r="W79" s="850"/>
      <c r="X79" s="850"/>
      <c r="Y79" s="850"/>
      <c r="Z79" s="850"/>
      <c r="AA79" s="850"/>
      <c r="AB79" s="850"/>
      <c r="AC79" s="850"/>
      <c r="AD79" s="850"/>
      <c r="AE79" s="850"/>
      <c r="AF79" s="850"/>
      <c r="AG79" s="850"/>
      <c r="AH79" s="850"/>
      <c r="AI79" s="850"/>
      <c r="AJ79" s="850"/>
      <c r="AK79" s="850"/>
      <c r="AL79" s="850"/>
      <c r="AM79" s="850"/>
      <c r="AN79" s="850"/>
      <c r="AO79" s="850"/>
      <c r="AP79" s="851"/>
      <c r="AQ79" s="882"/>
      <c r="AR79" s="883"/>
      <c r="AS79" s="883"/>
      <c r="AT79" s="883"/>
      <c r="AU79" s="884"/>
      <c r="AV79" s="840" t="s">
        <v>67</v>
      </c>
      <c r="AW79" s="841"/>
      <c r="AX79" s="841"/>
      <c r="AY79" s="841"/>
      <c r="AZ79" s="841"/>
      <c r="BA79" s="841"/>
      <c r="BB79" s="841"/>
      <c r="BC79" s="842"/>
      <c r="BD79" s="849"/>
      <c r="BE79" s="850"/>
      <c r="BF79" s="850"/>
      <c r="BG79" s="850"/>
      <c r="BH79" s="850"/>
      <c r="BI79" s="850"/>
      <c r="BJ79" s="851"/>
    </row>
    <row r="80" spans="1:63" ht="22.5" customHeight="1">
      <c r="A80" s="894"/>
      <c r="B80" s="711">
        <v>8</v>
      </c>
      <c r="C80" s="881" t="s">
        <v>68</v>
      </c>
      <c r="D80" s="850"/>
      <c r="E80" s="850"/>
      <c r="F80" s="850"/>
      <c r="G80" s="850"/>
      <c r="H80" s="850"/>
      <c r="I80" s="850"/>
      <c r="J80" s="850"/>
      <c r="K80" s="850"/>
      <c r="L80" s="850"/>
      <c r="M80" s="850"/>
      <c r="N80" s="850"/>
      <c r="O80" s="850"/>
      <c r="P80" s="850"/>
      <c r="Q80" s="850"/>
      <c r="R80" s="850"/>
      <c r="S80" s="850"/>
      <c r="T80" s="850"/>
      <c r="U80" s="850"/>
      <c r="V80" s="850"/>
      <c r="W80" s="850"/>
      <c r="X80" s="850"/>
      <c r="Y80" s="850"/>
      <c r="Z80" s="850"/>
      <c r="AA80" s="850"/>
      <c r="AB80" s="850"/>
      <c r="AC80" s="850"/>
      <c r="AD80" s="850"/>
      <c r="AE80" s="850"/>
      <c r="AF80" s="850"/>
      <c r="AG80" s="850"/>
      <c r="AH80" s="850"/>
      <c r="AI80" s="850"/>
      <c r="AJ80" s="850"/>
      <c r="AK80" s="850"/>
      <c r="AL80" s="850"/>
      <c r="AM80" s="850"/>
      <c r="AN80" s="850"/>
      <c r="AO80" s="850"/>
      <c r="AP80" s="851"/>
      <c r="AQ80" s="882"/>
      <c r="AR80" s="883"/>
      <c r="AS80" s="883"/>
      <c r="AT80" s="883"/>
      <c r="AU80" s="884"/>
      <c r="AV80" s="840" t="s">
        <v>69</v>
      </c>
      <c r="AW80" s="841"/>
      <c r="AX80" s="841"/>
      <c r="AY80" s="841"/>
      <c r="AZ80" s="841"/>
      <c r="BA80" s="841"/>
      <c r="BB80" s="841"/>
      <c r="BC80" s="842"/>
      <c r="BD80" s="852"/>
      <c r="BE80" s="853"/>
      <c r="BF80" s="853"/>
      <c r="BG80" s="853"/>
      <c r="BH80" s="853"/>
      <c r="BI80" s="853"/>
      <c r="BJ80" s="854"/>
    </row>
    <row r="81" spans="1:62" ht="22.5" customHeight="1">
      <c r="A81" s="894"/>
      <c r="B81" s="711">
        <v>9</v>
      </c>
      <c r="C81" s="849" t="s">
        <v>70</v>
      </c>
      <c r="D81" s="850"/>
      <c r="E81" s="850"/>
      <c r="F81" s="850"/>
      <c r="G81" s="850"/>
      <c r="H81" s="850"/>
      <c r="I81" s="850"/>
      <c r="J81" s="850"/>
      <c r="K81" s="850"/>
      <c r="L81" s="850"/>
      <c r="M81" s="850"/>
      <c r="N81" s="850"/>
      <c r="O81" s="850"/>
      <c r="P81" s="850"/>
      <c r="Q81" s="850"/>
      <c r="R81" s="850"/>
      <c r="S81" s="850"/>
      <c r="T81" s="850"/>
      <c r="U81" s="850"/>
      <c r="V81" s="850"/>
      <c r="W81" s="850"/>
      <c r="X81" s="850"/>
      <c r="Y81" s="850"/>
      <c r="Z81" s="850"/>
      <c r="AA81" s="850"/>
      <c r="AB81" s="850"/>
      <c r="AC81" s="850"/>
      <c r="AD81" s="850"/>
      <c r="AE81" s="850"/>
      <c r="AF81" s="850"/>
      <c r="AG81" s="850"/>
      <c r="AH81" s="850"/>
      <c r="AI81" s="850"/>
      <c r="AJ81" s="850"/>
      <c r="AK81" s="850"/>
      <c r="AL81" s="850"/>
      <c r="AM81" s="850"/>
      <c r="AN81" s="850"/>
      <c r="AO81" s="850"/>
      <c r="AP81" s="851"/>
      <c r="AQ81" s="882"/>
      <c r="AR81" s="883"/>
      <c r="AS81" s="883"/>
      <c r="AT81" s="883"/>
      <c r="AU81" s="884"/>
      <c r="AV81" s="840" t="s">
        <v>71</v>
      </c>
      <c r="AW81" s="841"/>
      <c r="AX81" s="841"/>
      <c r="AY81" s="841"/>
      <c r="AZ81" s="841"/>
      <c r="BA81" s="841"/>
      <c r="BB81" s="841"/>
      <c r="BC81" s="842"/>
      <c r="BD81" s="852"/>
      <c r="BE81" s="853"/>
      <c r="BF81" s="853"/>
      <c r="BG81" s="853"/>
      <c r="BH81" s="853"/>
      <c r="BI81" s="853"/>
      <c r="BJ81" s="854"/>
    </row>
    <row r="82" spans="1:62" ht="22.5" customHeight="1">
      <c r="A82" s="894"/>
      <c r="B82" s="711">
        <v>10</v>
      </c>
      <c r="C82" s="849" t="s">
        <v>72</v>
      </c>
      <c r="D82" s="850"/>
      <c r="E82" s="850"/>
      <c r="F82" s="850"/>
      <c r="G82" s="850"/>
      <c r="H82" s="850"/>
      <c r="I82" s="850"/>
      <c r="J82" s="850"/>
      <c r="K82" s="850"/>
      <c r="L82" s="850"/>
      <c r="M82" s="850"/>
      <c r="N82" s="850"/>
      <c r="O82" s="850"/>
      <c r="P82" s="850"/>
      <c r="Q82" s="850"/>
      <c r="R82" s="850"/>
      <c r="S82" s="850"/>
      <c r="T82" s="850"/>
      <c r="U82" s="850"/>
      <c r="V82" s="850"/>
      <c r="W82" s="850"/>
      <c r="X82" s="850"/>
      <c r="Y82" s="850"/>
      <c r="Z82" s="850"/>
      <c r="AA82" s="850"/>
      <c r="AB82" s="850"/>
      <c r="AC82" s="850"/>
      <c r="AD82" s="850"/>
      <c r="AE82" s="850"/>
      <c r="AF82" s="850"/>
      <c r="AG82" s="850"/>
      <c r="AH82" s="850"/>
      <c r="AI82" s="850"/>
      <c r="AJ82" s="850"/>
      <c r="AK82" s="850"/>
      <c r="AL82" s="850"/>
      <c r="AM82" s="850"/>
      <c r="AN82" s="850"/>
      <c r="AO82" s="850"/>
      <c r="AP82" s="851"/>
      <c r="AQ82" s="723"/>
      <c r="AR82" s="723"/>
      <c r="AS82" s="723"/>
      <c r="AT82" s="723"/>
      <c r="AU82" s="724"/>
      <c r="AV82" s="840" t="s">
        <v>73</v>
      </c>
      <c r="AW82" s="841"/>
      <c r="AX82" s="841"/>
      <c r="AY82" s="841"/>
      <c r="AZ82" s="841"/>
      <c r="BA82" s="841"/>
      <c r="BB82" s="841"/>
      <c r="BC82" s="842"/>
      <c r="BD82" s="725"/>
      <c r="BE82" s="728"/>
      <c r="BF82" s="728"/>
      <c r="BG82" s="728"/>
      <c r="BH82" s="728"/>
      <c r="BI82" s="728"/>
      <c r="BJ82" s="729"/>
    </row>
    <row r="83" spans="1:62" ht="23.1" customHeight="1">
      <c r="A83" s="894"/>
      <c r="B83" s="711">
        <v>11</v>
      </c>
      <c r="C83" s="849" t="s">
        <v>74</v>
      </c>
      <c r="D83" s="850"/>
      <c r="E83" s="850"/>
      <c r="F83" s="850"/>
      <c r="G83" s="850"/>
      <c r="H83" s="850"/>
      <c r="I83" s="850"/>
      <c r="J83" s="850"/>
      <c r="K83" s="850"/>
      <c r="L83" s="850"/>
      <c r="M83" s="850"/>
      <c r="N83" s="850"/>
      <c r="O83" s="850"/>
      <c r="P83" s="850"/>
      <c r="Q83" s="850"/>
      <c r="R83" s="850"/>
      <c r="S83" s="850"/>
      <c r="T83" s="850"/>
      <c r="U83" s="850"/>
      <c r="V83" s="850"/>
      <c r="W83" s="850"/>
      <c r="X83" s="850"/>
      <c r="Y83" s="850"/>
      <c r="Z83" s="850"/>
      <c r="AA83" s="850"/>
      <c r="AB83" s="850"/>
      <c r="AC83" s="850"/>
      <c r="AD83" s="850"/>
      <c r="AE83" s="850"/>
      <c r="AF83" s="850"/>
      <c r="AG83" s="850"/>
      <c r="AH83" s="850"/>
      <c r="AI83" s="850"/>
      <c r="AJ83" s="850"/>
      <c r="AK83" s="850"/>
      <c r="AL83" s="850"/>
      <c r="AM83" s="850"/>
      <c r="AN83" s="850"/>
      <c r="AO83" s="850"/>
      <c r="AP83" s="851"/>
      <c r="AQ83" s="837"/>
      <c r="AR83" s="838"/>
      <c r="AS83" s="838"/>
      <c r="AT83" s="838"/>
      <c r="AU83" s="839"/>
      <c r="AV83" s="840" t="s">
        <v>75</v>
      </c>
      <c r="AW83" s="841"/>
      <c r="AX83" s="841"/>
      <c r="AY83" s="841"/>
      <c r="AZ83" s="841"/>
      <c r="BA83" s="841"/>
      <c r="BB83" s="841"/>
      <c r="BC83" s="842"/>
      <c r="BD83" s="725"/>
      <c r="BE83" s="728"/>
      <c r="BF83" s="728"/>
      <c r="BG83" s="728"/>
      <c r="BH83" s="728"/>
      <c r="BI83" s="728"/>
      <c r="BJ83" s="729"/>
    </row>
    <row r="84" spans="1:62" ht="18" customHeight="1">
      <c r="A84" s="895"/>
      <c r="B84" s="597">
        <v>12</v>
      </c>
      <c r="C84" s="899" t="s">
        <v>76</v>
      </c>
      <c r="D84" s="900"/>
      <c r="E84" s="900"/>
      <c r="F84" s="900"/>
      <c r="G84" s="900"/>
      <c r="H84" s="900"/>
      <c r="I84" s="900"/>
      <c r="J84" s="900"/>
      <c r="K84" s="900"/>
      <c r="L84" s="900"/>
      <c r="M84" s="900"/>
      <c r="N84" s="900"/>
      <c r="O84" s="900"/>
      <c r="P84" s="900"/>
      <c r="Q84" s="900"/>
      <c r="R84" s="900"/>
      <c r="S84" s="900"/>
      <c r="T84" s="900"/>
      <c r="U84" s="900"/>
      <c r="V84" s="900"/>
      <c r="W84" s="900"/>
      <c r="X84" s="900"/>
      <c r="Y84" s="900"/>
      <c r="Z84" s="900"/>
      <c r="AA84" s="900"/>
      <c r="AB84" s="900"/>
      <c r="AC84" s="900"/>
      <c r="AD84" s="900"/>
      <c r="AE84" s="900"/>
      <c r="AF84" s="900"/>
      <c r="AG84" s="900"/>
      <c r="AH84" s="900"/>
      <c r="AI84" s="900"/>
      <c r="AJ84" s="900"/>
      <c r="AK84" s="900"/>
      <c r="AL84" s="900"/>
      <c r="AM84" s="900"/>
      <c r="AN84" s="900"/>
      <c r="AO84" s="900"/>
      <c r="AP84" s="901"/>
      <c r="AQ84" s="902"/>
      <c r="AR84" s="903"/>
      <c r="AS84" s="903"/>
      <c r="AT84" s="903"/>
      <c r="AU84" s="904"/>
      <c r="AV84" s="905" t="s">
        <v>77</v>
      </c>
      <c r="AW84" s="906"/>
      <c r="AX84" s="906"/>
      <c r="AY84" s="906"/>
      <c r="AZ84" s="906"/>
      <c r="BA84" s="906"/>
      <c r="BB84" s="906"/>
      <c r="BC84" s="907"/>
      <c r="BD84" s="908"/>
      <c r="BE84" s="909"/>
      <c r="BF84" s="909"/>
      <c r="BG84" s="909"/>
      <c r="BH84" s="909"/>
      <c r="BI84" s="909"/>
      <c r="BJ84" s="910"/>
    </row>
    <row r="85" spans="1:62" ht="7.5" customHeight="1" thickTop="1">
      <c r="A85" s="712"/>
      <c r="B85" s="712"/>
      <c r="C85" s="712"/>
      <c r="D85" s="713"/>
      <c r="E85" s="714"/>
      <c r="F85" s="714"/>
      <c r="G85" s="714"/>
      <c r="H85" s="713"/>
      <c r="I85" s="714"/>
      <c r="J85" s="719"/>
      <c r="K85" s="713"/>
      <c r="L85" s="714"/>
      <c r="M85" s="719"/>
      <c r="N85" s="713"/>
      <c r="O85" s="714"/>
      <c r="P85" s="714"/>
      <c r="Q85" s="721"/>
      <c r="R85" s="722"/>
      <c r="S85" s="722"/>
      <c r="T85" s="722"/>
      <c r="U85" s="722"/>
      <c r="V85" s="722"/>
      <c r="W85" s="722"/>
      <c r="X85" s="722"/>
      <c r="Y85" s="722"/>
      <c r="Z85" s="722"/>
      <c r="AA85" s="722"/>
      <c r="AB85" s="722"/>
      <c r="AC85" s="722"/>
      <c r="AD85" s="722"/>
      <c r="AE85" s="722"/>
      <c r="AF85" s="722"/>
      <c r="AG85" s="722"/>
      <c r="AH85" s="722"/>
      <c r="AI85" s="722"/>
      <c r="AJ85" s="722"/>
      <c r="AK85" s="722"/>
      <c r="AL85" s="722"/>
      <c r="AM85" s="722"/>
      <c r="AN85" s="722"/>
      <c r="AO85" s="722"/>
      <c r="AP85" s="722"/>
      <c r="AQ85" s="722"/>
      <c r="AR85" s="722"/>
      <c r="AS85" s="722"/>
      <c r="AT85" s="722"/>
      <c r="AU85" s="722"/>
      <c r="AV85" s="722"/>
      <c r="AW85" s="722"/>
      <c r="AX85" s="722"/>
      <c r="AY85" s="722"/>
      <c r="AZ85" s="722"/>
      <c r="BA85" s="722"/>
      <c r="BB85" s="722"/>
      <c r="BC85" s="722"/>
      <c r="BD85" s="722"/>
      <c r="BE85" s="722"/>
      <c r="BF85" s="722"/>
      <c r="BG85" s="722"/>
      <c r="BH85" s="722"/>
      <c r="BI85" s="722"/>
      <c r="BJ85" s="722"/>
    </row>
    <row r="86" spans="1:62" ht="2.25" hidden="1" customHeight="1">
      <c r="A86" s="712"/>
      <c r="B86" s="712"/>
      <c r="C86" s="712"/>
      <c r="D86" s="713"/>
      <c r="E86" s="714"/>
      <c r="F86" s="714"/>
      <c r="G86" s="714"/>
      <c r="H86" s="713"/>
      <c r="I86" s="714"/>
      <c r="J86" s="719"/>
      <c r="K86" s="713"/>
      <c r="L86" s="714"/>
      <c r="M86" s="719"/>
      <c r="N86" s="713"/>
      <c r="O86" s="714"/>
      <c r="P86" s="714"/>
      <c r="Q86" s="721"/>
      <c r="R86" s="722"/>
      <c r="S86" s="722"/>
      <c r="T86" s="722"/>
      <c r="U86" s="722"/>
      <c r="V86" s="722"/>
      <c r="W86" s="722"/>
      <c r="X86" s="722"/>
      <c r="Y86" s="722"/>
      <c r="Z86" s="722"/>
      <c r="AA86" s="722"/>
      <c r="AB86" s="722"/>
      <c r="AC86" s="722"/>
      <c r="AD86" s="722"/>
      <c r="AE86" s="722"/>
      <c r="AF86" s="722"/>
      <c r="AG86" s="722"/>
      <c r="AH86" s="722"/>
      <c r="AI86" s="722"/>
      <c r="AJ86" s="722"/>
      <c r="AK86" s="722"/>
      <c r="AL86" s="722"/>
      <c r="AM86" s="722"/>
      <c r="AN86" s="722"/>
      <c r="AO86" s="722"/>
      <c r="AP86" s="722"/>
      <c r="AQ86" s="722"/>
      <c r="AR86" s="722"/>
      <c r="AS86" s="722"/>
      <c r="AT86" s="722"/>
      <c r="AU86" s="722"/>
      <c r="AV86" s="722"/>
      <c r="AW86" s="722"/>
      <c r="AX86" s="722"/>
      <c r="AY86" s="722"/>
      <c r="AZ86" s="722"/>
      <c r="BA86" s="722"/>
      <c r="BB86" s="722"/>
      <c r="BC86" s="722"/>
      <c r="BD86" s="722"/>
      <c r="BE86" s="722"/>
      <c r="BF86" s="722"/>
      <c r="BG86" s="722"/>
      <c r="BH86" s="722"/>
      <c r="BI86" s="722"/>
      <c r="BJ86" s="722"/>
    </row>
    <row r="87" spans="1:62" ht="18" customHeight="1">
      <c r="A87" s="715" t="s">
        <v>28</v>
      </c>
      <c r="B87" s="712"/>
      <c r="C87" s="712"/>
      <c r="D87" s="713"/>
      <c r="E87" s="714"/>
      <c r="F87" s="714"/>
      <c r="G87" s="714"/>
      <c r="H87" s="713"/>
      <c r="I87" s="714"/>
      <c r="J87" s="719"/>
      <c r="K87" s="713"/>
      <c r="L87" s="714"/>
      <c r="M87" s="719"/>
      <c r="N87" s="713"/>
      <c r="O87" s="714"/>
      <c r="P87" s="714"/>
      <c r="Q87" s="721"/>
      <c r="R87" s="722"/>
      <c r="S87" s="722"/>
      <c r="T87" s="722"/>
      <c r="U87" s="722"/>
      <c r="V87" s="722"/>
      <c r="W87" s="722"/>
      <c r="X87" s="722"/>
      <c r="Y87" s="722"/>
      <c r="Z87" s="722"/>
      <c r="AA87" s="722"/>
      <c r="AB87" s="722"/>
      <c r="AC87" s="722"/>
      <c r="AD87" s="722"/>
      <c r="AE87" s="722"/>
      <c r="AF87" s="722"/>
      <c r="AG87" s="722"/>
      <c r="AH87" s="722"/>
      <c r="AI87" s="722"/>
      <c r="AJ87" s="722"/>
      <c r="AK87" s="722"/>
      <c r="AL87" s="722"/>
      <c r="AM87" s="722"/>
      <c r="AN87" s="722"/>
      <c r="AO87" s="722"/>
      <c r="AP87" s="722"/>
      <c r="AQ87" s="722"/>
      <c r="AR87" s="722"/>
      <c r="AS87" s="722"/>
      <c r="AT87" s="722"/>
      <c r="AU87" s="722"/>
      <c r="AV87" s="722"/>
      <c r="AW87" s="722"/>
      <c r="AX87" s="722"/>
      <c r="AY87" s="722"/>
      <c r="AZ87" s="722"/>
      <c r="BA87" s="722"/>
      <c r="BB87" s="722"/>
      <c r="BC87" s="722"/>
      <c r="BD87" s="722"/>
      <c r="BE87" s="722"/>
      <c r="BF87" s="722"/>
      <c r="BG87" s="722"/>
      <c r="BH87" s="722"/>
      <c r="BI87" s="722"/>
      <c r="BJ87" s="722"/>
    </row>
    <row r="88" spans="1:62" ht="18" customHeight="1">
      <c r="A88" s="716"/>
      <c r="B88" s="716"/>
      <c r="C88" s="926"/>
      <c r="D88" s="926"/>
      <c r="E88" s="926"/>
      <c r="F88" s="926"/>
      <c r="G88" s="926"/>
      <c r="H88" s="926"/>
      <c r="I88" s="926"/>
      <c r="J88" s="926"/>
      <c r="K88" s="926"/>
      <c r="L88" s="926"/>
      <c r="M88" s="716"/>
      <c r="N88" s="720"/>
      <c r="O88" s="716"/>
      <c r="P88" s="716"/>
      <c r="Q88" s="716"/>
      <c r="R88" s="716"/>
      <c r="S88" s="716"/>
      <c r="T88" s="716"/>
      <c r="U88" s="716"/>
      <c r="V88" s="716"/>
      <c r="W88" s="716"/>
      <c r="X88" s="716"/>
      <c r="Y88" s="716"/>
      <c r="Z88" s="716"/>
      <c r="AA88" s="716"/>
      <c r="AB88" s="716"/>
      <c r="AC88" s="716"/>
      <c r="AD88" s="716"/>
      <c r="AE88" s="716"/>
      <c r="AF88" s="716"/>
      <c r="AG88" s="716"/>
      <c r="AH88" s="716"/>
      <c r="AI88" s="716"/>
      <c r="AJ88" s="716"/>
      <c r="AK88" s="716"/>
      <c r="AL88" s="716"/>
      <c r="AM88" s="716"/>
      <c r="AN88" s="716"/>
      <c r="AO88" s="716"/>
      <c r="AP88" s="716"/>
      <c r="AQ88" s="716"/>
      <c r="AR88" s="716"/>
      <c r="AS88" s="716"/>
      <c r="AT88" s="716"/>
      <c r="AU88" s="716"/>
      <c r="AV88" s="716"/>
      <c r="AW88" s="716"/>
      <c r="AX88" s="716"/>
      <c r="AY88" s="716"/>
      <c r="AZ88" s="716"/>
      <c r="BA88" s="716"/>
      <c r="BB88" s="716"/>
      <c r="BC88" s="716"/>
      <c r="BD88" s="715"/>
      <c r="BE88" s="715"/>
      <c r="BF88" s="715"/>
      <c r="BG88" s="715"/>
      <c r="BH88" s="715"/>
      <c r="BI88" s="715"/>
      <c r="BJ88" s="715"/>
    </row>
    <row r="89" spans="1:62" ht="18" customHeight="1">
      <c r="A89" s="717"/>
      <c r="B89" s="716"/>
      <c r="C89" s="716"/>
      <c r="D89" s="716"/>
      <c r="E89" s="716"/>
      <c r="F89" s="716"/>
      <c r="G89" s="716"/>
      <c r="H89" s="716"/>
      <c r="I89" s="716"/>
      <c r="J89" s="716"/>
      <c r="K89" s="716"/>
      <c r="L89" s="716"/>
      <c r="M89" s="716"/>
      <c r="N89" s="716"/>
      <c r="O89" s="716"/>
      <c r="P89" s="716"/>
      <c r="Q89" s="716"/>
      <c r="R89" s="716"/>
      <c r="S89" s="716"/>
      <c r="T89" s="716"/>
      <c r="U89" s="716"/>
      <c r="V89" s="716"/>
      <c r="W89" s="716"/>
      <c r="X89" s="716"/>
      <c r="Y89" s="716"/>
      <c r="Z89" s="716"/>
      <c r="AA89" s="716"/>
      <c r="AB89" s="716"/>
      <c r="AC89" s="716"/>
      <c r="AD89" s="716"/>
      <c r="AE89" s="716"/>
      <c r="AF89" s="716"/>
      <c r="AG89" s="716"/>
      <c r="AH89" s="716"/>
      <c r="AI89" s="716"/>
      <c r="AJ89" s="716"/>
      <c r="AK89" s="716"/>
      <c r="AL89" s="716"/>
      <c r="AM89" s="716"/>
      <c r="AN89" s="716"/>
      <c r="AO89" s="716"/>
      <c r="AP89" s="716"/>
      <c r="AQ89" s="716"/>
      <c r="AR89" s="716"/>
      <c r="AS89" s="716"/>
      <c r="AT89" s="716"/>
      <c r="AU89" s="716"/>
      <c r="AV89" s="716"/>
      <c r="AW89" s="716"/>
      <c r="AX89" s="716"/>
      <c r="AY89" s="716"/>
      <c r="AZ89" s="716"/>
      <c r="BA89" s="716"/>
      <c r="BB89" s="716"/>
      <c r="BC89" s="716"/>
      <c r="BD89" s="715"/>
      <c r="BE89" s="715"/>
      <c r="BF89" s="715"/>
      <c r="BG89" s="715"/>
      <c r="BH89" s="715"/>
      <c r="BI89" s="715"/>
      <c r="BJ89" s="715"/>
    </row>
    <row r="90" spans="1:62" ht="18" customHeight="1">
      <c r="A90" s="717"/>
      <c r="B90" s="718"/>
      <c r="C90" s="718"/>
      <c r="D90" s="718"/>
      <c r="E90" s="718"/>
      <c r="F90" s="718"/>
      <c r="G90" s="718"/>
      <c r="H90" s="718"/>
      <c r="I90" s="718"/>
      <c r="J90" s="718"/>
      <c r="K90" s="718"/>
      <c r="L90" s="532"/>
      <c r="M90" s="532"/>
      <c r="N90" s="532"/>
      <c r="O90" s="532"/>
      <c r="P90" s="532"/>
      <c r="Q90" s="532"/>
      <c r="R90" s="532"/>
      <c r="S90" s="532"/>
      <c r="T90" s="532"/>
      <c r="U90" s="532"/>
      <c r="V90" s="532"/>
      <c r="W90" s="532"/>
      <c r="X90" s="532"/>
      <c r="Y90" s="532"/>
      <c r="Z90" s="532"/>
      <c r="AA90" s="532"/>
      <c r="AB90" s="532"/>
      <c r="AC90" s="532"/>
      <c r="AD90" s="532"/>
      <c r="AE90" s="532"/>
      <c r="AF90" s="532"/>
      <c r="AG90" s="532"/>
      <c r="AH90" s="532"/>
      <c r="AI90" s="532"/>
      <c r="AJ90" s="532"/>
      <c r="AK90" s="532"/>
      <c r="AL90" s="532"/>
      <c r="AM90" s="532"/>
      <c r="AN90" s="532"/>
      <c r="AO90" s="532"/>
      <c r="AP90" s="532"/>
      <c r="AQ90" s="532"/>
      <c r="AR90" s="532"/>
      <c r="AS90" s="532"/>
      <c r="AT90" s="532"/>
      <c r="AU90" s="532"/>
      <c r="AV90" s="532"/>
      <c r="AW90" s="532"/>
      <c r="AX90" s="532"/>
      <c r="AY90" s="532"/>
      <c r="AZ90" s="532"/>
      <c r="BA90" s="532"/>
      <c r="BB90" s="532"/>
      <c r="BC90" s="532"/>
      <c r="BD90" s="584"/>
      <c r="BE90" s="584"/>
      <c r="BF90" s="584"/>
      <c r="BG90" s="584"/>
      <c r="BH90" s="584"/>
      <c r="BI90" s="584"/>
      <c r="BJ90" s="584"/>
    </row>
    <row r="91" spans="1:62" ht="18" customHeight="1">
      <c r="A91" s="529"/>
      <c r="B91" s="718"/>
      <c r="C91" s="718"/>
      <c r="D91" s="718"/>
      <c r="E91" s="718"/>
      <c r="F91" s="718"/>
      <c r="G91" s="718"/>
      <c r="H91" s="718"/>
      <c r="I91" s="718"/>
      <c r="J91" s="718"/>
      <c r="K91" s="718"/>
      <c r="L91" s="532"/>
      <c r="M91" s="532"/>
      <c r="N91" s="532"/>
      <c r="O91" s="532"/>
      <c r="P91" s="532"/>
      <c r="Q91" s="532"/>
      <c r="R91" s="532"/>
      <c r="S91" s="532"/>
      <c r="T91" s="532"/>
      <c r="U91" s="532"/>
      <c r="V91" s="532"/>
      <c r="W91" s="532"/>
      <c r="X91" s="532"/>
      <c r="Y91" s="532"/>
      <c r="Z91" s="532"/>
      <c r="AA91" s="532"/>
      <c r="AB91" s="532"/>
      <c r="AC91" s="532"/>
      <c r="AD91" s="532"/>
      <c r="AE91" s="532"/>
      <c r="AF91" s="532"/>
      <c r="AG91" s="532"/>
      <c r="AH91" s="532"/>
      <c r="AI91" s="532"/>
      <c r="AJ91" s="532"/>
      <c r="AK91" s="532"/>
      <c r="AL91" s="532"/>
      <c r="AM91" s="532"/>
      <c r="AN91" s="532"/>
      <c r="AO91" s="532"/>
      <c r="AP91" s="532"/>
      <c r="AQ91" s="532"/>
      <c r="AR91" s="532"/>
      <c r="AS91" s="532"/>
      <c r="AT91" s="532"/>
      <c r="AU91" s="532"/>
      <c r="AV91" s="532"/>
      <c r="AW91" s="532"/>
      <c r="AX91" s="532"/>
      <c r="AY91" s="532"/>
      <c r="AZ91" s="532"/>
      <c r="BA91" s="532"/>
      <c r="BB91" s="532"/>
      <c r="BC91" s="532"/>
      <c r="BD91" s="584"/>
      <c r="BE91" s="584"/>
      <c r="BF91" s="584"/>
      <c r="BG91" s="584"/>
      <c r="BH91" s="584"/>
      <c r="BI91" s="584"/>
      <c r="BJ91" s="584"/>
    </row>
    <row r="92" spans="1:62" ht="18" customHeight="1">
      <c r="B92" s="529"/>
      <c r="C92" s="529"/>
      <c r="D92" s="530"/>
      <c r="E92" s="531"/>
      <c r="F92" s="531"/>
      <c r="G92" s="531"/>
      <c r="H92" s="530"/>
      <c r="I92" s="531"/>
      <c r="J92" s="599"/>
      <c r="K92" s="530"/>
      <c r="L92" s="531"/>
      <c r="M92" s="599"/>
      <c r="N92" s="530"/>
      <c r="O92" s="531"/>
      <c r="P92" s="531"/>
      <c r="Q92" s="604"/>
      <c r="R92" s="592"/>
      <c r="S92" s="592"/>
      <c r="T92" s="592"/>
      <c r="U92" s="592"/>
      <c r="V92" s="592"/>
      <c r="W92" s="592"/>
      <c r="X92" s="592"/>
      <c r="Y92" s="592"/>
      <c r="Z92" s="592"/>
      <c r="AA92" s="592"/>
      <c r="AB92" s="592"/>
      <c r="AC92" s="592"/>
      <c r="AD92" s="592"/>
      <c r="AE92" s="592"/>
      <c r="AF92" s="592"/>
      <c r="AG92" s="592"/>
      <c r="AH92" s="592"/>
      <c r="AI92" s="592"/>
      <c r="AJ92" s="592"/>
      <c r="AK92" s="592"/>
      <c r="AL92" s="592"/>
      <c r="AM92" s="592"/>
      <c r="AN92" s="592"/>
      <c r="AO92" s="592"/>
      <c r="AP92" s="592"/>
      <c r="AQ92" s="592"/>
      <c r="AR92" s="592"/>
      <c r="AS92" s="592"/>
      <c r="AT92" s="592"/>
      <c r="AU92" s="592"/>
      <c r="AV92" s="592"/>
      <c r="AW92" s="592"/>
      <c r="AX92" s="592"/>
      <c r="AY92" s="592"/>
      <c r="AZ92" s="592"/>
      <c r="BA92" s="592"/>
      <c r="BB92" s="592"/>
      <c r="BC92" s="592"/>
      <c r="BD92" s="584"/>
      <c r="BE92" s="584"/>
      <c r="BF92" s="584"/>
      <c r="BG92" s="584"/>
      <c r="BH92" s="584"/>
      <c r="BI92" s="584"/>
      <c r="BJ92" s="584"/>
    </row>
    <row r="100" spans="6:6" ht="18" customHeight="1">
      <c r="F100" s="917"/>
    </row>
    <row r="101" spans="6:6" ht="18" customHeight="1">
      <c r="F101" s="917"/>
    </row>
    <row r="102" spans="6:6" ht="18" customHeight="1">
      <c r="F102" s="917"/>
    </row>
  </sheetData>
  <mergeCells count="199">
    <mergeCell ref="AD3:AN4"/>
    <mergeCell ref="F100:F102"/>
    <mergeCell ref="BH6:BH7"/>
    <mergeCell ref="BH8:BH12"/>
    <mergeCell ref="BH13:BH16"/>
    <mergeCell ref="BH17:BH21"/>
    <mergeCell ref="BH22:BH25"/>
    <mergeCell ref="BH26:BH30"/>
    <mergeCell ref="BH31:BH34"/>
    <mergeCell ref="C88:L88"/>
    <mergeCell ref="BD74:BJ74"/>
    <mergeCell ref="C75:AP75"/>
    <mergeCell ref="AQ75:AU75"/>
    <mergeCell ref="AV75:BC75"/>
    <mergeCell ref="BD75:BJ75"/>
    <mergeCell ref="C76:AP76"/>
    <mergeCell ref="AQ76:AU76"/>
    <mergeCell ref="AV76:BC76"/>
    <mergeCell ref="BD76:BJ76"/>
    <mergeCell ref="BI6:BI7"/>
    <mergeCell ref="BI8:BI16"/>
    <mergeCell ref="BI17:BI25"/>
    <mergeCell ref="BI26:BI34"/>
    <mergeCell ref="C83:AP83"/>
    <mergeCell ref="AQ83:AU83"/>
    <mergeCell ref="AV83:BC83"/>
    <mergeCell ref="C84:AP84"/>
    <mergeCell ref="AQ84:AU84"/>
    <mergeCell ref="AV84:BC84"/>
    <mergeCell ref="BD84:BJ84"/>
    <mergeCell ref="AV77:BC77"/>
    <mergeCell ref="BD77:BJ77"/>
    <mergeCell ref="C78:AP78"/>
    <mergeCell ref="AQ78:AU78"/>
    <mergeCell ref="AV78:BC78"/>
    <mergeCell ref="BD78:BJ78"/>
    <mergeCell ref="C79:AP79"/>
    <mergeCell ref="AQ79:AU79"/>
    <mergeCell ref="AV79:BC79"/>
    <mergeCell ref="BD79:BJ79"/>
    <mergeCell ref="C74:AP74"/>
    <mergeCell ref="AQ74:AU74"/>
    <mergeCell ref="AV74:BC74"/>
    <mergeCell ref="A6:A7"/>
    <mergeCell ref="A8:A16"/>
    <mergeCell ref="A17:A25"/>
    <mergeCell ref="A26:A34"/>
    <mergeCell ref="A52:A62"/>
    <mergeCell ref="A63:A72"/>
    <mergeCell ref="A73:A84"/>
    <mergeCell ref="B6:B7"/>
    <mergeCell ref="C82:AP82"/>
    <mergeCell ref="AV82:BC82"/>
    <mergeCell ref="AV73:BC73"/>
    <mergeCell ref="C66:AP66"/>
    <mergeCell ref="AQ66:AU66"/>
    <mergeCell ref="AV66:BC66"/>
    <mergeCell ref="C63:AP63"/>
    <mergeCell ref="AQ63:AU63"/>
    <mergeCell ref="AV63:BC63"/>
    <mergeCell ref="C58:AP58"/>
    <mergeCell ref="AQ58:AU58"/>
    <mergeCell ref="AV58:BC58"/>
    <mergeCell ref="C55:AP55"/>
    <mergeCell ref="BJ6:BJ7"/>
    <mergeCell ref="BJ8:BJ16"/>
    <mergeCell ref="BJ17:BJ25"/>
    <mergeCell ref="BJ26:BJ34"/>
    <mergeCell ref="C80:AP80"/>
    <mergeCell ref="AQ80:AU80"/>
    <mergeCell ref="AV80:BC80"/>
    <mergeCell ref="BD80:BJ80"/>
    <mergeCell ref="C81:AP81"/>
    <mergeCell ref="AQ81:AU81"/>
    <mergeCell ref="AV81:BC81"/>
    <mergeCell ref="BD81:BJ81"/>
    <mergeCell ref="C77:AP77"/>
    <mergeCell ref="AQ77:AU77"/>
    <mergeCell ref="C69:AP69"/>
    <mergeCell ref="AQ69:AU69"/>
    <mergeCell ref="AV69:BC69"/>
    <mergeCell ref="BD69:BJ69"/>
    <mergeCell ref="C70:AP70"/>
    <mergeCell ref="AQ70:AU70"/>
    <mergeCell ref="AV70:BC70"/>
    <mergeCell ref="BD70:BJ70"/>
    <mergeCell ref="C73:AP73"/>
    <mergeCell ref="AQ73:AU73"/>
    <mergeCell ref="BD73:BJ73"/>
    <mergeCell ref="C71:AP71"/>
    <mergeCell ref="AQ71:AU71"/>
    <mergeCell ref="AV71:BC71"/>
    <mergeCell ref="BD71:BJ71"/>
    <mergeCell ref="C72:AP72"/>
    <mergeCell ref="AQ72:AU72"/>
    <mergeCell ref="AV72:BC72"/>
    <mergeCell ref="BD72:BJ72"/>
    <mergeCell ref="BD66:BJ66"/>
    <mergeCell ref="C67:AP67"/>
    <mergeCell ref="AQ67:AU67"/>
    <mergeCell ref="AV67:BC67"/>
    <mergeCell ref="BD67:BJ67"/>
    <mergeCell ref="C68:AP68"/>
    <mergeCell ref="AQ68:AU68"/>
    <mergeCell ref="AV68:BC68"/>
    <mergeCell ref="BD68:BJ68"/>
    <mergeCell ref="BD63:BJ63"/>
    <mergeCell ref="C64:AP64"/>
    <mergeCell ref="AQ64:AU64"/>
    <mergeCell ref="AV64:BC64"/>
    <mergeCell ref="BD64:BJ64"/>
    <mergeCell ref="C65:AP65"/>
    <mergeCell ref="AQ65:AU65"/>
    <mergeCell ref="AV65:BC65"/>
    <mergeCell ref="BD65:BJ65"/>
    <mergeCell ref="C62:AP62"/>
    <mergeCell ref="AQ62:AU62"/>
    <mergeCell ref="AV62:BC62"/>
    <mergeCell ref="BD62:BJ62"/>
    <mergeCell ref="C60:AP60"/>
    <mergeCell ref="AQ60:AU60"/>
    <mergeCell ref="AV60:BC60"/>
    <mergeCell ref="C61:AP61"/>
    <mergeCell ref="AQ61:AU61"/>
    <mergeCell ref="AV61:BC61"/>
    <mergeCell ref="C57:AP57"/>
    <mergeCell ref="AQ57:AU57"/>
    <mergeCell ref="AV57:BC57"/>
    <mergeCell ref="BD57:BJ57"/>
    <mergeCell ref="BD58:BJ58"/>
    <mergeCell ref="C59:AP59"/>
    <mergeCell ref="AQ59:AU59"/>
    <mergeCell ref="AV59:BC59"/>
    <mergeCell ref="BD59:BJ59"/>
    <mergeCell ref="C54:AP54"/>
    <mergeCell ref="AQ54:AU54"/>
    <mergeCell ref="AV54:BC54"/>
    <mergeCell ref="BD54:BJ54"/>
    <mergeCell ref="AQ55:AU55"/>
    <mergeCell ref="AV55:BC55"/>
    <mergeCell ref="BD55:BJ55"/>
    <mergeCell ref="C56:AP56"/>
    <mergeCell ref="AQ56:AU56"/>
    <mergeCell ref="AV56:BC56"/>
    <mergeCell ref="BD56:BJ56"/>
    <mergeCell ref="BD51:BJ51"/>
    <mergeCell ref="C52:AP52"/>
    <mergeCell ref="AQ52:AU52"/>
    <mergeCell ref="AV52:BC52"/>
    <mergeCell ref="BD52:BJ52"/>
    <mergeCell ref="C53:AP53"/>
    <mergeCell ref="AQ53:AU53"/>
    <mergeCell ref="AV53:BC53"/>
    <mergeCell ref="BD53:BJ53"/>
    <mergeCell ref="AM7:AN7"/>
    <mergeCell ref="R44:S44"/>
    <mergeCell ref="AI44:AJ44"/>
    <mergeCell ref="R45:S45"/>
    <mergeCell ref="R46:S46"/>
    <mergeCell ref="R47:S47"/>
    <mergeCell ref="B51:AP51"/>
    <mergeCell ref="AQ51:AU51"/>
    <mergeCell ref="AV51:BB51"/>
    <mergeCell ref="B38:K38"/>
    <mergeCell ref="B39:K39"/>
    <mergeCell ref="B41:K41"/>
    <mergeCell ref="R43:S43"/>
    <mergeCell ref="AI43:AJ43"/>
    <mergeCell ref="W7:X7"/>
    <mergeCell ref="Y7:Z7"/>
    <mergeCell ref="AA7:AB7"/>
    <mergeCell ref="AC7:AD7"/>
    <mergeCell ref="AE7:AF7"/>
    <mergeCell ref="AG7:AH7"/>
    <mergeCell ref="AI7:AJ7"/>
    <mergeCell ref="A2:BJ2"/>
    <mergeCell ref="A3:D3"/>
    <mergeCell ref="E3:J3"/>
    <mergeCell ref="A4:D4"/>
    <mergeCell ref="E4:J4"/>
    <mergeCell ref="C6:AX6"/>
    <mergeCell ref="AY6:BC6"/>
    <mergeCell ref="BD6:BG6"/>
    <mergeCell ref="C7:D7"/>
    <mergeCell ref="E7:F7"/>
    <mergeCell ref="G7:H7"/>
    <mergeCell ref="I7:J7"/>
    <mergeCell ref="K7:L7"/>
    <mergeCell ref="M7:N7"/>
    <mergeCell ref="O7:P7"/>
    <mergeCell ref="Q7:R7"/>
    <mergeCell ref="S7:T7"/>
    <mergeCell ref="U7:V7"/>
    <mergeCell ref="AO7:AP7"/>
    <mergeCell ref="AQ7:AR7"/>
    <mergeCell ref="AS7:AT7"/>
    <mergeCell ref="AU7:AV7"/>
    <mergeCell ref="AW7:AX7"/>
    <mergeCell ref="AK7:AL7"/>
  </mergeCells>
  <phoneticPr fontId="97" type="noConversion"/>
  <conditionalFormatting sqref="C29:D29">
    <cfRule type="cellIs" dxfId="262" priority="174" stopIfTrue="1" operator="lessThan">
      <formula>0</formula>
    </cfRule>
    <cfRule type="cellIs" dxfId="261" priority="173" stopIfTrue="1" operator="between">
      <formula>#REF!</formula>
      <formula>0</formula>
    </cfRule>
    <cfRule type="cellIs" dxfId="260" priority="172" stopIfTrue="1" operator="between">
      <formula>#REF!</formula>
      <formula>#REF!</formula>
    </cfRule>
  </conditionalFormatting>
  <conditionalFormatting sqref="F22 N27:N60 N70:N65537">
    <cfRule type="cellIs" dxfId="259" priority="54" stopIfTrue="1" operator="lessThan">
      <formula>0</formula>
    </cfRule>
  </conditionalFormatting>
  <conditionalFormatting sqref="F22:H22">
    <cfRule type="cellIs" dxfId="258" priority="52" stopIfTrue="1" operator="between">
      <formula>#REF!</formula>
      <formula>#REF!</formula>
    </cfRule>
    <cfRule type="cellIs" dxfId="257" priority="53" stopIfTrue="1" operator="between">
      <formula>#REF!</formula>
      <formula>0</formula>
    </cfRule>
  </conditionalFormatting>
  <conditionalFormatting sqref="G22:H22 O27:P60 O70:P65537">
    <cfRule type="cellIs" dxfId="256" priority="57" stopIfTrue="1" operator="lessThan">
      <formula>0</formula>
    </cfRule>
  </conditionalFormatting>
  <conditionalFormatting sqref="I10:J10">
    <cfRule type="cellIs" dxfId="255" priority="8" stopIfTrue="1" operator="between">
      <formula>#REF!</formula>
      <formula>#REF!</formula>
    </cfRule>
    <cfRule type="cellIs" dxfId="254" priority="9" stopIfTrue="1" operator="between">
      <formula>#REF!</formula>
      <formula>0</formula>
    </cfRule>
    <cfRule type="cellIs" dxfId="253" priority="10" stopIfTrue="1" operator="lessThan">
      <formula>0</formula>
    </cfRule>
  </conditionalFormatting>
  <conditionalFormatting sqref="J10">
    <cfRule type="cellIs" dxfId="252" priority="11" stopIfTrue="1" operator="between">
      <formula>#REF!</formula>
      <formula>#REF!</formula>
    </cfRule>
    <cfRule type="cellIs" dxfId="251" priority="12" stopIfTrue="1" operator="between">
      <formula>#REF!</formula>
      <formula>0</formula>
    </cfRule>
    <cfRule type="cellIs" dxfId="250" priority="13" stopIfTrue="1" operator="lessThan">
      <formula>0</formula>
    </cfRule>
  </conditionalFormatting>
  <conditionalFormatting sqref="N2 N4">
    <cfRule type="cellIs" dxfId="249" priority="567" stopIfTrue="1" operator="lessThan">
      <formula>0</formula>
    </cfRule>
  </conditionalFormatting>
  <conditionalFormatting sqref="N2 N4:O4 N27:P60 N62:P64 N68:P68 N70:P65537">
    <cfRule type="cellIs" dxfId="248" priority="566" stopIfTrue="1" operator="between">
      <formula>#REF!</formula>
      <formula>0</formula>
    </cfRule>
  </conditionalFormatting>
  <conditionalFormatting sqref="N12 N15 N9">
    <cfRule type="cellIs" dxfId="247" priority="591" stopIfTrue="1" operator="lessThan">
      <formula>0</formula>
    </cfRule>
  </conditionalFormatting>
  <conditionalFormatting sqref="N16">
    <cfRule type="cellIs" dxfId="246" priority="261" stopIfTrue="1" operator="lessThan">
      <formula>0</formula>
    </cfRule>
  </conditionalFormatting>
  <conditionalFormatting sqref="N16:N17">
    <cfRule type="cellIs" dxfId="245" priority="270" stopIfTrue="1" operator="lessThan">
      <formula>0</formula>
    </cfRule>
  </conditionalFormatting>
  <conditionalFormatting sqref="N18">
    <cfRule type="cellIs" dxfId="244" priority="616" stopIfTrue="1" operator="between">
      <formula>#REF!</formula>
      <formula>#REF!</formula>
    </cfRule>
    <cfRule type="cellIs" dxfId="243" priority="617" stopIfTrue="1" operator="between">
      <formula>#REF!</formula>
      <formula>0</formula>
    </cfRule>
    <cfRule type="cellIs" dxfId="242" priority="618" stopIfTrue="1" operator="lessThan">
      <formula>0</formula>
    </cfRule>
  </conditionalFormatting>
  <conditionalFormatting sqref="N20">
    <cfRule type="cellIs" dxfId="241" priority="474" stopIfTrue="1" operator="lessThan">
      <formula>0</formula>
    </cfRule>
  </conditionalFormatting>
  <conditionalFormatting sqref="N21">
    <cfRule type="cellIs" dxfId="240" priority="210" stopIfTrue="1" operator="lessThan">
      <formula>0</formula>
    </cfRule>
  </conditionalFormatting>
  <conditionalFormatting sqref="N25">
    <cfRule type="cellIs" dxfId="239" priority="576" stopIfTrue="1" operator="lessThan">
      <formula>0</formula>
    </cfRule>
  </conditionalFormatting>
  <conditionalFormatting sqref="N26">
    <cfRule type="cellIs" dxfId="238" priority="279" stopIfTrue="1" operator="lessThan">
      <formula>0</formula>
    </cfRule>
  </conditionalFormatting>
  <conditionalFormatting sqref="N28">
    <cfRule type="cellIs" dxfId="237" priority="420" stopIfTrue="1" operator="lessThan">
      <formula>0</formula>
    </cfRule>
  </conditionalFormatting>
  <conditionalFormatting sqref="N31">
    <cfRule type="cellIs" dxfId="236" priority="501" stopIfTrue="1" operator="lessThan">
      <formula>0</formula>
    </cfRule>
  </conditionalFormatting>
  <conditionalFormatting sqref="N34">
    <cfRule type="cellIs" dxfId="235" priority="228" stopIfTrue="1" operator="lessThan">
      <formula>0</formula>
    </cfRule>
  </conditionalFormatting>
  <conditionalFormatting sqref="N35:N49">
    <cfRule type="cellIs" dxfId="234" priority="162" stopIfTrue="1" operator="lessThan">
      <formula>0</formula>
    </cfRule>
  </conditionalFormatting>
  <conditionalFormatting sqref="N62:N68">
    <cfRule type="cellIs" dxfId="233" priority="4" stopIfTrue="1" operator="lessThan">
      <formula>0</formula>
    </cfRule>
  </conditionalFormatting>
  <conditionalFormatting sqref="N9:P9 P11:P23">
    <cfRule type="cellIs" dxfId="232" priority="581" stopIfTrue="1" operator="between">
      <formula>#REF!</formula>
      <formula>0</formula>
    </cfRule>
  </conditionalFormatting>
  <conditionalFormatting sqref="N12:P12 N15:P15">
    <cfRule type="cellIs" dxfId="231" priority="590" stopIfTrue="1" operator="between">
      <formula>#REF!</formula>
      <formula>0</formula>
    </cfRule>
    <cfRule type="cellIs" dxfId="230" priority="589" stopIfTrue="1" operator="between">
      <formula>#REF!</formula>
      <formula>#REF!</formula>
    </cfRule>
  </conditionalFormatting>
  <conditionalFormatting sqref="N14:P14">
    <cfRule type="cellIs" dxfId="229" priority="34" stopIfTrue="1" operator="between">
      <formula>#REF!</formula>
      <formula>#REF!</formula>
    </cfRule>
    <cfRule type="cellIs" dxfId="228" priority="32" stopIfTrue="1" operator="between">
      <formula>#REF!</formula>
      <formula>#REF!</formula>
    </cfRule>
    <cfRule type="cellIs" dxfId="227" priority="33" stopIfTrue="1" operator="between">
      <formula>#REF!</formula>
      <formula>0</formula>
    </cfRule>
    <cfRule type="cellIs" dxfId="226" priority="35" stopIfTrue="1" operator="between">
      <formula>#REF!</formula>
      <formula>0</formula>
    </cfRule>
  </conditionalFormatting>
  <conditionalFormatting sqref="N16:P23 N25:P26">
    <cfRule type="cellIs" dxfId="225" priority="268" stopIfTrue="1" operator="between">
      <formula>#REF!</formula>
      <formula>#REF!</formula>
    </cfRule>
    <cfRule type="cellIs" dxfId="224" priority="269" stopIfTrue="1" operator="between">
      <formula>#REF!</formula>
      <formula>0</formula>
    </cfRule>
  </conditionalFormatting>
  <conditionalFormatting sqref="N16:P23 N25:P34">
    <cfRule type="cellIs" dxfId="223" priority="226" stopIfTrue="1" operator="between">
      <formula>#REF!</formula>
      <formula>#REF!</formula>
    </cfRule>
    <cfRule type="cellIs" dxfId="222" priority="227" stopIfTrue="1" operator="between">
      <formula>#REF!</formula>
      <formula>0</formula>
    </cfRule>
  </conditionalFormatting>
  <conditionalFormatting sqref="N20:P23 N25:P28">
    <cfRule type="cellIs" dxfId="221" priority="419" stopIfTrue="1" operator="between">
      <formula>#REF!</formula>
      <formula>0</formula>
    </cfRule>
  </conditionalFormatting>
  <conditionalFormatting sqref="N21:P23 N25:P49">
    <cfRule type="cellIs" dxfId="220" priority="161" stopIfTrue="1" operator="between">
      <formula>#REF!</formula>
      <formula>0</formula>
    </cfRule>
  </conditionalFormatting>
  <conditionalFormatting sqref="N25:P25">
    <cfRule type="cellIs" dxfId="219" priority="575" stopIfTrue="1" operator="between">
      <formula>#REF!</formula>
      <formula>0</formula>
    </cfRule>
    <cfRule type="cellIs" dxfId="218" priority="574" stopIfTrue="1" operator="between">
      <formula>#REF!</formula>
      <formula>#REF!</formula>
    </cfRule>
  </conditionalFormatting>
  <conditionalFormatting sqref="N25:P28 N20:P23">
    <cfRule type="cellIs" dxfId="217" priority="418" stopIfTrue="1" operator="between">
      <formula>#REF!</formula>
      <formula>#REF!</formula>
    </cfRule>
  </conditionalFormatting>
  <conditionalFormatting sqref="N25:P50 N21:P23">
    <cfRule type="cellIs" dxfId="216" priority="160" stopIfTrue="1" operator="between">
      <formula>#REF!</formula>
      <formula>#REF!</formula>
    </cfRule>
  </conditionalFormatting>
  <conditionalFormatting sqref="N65:P66">
    <cfRule type="cellIs" dxfId="215" priority="6" stopIfTrue="1" operator="between">
      <formula>#REF!</formula>
      <formula>#REF!</formula>
    </cfRule>
    <cfRule type="cellIs" dxfId="214" priority="7" stopIfTrue="1" operator="between">
      <formula>#REF!</formula>
      <formula>0</formula>
    </cfRule>
  </conditionalFormatting>
  <conditionalFormatting sqref="N67:P67">
    <cfRule type="cellIs" dxfId="213" priority="3" stopIfTrue="1" operator="between">
      <formula>#REF!</formula>
      <formula>0</formula>
    </cfRule>
    <cfRule type="cellIs" dxfId="212" priority="2" stopIfTrue="1" operator="between">
      <formula>#REF!</formula>
      <formula>#REF!</formula>
    </cfRule>
  </conditionalFormatting>
  <conditionalFormatting sqref="N31:AL31">
    <cfRule type="cellIs" dxfId="211" priority="311" stopIfTrue="1" operator="between">
      <formula>#REF!</formula>
      <formula>0</formula>
    </cfRule>
    <cfRule type="cellIs" dxfId="210" priority="304" stopIfTrue="1" operator="between">
      <formula>#REF!</formula>
      <formula>#REF!</formula>
    </cfRule>
  </conditionalFormatting>
  <conditionalFormatting sqref="O4">
    <cfRule type="cellIs" dxfId="209" priority="570" stopIfTrue="1" operator="lessThan">
      <formula>0</formula>
    </cfRule>
  </conditionalFormatting>
  <conditionalFormatting sqref="O2:P7 N4:O4 N27:P60 N70:P65537 N62:P64 N68:P68 N2">
    <cfRule type="cellIs" dxfId="208" priority="565" stopIfTrue="1" operator="between">
      <formula>#REF!</formula>
      <formula>#REF!</formula>
    </cfRule>
  </conditionalFormatting>
  <conditionalFormatting sqref="O2:P7 O11:P23 O25:P31">
    <cfRule type="cellIs" dxfId="207" priority="504" stopIfTrue="1" operator="lessThan">
      <formula>0</formula>
    </cfRule>
  </conditionalFormatting>
  <conditionalFormatting sqref="O9:P9 P11:P23">
    <cfRule type="cellIs" dxfId="206" priority="582" stopIfTrue="1" operator="lessThan">
      <formula>0</formula>
    </cfRule>
  </conditionalFormatting>
  <conditionalFormatting sqref="O9:P10">
    <cfRule type="cellIs" dxfId="205" priority="16" stopIfTrue="1" operator="lessThan">
      <formula>0</formula>
    </cfRule>
    <cfRule type="cellIs" dxfId="204" priority="15" stopIfTrue="1" operator="between">
      <formula>#REF!</formula>
      <formula>0</formula>
    </cfRule>
    <cfRule type="cellIs" dxfId="203" priority="14" stopIfTrue="1" operator="between">
      <formula>#REF!</formula>
      <formula>#REF!</formula>
    </cfRule>
  </conditionalFormatting>
  <conditionalFormatting sqref="O11:P23 O25:P31 O2:P7">
    <cfRule type="cellIs" dxfId="202" priority="503" stopIfTrue="1" operator="between">
      <formula>#REF!</formula>
      <formula>0</formula>
    </cfRule>
  </conditionalFormatting>
  <conditionalFormatting sqref="O11:P23 O25:P31">
    <cfRule type="cellIs" dxfId="201" priority="502" stopIfTrue="1" operator="between">
      <formula>#REF!</formula>
      <formula>#REF!</formula>
    </cfRule>
  </conditionalFormatting>
  <conditionalFormatting sqref="O12:P12 O15:P15">
    <cfRule type="cellIs" dxfId="200" priority="594" stopIfTrue="1" operator="lessThan">
      <formula>0</formula>
    </cfRule>
  </conditionalFormatting>
  <conditionalFormatting sqref="O14:P14">
    <cfRule type="cellIs" dxfId="199" priority="36" stopIfTrue="1" operator="lessThan">
      <formula>0</formula>
    </cfRule>
  </conditionalFormatting>
  <conditionalFormatting sqref="O16:P16">
    <cfRule type="cellIs" dxfId="198" priority="264" stopIfTrue="1" operator="lessThan">
      <formula>0</formula>
    </cfRule>
  </conditionalFormatting>
  <conditionalFormatting sqref="O16:P23 O25:P26">
    <cfRule type="cellIs" dxfId="197" priority="273" stopIfTrue="1" operator="lessThan">
      <formula>0</formula>
    </cfRule>
  </conditionalFormatting>
  <conditionalFormatting sqref="O20:P23 O25:P28">
    <cfRule type="cellIs" dxfId="196" priority="423" stopIfTrue="1" operator="lessThan">
      <formula>0</formula>
    </cfRule>
  </conditionalFormatting>
  <conditionalFormatting sqref="O21:P23 O25:P49">
    <cfRule type="cellIs" dxfId="195" priority="165" stopIfTrue="1" operator="lessThan">
      <formula>0</formula>
    </cfRule>
  </conditionalFormatting>
  <conditionalFormatting sqref="O25:P25">
    <cfRule type="cellIs" dxfId="194" priority="579" stopIfTrue="1" operator="lessThan">
      <formula>0</formula>
    </cfRule>
  </conditionalFormatting>
  <conditionalFormatting sqref="O34:P34">
    <cfRule type="cellIs" dxfId="193" priority="231" stopIfTrue="1" operator="lessThan">
      <formula>0</formula>
    </cfRule>
  </conditionalFormatting>
  <conditionalFormatting sqref="O62:P68">
    <cfRule type="cellIs" dxfId="192" priority="1" stopIfTrue="1" operator="lessThan">
      <formula>0</formula>
    </cfRule>
  </conditionalFormatting>
  <conditionalFormatting sqref="P3:P5">
    <cfRule type="cellIs" dxfId="191" priority="573" stopIfTrue="1" operator="lessThan">
      <formula>0</formula>
    </cfRule>
    <cfRule type="cellIs" dxfId="190" priority="572" stopIfTrue="1" operator="between">
      <formula>#REF!</formula>
      <formula>0</formula>
    </cfRule>
    <cfRule type="cellIs" dxfId="189" priority="571" stopIfTrue="1" operator="between">
      <formula>#REF!</formula>
      <formula>#REF!</formula>
    </cfRule>
  </conditionalFormatting>
  <conditionalFormatting sqref="P10">
    <cfRule type="cellIs" dxfId="188" priority="19" stopIfTrue="1" operator="lessThan">
      <formula>0</formula>
    </cfRule>
    <cfRule type="cellIs" dxfId="187" priority="18" stopIfTrue="1" operator="between">
      <formula>#REF!</formula>
      <formula>0</formula>
    </cfRule>
    <cfRule type="cellIs" dxfId="186" priority="17" stopIfTrue="1" operator="between">
      <formula>#REF!</formula>
      <formula>#REF!</formula>
    </cfRule>
  </conditionalFormatting>
  <conditionalFormatting sqref="P11:P23 N9:P9">
    <cfRule type="cellIs" dxfId="185" priority="580" stopIfTrue="1" operator="between">
      <formula>#REF!</formula>
      <formula>#REF!</formula>
    </cfRule>
  </conditionalFormatting>
  <conditionalFormatting sqref="Q26:R26">
    <cfRule type="cellIs" dxfId="184" priority="195" stopIfTrue="1" operator="lessThan">
      <formula>0</formula>
    </cfRule>
    <cfRule type="cellIs" dxfId="183" priority="194" stopIfTrue="1" operator="between">
      <formula>#REF!</formula>
      <formula>0</formula>
    </cfRule>
    <cfRule type="cellIs" dxfId="182" priority="193" stopIfTrue="1" operator="between">
      <formula>#REF!</formula>
      <formula>#REF!</formula>
    </cfRule>
  </conditionalFormatting>
  <conditionalFormatting sqref="R22">
    <cfRule type="cellIs" dxfId="181" priority="49" stopIfTrue="1" operator="between">
      <formula>#REF!</formula>
      <formula>#REF!</formula>
    </cfRule>
    <cfRule type="cellIs" dxfId="180" priority="51" stopIfTrue="1" operator="lessThan">
      <formula>0</formula>
    </cfRule>
    <cfRule type="cellIs" dxfId="179" priority="50" stopIfTrue="1" operator="between">
      <formula>#REF!</formula>
      <formula>0</formula>
    </cfRule>
  </conditionalFormatting>
  <conditionalFormatting sqref="X22">
    <cfRule type="cellIs" dxfId="178" priority="88" stopIfTrue="1" operator="between">
      <formula>#REF!</formula>
      <formula>#REF!</formula>
    </cfRule>
    <cfRule type="cellIs" dxfId="177" priority="89" stopIfTrue="1" operator="between">
      <formula>#REF!</formula>
      <formula>0</formula>
    </cfRule>
    <cfRule type="cellIs" dxfId="176" priority="90" stopIfTrue="1" operator="lessThan">
      <formula>0</formula>
    </cfRule>
  </conditionalFormatting>
  <conditionalFormatting sqref="Z30">
    <cfRule type="cellIs" dxfId="175" priority="537" stopIfTrue="1" operator="lessThan">
      <formula>0</formula>
    </cfRule>
  </conditionalFormatting>
  <conditionalFormatting sqref="Z30:AB30">
    <cfRule type="cellIs" dxfId="174" priority="536" stopIfTrue="1" operator="between">
      <formula>#REF!</formula>
      <formula>0</formula>
    </cfRule>
    <cfRule type="cellIs" dxfId="173" priority="535" stopIfTrue="1" operator="between">
      <formula>#REF!</formula>
      <formula>#REF!</formula>
    </cfRule>
  </conditionalFormatting>
  <conditionalFormatting sqref="AA30:AB30">
    <cfRule type="cellIs" dxfId="172" priority="540" stopIfTrue="1" operator="lessThan">
      <formula>0</formula>
    </cfRule>
  </conditionalFormatting>
  <conditionalFormatting sqref="AJ22">
    <cfRule type="cellIs" dxfId="171" priority="81" stopIfTrue="1" operator="lessThan">
      <formula>0</formula>
    </cfRule>
  </conditionalFormatting>
  <conditionalFormatting sqref="AJ31">
    <cfRule type="cellIs" dxfId="170" priority="306" stopIfTrue="1" operator="lessThan">
      <formula>0</formula>
    </cfRule>
  </conditionalFormatting>
  <conditionalFormatting sqref="AJ34">
    <cfRule type="cellIs" dxfId="169" priority="219" stopIfTrue="1" operator="lessThan">
      <formula>0</formula>
    </cfRule>
    <cfRule type="cellIs" dxfId="168" priority="218" stopIfTrue="1" operator="between">
      <formula>#REF!</formula>
      <formula>0</formula>
    </cfRule>
    <cfRule type="cellIs" dxfId="167" priority="217" stopIfTrue="1" operator="between">
      <formula>#REF!</formula>
      <formula>#REF!</formula>
    </cfRule>
  </conditionalFormatting>
  <conditionalFormatting sqref="AJ22:AK22">
    <cfRule type="cellIs" dxfId="166" priority="80" stopIfTrue="1" operator="between">
      <formula>#REF!</formula>
      <formula>0</formula>
    </cfRule>
    <cfRule type="cellIs" dxfId="165" priority="79" stopIfTrue="1" operator="between">
      <formula>#REF!</formula>
      <formula>#REF!</formula>
    </cfRule>
  </conditionalFormatting>
  <conditionalFormatting sqref="AJ26:AK26">
    <cfRule type="cellIs" dxfId="164" priority="189" stopIfTrue="1" operator="lessThan">
      <formula>0</formula>
    </cfRule>
    <cfRule type="cellIs" dxfId="163" priority="187" stopIfTrue="1" operator="between">
      <formula>#REF!</formula>
      <formula>#REF!</formula>
    </cfRule>
    <cfRule type="cellIs" dxfId="162" priority="188" stopIfTrue="1" operator="between">
      <formula>#REF!</formula>
      <formula>0</formula>
    </cfRule>
  </conditionalFormatting>
  <conditionalFormatting sqref="AJ31:AK31">
    <cfRule type="cellIs" dxfId="161" priority="305" stopIfTrue="1" operator="between">
      <formula>#REF!</formula>
      <formula>0</formula>
    </cfRule>
  </conditionalFormatting>
  <conditionalFormatting sqref="AJ28:AL28">
    <cfRule type="cellIs" dxfId="160" priority="296" stopIfTrue="1" operator="between">
      <formula>#REF!</formula>
      <formula>0</formula>
    </cfRule>
    <cfRule type="cellIs" dxfId="159" priority="295" stopIfTrue="1" operator="between">
      <formula>#REF!</formula>
      <formula>#REF!</formula>
    </cfRule>
    <cfRule type="cellIs" dxfId="158" priority="297" stopIfTrue="1" operator="lessThan">
      <formula>0</formula>
    </cfRule>
  </conditionalFormatting>
  <conditionalFormatting sqref="AK22">
    <cfRule type="cellIs" dxfId="157" priority="84" stopIfTrue="1" operator="lessThan">
      <formula>0</formula>
    </cfRule>
  </conditionalFormatting>
  <conditionalFormatting sqref="AK31">
    <cfRule type="cellIs" dxfId="156" priority="309" stopIfTrue="1" operator="lessThan">
      <formula>0</formula>
    </cfRule>
  </conditionalFormatting>
  <conditionalFormatting sqref="AK29:AL34">
    <cfRule type="cellIs" dxfId="155" priority="221" stopIfTrue="1" operator="between">
      <formula>#REF!</formula>
      <formula>0</formula>
    </cfRule>
    <cfRule type="cellIs" dxfId="154" priority="222" stopIfTrue="1" operator="lessThan">
      <formula>0</formula>
    </cfRule>
    <cfRule type="cellIs" dxfId="153" priority="220" stopIfTrue="1" operator="between">
      <formula>#REF!</formula>
      <formula>#REF!</formula>
    </cfRule>
  </conditionalFormatting>
  <conditionalFormatting sqref="AL31">
    <cfRule type="cellIs" dxfId="152" priority="312" stopIfTrue="1" operator="lessThan">
      <formula>0</formula>
    </cfRule>
  </conditionalFormatting>
  <printOptions horizontalCentered="1"/>
  <pageMargins left="0" right="0" top="0.78740157480314998" bottom="0.511811023622047" header="0.39370078740157499" footer="0.511811023622047"/>
  <pageSetup paperSize="9" scale="58" fitToHeight="0" orientation="landscape" r:id="rId1"/>
  <headerFooter alignWithMargins="0">
    <oddFooter>&amp;R&amp;"-,Bold"&amp;12Salinan: APMM / GAM *&amp;"-,Regular"&amp;11
*&amp;9 Potong yang mana berkenaan</oddFooter>
  </headerFooter>
  <rowBreaks count="1" manualBreakCount="1">
    <brk id="50" max="6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pageSetUpPr fitToPage="1"/>
  </sheetPr>
  <dimension ref="A1:BD1225"/>
  <sheetViews>
    <sheetView tabSelected="1" view="pageBreakPreview" zoomScale="68" zoomScaleNormal="50" zoomScaleSheetLayoutView="68" zoomScalePageLayoutView="60" workbookViewId="0">
      <selection activeCell="L58" sqref="L57:L58"/>
    </sheetView>
  </sheetViews>
  <sheetFormatPr defaultColWidth="3.7109375" defaultRowHeight="18" customHeight="1"/>
  <cols>
    <col min="1" max="1" width="1.7109375" style="3" customWidth="1"/>
    <col min="2" max="2" width="14.42578125" style="4" customWidth="1"/>
    <col min="3" max="3" width="17.28515625" style="4" customWidth="1"/>
    <col min="4" max="4" width="16.42578125" style="3" customWidth="1"/>
    <col min="5" max="5" width="14.42578125" style="5" customWidth="1"/>
    <col min="6" max="6" width="15.140625" style="5" customWidth="1"/>
    <col min="7" max="7" width="48.7109375" style="5" customWidth="1"/>
    <col min="8" max="8" width="19" style="6" customWidth="1"/>
    <col min="9" max="9" width="28.28515625" style="7" customWidth="1"/>
    <col min="10" max="10" width="13.85546875" style="7" customWidth="1"/>
    <col min="11" max="11" width="13.28515625" style="5" customWidth="1"/>
    <col min="12" max="12" width="14.85546875" style="5" customWidth="1"/>
    <col min="13" max="13" width="59.85546875" style="6" customWidth="1"/>
    <col min="14" max="14" width="15" style="8" customWidth="1"/>
    <col min="15" max="15" width="15.7109375" style="9" customWidth="1"/>
    <col min="16" max="16" width="12.7109375" style="8" customWidth="1"/>
    <col min="17" max="17" width="12.7109375" style="10" customWidth="1"/>
    <col min="18" max="18" width="46.42578125" style="5" customWidth="1"/>
    <col min="19" max="19" width="1.7109375" style="11" hidden="1" customWidth="1"/>
    <col min="20" max="20" width="14.140625" style="12" hidden="1" customWidth="1"/>
    <col min="21" max="25" width="3.7109375" style="12" customWidth="1"/>
    <col min="26" max="26" width="40.7109375" style="12" customWidth="1"/>
    <col min="27" max="41" width="3.7109375" style="12" customWidth="1"/>
    <col min="42" max="42" width="3.42578125" style="12" customWidth="1"/>
    <col min="43" max="59" width="3.7109375" style="12" customWidth="1"/>
    <col min="60" max="60" width="2.7109375" style="12" customWidth="1"/>
    <col min="61" max="258" width="3.7109375" style="12"/>
    <col min="259" max="259" width="1.7109375" style="12" customWidth="1"/>
    <col min="260" max="260" width="11.28515625" style="12" customWidth="1"/>
    <col min="261" max="261" width="10" style="12" customWidth="1"/>
    <col min="262" max="262" width="11.85546875" style="12" customWidth="1"/>
    <col min="263" max="263" width="13.7109375" style="12" customWidth="1"/>
    <col min="264" max="264" width="40.85546875" style="12" customWidth="1"/>
    <col min="265" max="265" width="13.7109375" style="12" customWidth="1"/>
    <col min="266" max="266" width="31.140625" style="12" customWidth="1"/>
    <col min="267" max="268" width="13.7109375" style="12" customWidth="1"/>
    <col min="269" max="269" width="18.28515625" style="12" customWidth="1"/>
    <col min="270" max="270" width="18.140625" style="12" customWidth="1"/>
    <col min="271" max="271" width="10.7109375" style="12" customWidth="1"/>
    <col min="272" max="272" width="9.7109375" style="12" customWidth="1"/>
    <col min="273" max="273" width="17.85546875" style="12" customWidth="1"/>
    <col min="274" max="274" width="1.7109375" style="12" customWidth="1"/>
    <col min="275" max="297" width="3.7109375" style="12" customWidth="1"/>
    <col min="298" max="298" width="3.42578125" style="12" customWidth="1"/>
    <col min="299" max="315" width="3.7109375" style="12" customWidth="1"/>
    <col min="316" max="316" width="2.7109375" style="12" customWidth="1"/>
    <col min="317" max="514" width="3.7109375" style="12"/>
    <col min="515" max="515" width="1.7109375" style="12" customWidth="1"/>
    <col min="516" max="516" width="11.28515625" style="12" customWidth="1"/>
    <col min="517" max="517" width="10" style="12" customWidth="1"/>
    <col min="518" max="518" width="11.85546875" style="12" customWidth="1"/>
    <col min="519" max="519" width="13.7109375" style="12" customWidth="1"/>
    <col min="520" max="520" width="40.85546875" style="12" customWidth="1"/>
    <col min="521" max="521" width="13.7109375" style="12" customWidth="1"/>
    <col min="522" max="522" width="31.140625" style="12" customWidth="1"/>
    <col min="523" max="524" width="13.7109375" style="12" customWidth="1"/>
    <col min="525" max="525" width="18.28515625" style="12" customWidth="1"/>
    <col min="526" max="526" width="18.140625" style="12" customWidth="1"/>
    <col min="527" max="527" width="10.7109375" style="12" customWidth="1"/>
    <col min="528" max="528" width="9.7109375" style="12" customWidth="1"/>
    <col min="529" max="529" width="17.85546875" style="12" customWidth="1"/>
    <col min="530" max="530" width="1.7109375" style="12" customWidth="1"/>
    <col min="531" max="553" width="3.7109375" style="12" customWidth="1"/>
    <col min="554" max="554" width="3.42578125" style="12" customWidth="1"/>
    <col min="555" max="571" width="3.7109375" style="12" customWidth="1"/>
    <col min="572" max="572" width="2.7109375" style="12" customWidth="1"/>
    <col min="573" max="770" width="3.7109375" style="12"/>
    <col min="771" max="771" width="1.7109375" style="12" customWidth="1"/>
    <col min="772" max="772" width="11.28515625" style="12" customWidth="1"/>
    <col min="773" max="773" width="10" style="12" customWidth="1"/>
    <col min="774" max="774" width="11.85546875" style="12" customWidth="1"/>
    <col min="775" max="775" width="13.7109375" style="12" customWidth="1"/>
    <col min="776" max="776" width="40.85546875" style="12" customWidth="1"/>
    <col min="777" max="777" width="13.7109375" style="12" customWidth="1"/>
    <col min="778" max="778" width="31.140625" style="12" customWidth="1"/>
    <col min="779" max="780" width="13.7109375" style="12" customWidth="1"/>
    <col min="781" max="781" width="18.28515625" style="12" customWidth="1"/>
    <col min="782" max="782" width="18.140625" style="12" customWidth="1"/>
    <col min="783" max="783" width="10.7109375" style="12" customWidth="1"/>
    <col min="784" max="784" width="9.7109375" style="12" customWidth="1"/>
    <col min="785" max="785" width="17.85546875" style="12" customWidth="1"/>
    <col min="786" max="786" width="1.7109375" style="12" customWidth="1"/>
    <col min="787" max="809" width="3.7109375" style="12" customWidth="1"/>
    <col min="810" max="810" width="3.42578125" style="12" customWidth="1"/>
    <col min="811" max="827" width="3.7109375" style="12" customWidth="1"/>
    <col min="828" max="828" width="2.7109375" style="12" customWidth="1"/>
    <col min="829" max="1026" width="3.7109375" style="12"/>
    <col min="1027" max="1027" width="1.7109375" style="12" customWidth="1"/>
    <col min="1028" max="1028" width="11.28515625" style="12" customWidth="1"/>
    <col min="1029" max="1029" width="10" style="12" customWidth="1"/>
    <col min="1030" max="1030" width="11.85546875" style="12" customWidth="1"/>
    <col min="1031" max="1031" width="13.7109375" style="12" customWidth="1"/>
    <col min="1032" max="1032" width="40.85546875" style="12" customWidth="1"/>
    <col min="1033" max="1033" width="13.7109375" style="12" customWidth="1"/>
    <col min="1034" max="1034" width="31.140625" style="12" customWidth="1"/>
    <col min="1035" max="1036" width="13.7109375" style="12" customWidth="1"/>
    <col min="1037" max="1037" width="18.28515625" style="12" customWidth="1"/>
    <col min="1038" max="1038" width="18.140625" style="12" customWidth="1"/>
    <col min="1039" max="1039" width="10.7109375" style="12" customWidth="1"/>
    <col min="1040" max="1040" width="9.7109375" style="12" customWidth="1"/>
    <col min="1041" max="1041" width="17.85546875" style="12" customWidth="1"/>
    <col min="1042" max="1042" width="1.7109375" style="12" customWidth="1"/>
    <col min="1043" max="1065" width="3.7109375" style="12" customWidth="1"/>
    <col min="1066" max="1066" width="3.42578125" style="12" customWidth="1"/>
    <col min="1067" max="1083" width="3.7109375" style="12" customWidth="1"/>
    <col min="1084" max="1084" width="2.7109375" style="12" customWidth="1"/>
    <col min="1085" max="1282" width="3.7109375" style="12"/>
    <col min="1283" max="1283" width="1.7109375" style="12" customWidth="1"/>
    <col min="1284" max="1284" width="11.28515625" style="12" customWidth="1"/>
    <col min="1285" max="1285" width="10" style="12" customWidth="1"/>
    <col min="1286" max="1286" width="11.85546875" style="12" customWidth="1"/>
    <col min="1287" max="1287" width="13.7109375" style="12" customWidth="1"/>
    <col min="1288" max="1288" width="40.85546875" style="12" customWidth="1"/>
    <col min="1289" max="1289" width="13.7109375" style="12" customWidth="1"/>
    <col min="1290" max="1290" width="31.140625" style="12" customWidth="1"/>
    <col min="1291" max="1292" width="13.7109375" style="12" customWidth="1"/>
    <col min="1293" max="1293" width="18.28515625" style="12" customWidth="1"/>
    <col min="1294" max="1294" width="18.140625" style="12" customWidth="1"/>
    <col min="1295" max="1295" width="10.7109375" style="12" customWidth="1"/>
    <col min="1296" max="1296" width="9.7109375" style="12" customWidth="1"/>
    <col min="1297" max="1297" width="17.85546875" style="12" customWidth="1"/>
    <col min="1298" max="1298" width="1.7109375" style="12" customWidth="1"/>
    <col min="1299" max="1321" width="3.7109375" style="12" customWidth="1"/>
    <col min="1322" max="1322" width="3.42578125" style="12" customWidth="1"/>
    <col min="1323" max="1339" width="3.7109375" style="12" customWidth="1"/>
    <col min="1340" max="1340" width="2.7109375" style="12" customWidth="1"/>
    <col min="1341" max="1538" width="3.7109375" style="12"/>
    <col min="1539" max="1539" width="1.7109375" style="12" customWidth="1"/>
    <col min="1540" max="1540" width="11.28515625" style="12" customWidth="1"/>
    <col min="1541" max="1541" width="10" style="12" customWidth="1"/>
    <col min="1542" max="1542" width="11.85546875" style="12" customWidth="1"/>
    <col min="1543" max="1543" width="13.7109375" style="12" customWidth="1"/>
    <col min="1544" max="1544" width="40.85546875" style="12" customWidth="1"/>
    <col min="1545" max="1545" width="13.7109375" style="12" customWidth="1"/>
    <col min="1546" max="1546" width="31.140625" style="12" customWidth="1"/>
    <col min="1547" max="1548" width="13.7109375" style="12" customWidth="1"/>
    <col min="1549" max="1549" width="18.28515625" style="12" customWidth="1"/>
    <col min="1550" max="1550" width="18.140625" style="12" customWidth="1"/>
    <col min="1551" max="1551" width="10.7109375" style="12" customWidth="1"/>
    <col min="1552" max="1552" width="9.7109375" style="12" customWidth="1"/>
    <col min="1553" max="1553" width="17.85546875" style="12" customWidth="1"/>
    <col min="1554" max="1554" width="1.7109375" style="12" customWidth="1"/>
    <col min="1555" max="1577" width="3.7109375" style="12" customWidth="1"/>
    <col min="1578" max="1578" width="3.42578125" style="12" customWidth="1"/>
    <col min="1579" max="1595" width="3.7109375" style="12" customWidth="1"/>
    <col min="1596" max="1596" width="2.7109375" style="12" customWidth="1"/>
    <col min="1597" max="1794" width="3.7109375" style="12"/>
    <col min="1795" max="1795" width="1.7109375" style="12" customWidth="1"/>
    <col min="1796" max="1796" width="11.28515625" style="12" customWidth="1"/>
    <col min="1797" max="1797" width="10" style="12" customWidth="1"/>
    <col min="1798" max="1798" width="11.85546875" style="12" customWidth="1"/>
    <col min="1799" max="1799" width="13.7109375" style="12" customWidth="1"/>
    <col min="1800" max="1800" width="40.85546875" style="12" customWidth="1"/>
    <col min="1801" max="1801" width="13.7109375" style="12" customWidth="1"/>
    <col min="1802" max="1802" width="31.140625" style="12" customWidth="1"/>
    <col min="1803" max="1804" width="13.7109375" style="12" customWidth="1"/>
    <col min="1805" max="1805" width="18.28515625" style="12" customWidth="1"/>
    <col min="1806" max="1806" width="18.140625" style="12" customWidth="1"/>
    <col min="1807" max="1807" width="10.7109375" style="12" customWidth="1"/>
    <col min="1808" max="1808" width="9.7109375" style="12" customWidth="1"/>
    <col min="1809" max="1809" width="17.85546875" style="12" customWidth="1"/>
    <col min="1810" max="1810" width="1.7109375" style="12" customWidth="1"/>
    <col min="1811" max="1833" width="3.7109375" style="12" customWidth="1"/>
    <col min="1834" max="1834" width="3.42578125" style="12" customWidth="1"/>
    <col min="1835" max="1851" width="3.7109375" style="12" customWidth="1"/>
    <col min="1852" max="1852" width="2.7109375" style="12" customWidth="1"/>
    <col min="1853" max="2050" width="3.7109375" style="12"/>
    <col min="2051" max="2051" width="1.7109375" style="12" customWidth="1"/>
    <col min="2052" max="2052" width="11.28515625" style="12" customWidth="1"/>
    <col min="2053" max="2053" width="10" style="12" customWidth="1"/>
    <col min="2054" max="2054" width="11.85546875" style="12" customWidth="1"/>
    <col min="2055" max="2055" width="13.7109375" style="12" customWidth="1"/>
    <col min="2056" max="2056" width="40.85546875" style="12" customWidth="1"/>
    <col min="2057" max="2057" width="13.7109375" style="12" customWidth="1"/>
    <col min="2058" max="2058" width="31.140625" style="12" customWidth="1"/>
    <col min="2059" max="2060" width="13.7109375" style="12" customWidth="1"/>
    <col min="2061" max="2061" width="18.28515625" style="12" customWidth="1"/>
    <col min="2062" max="2062" width="18.140625" style="12" customWidth="1"/>
    <col min="2063" max="2063" width="10.7109375" style="12" customWidth="1"/>
    <col min="2064" max="2064" width="9.7109375" style="12" customWidth="1"/>
    <col min="2065" max="2065" width="17.85546875" style="12" customWidth="1"/>
    <col min="2066" max="2066" width="1.7109375" style="12" customWidth="1"/>
    <col min="2067" max="2089" width="3.7109375" style="12" customWidth="1"/>
    <col min="2090" max="2090" width="3.42578125" style="12" customWidth="1"/>
    <col min="2091" max="2107" width="3.7109375" style="12" customWidth="1"/>
    <col min="2108" max="2108" width="2.7109375" style="12" customWidth="1"/>
    <col min="2109" max="2306" width="3.7109375" style="12"/>
    <col min="2307" max="2307" width="1.7109375" style="12" customWidth="1"/>
    <col min="2308" max="2308" width="11.28515625" style="12" customWidth="1"/>
    <col min="2309" max="2309" width="10" style="12" customWidth="1"/>
    <col min="2310" max="2310" width="11.85546875" style="12" customWidth="1"/>
    <col min="2311" max="2311" width="13.7109375" style="12" customWidth="1"/>
    <col min="2312" max="2312" width="40.85546875" style="12" customWidth="1"/>
    <col min="2313" max="2313" width="13.7109375" style="12" customWidth="1"/>
    <col min="2314" max="2314" width="31.140625" style="12" customWidth="1"/>
    <col min="2315" max="2316" width="13.7109375" style="12" customWidth="1"/>
    <col min="2317" max="2317" width="18.28515625" style="12" customWidth="1"/>
    <col min="2318" max="2318" width="18.140625" style="12" customWidth="1"/>
    <col min="2319" max="2319" width="10.7109375" style="12" customWidth="1"/>
    <col min="2320" max="2320" width="9.7109375" style="12" customWidth="1"/>
    <col min="2321" max="2321" width="17.85546875" style="12" customWidth="1"/>
    <col min="2322" max="2322" width="1.7109375" style="12" customWidth="1"/>
    <col min="2323" max="2345" width="3.7109375" style="12" customWidth="1"/>
    <col min="2346" max="2346" width="3.42578125" style="12" customWidth="1"/>
    <col min="2347" max="2363" width="3.7109375" style="12" customWidth="1"/>
    <col min="2364" max="2364" width="2.7109375" style="12" customWidth="1"/>
    <col min="2365" max="2562" width="3.7109375" style="12"/>
    <col min="2563" max="2563" width="1.7109375" style="12" customWidth="1"/>
    <col min="2564" max="2564" width="11.28515625" style="12" customWidth="1"/>
    <col min="2565" max="2565" width="10" style="12" customWidth="1"/>
    <col min="2566" max="2566" width="11.85546875" style="12" customWidth="1"/>
    <col min="2567" max="2567" width="13.7109375" style="12" customWidth="1"/>
    <col min="2568" max="2568" width="40.85546875" style="12" customWidth="1"/>
    <col min="2569" max="2569" width="13.7109375" style="12" customWidth="1"/>
    <col min="2570" max="2570" width="31.140625" style="12" customWidth="1"/>
    <col min="2571" max="2572" width="13.7109375" style="12" customWidth="1"/>
    <col min="2573" max="2573" width="18.28515625" style="12" customWidth="1"/>
    <col min="2574" max="2574" width="18.140625" style="12" customWidth="1"/>
    <col min="2575" max="2575" width="10.7109375" style="12" customWidth="1"/>
    <col min="2576" max="2576" width="9.7109375" style="12" customWidth="1"/>
    <col min="2577" max="2577" width="17.85546875" style="12" customWidth="1"/>
    <col min="2578" max="2578" width="1.7109375" style="12" customWidth="1"/>
    <col min="2579" max="2601" width="3.7109375" style="12" customWidth="1"/>
    <col min="2602" max="2602" width="3.42578125" style="12" customWidth="1"/>
    <col min="2603" max="2619" width="3.7109375" style="12" customWidth="1"/>
    <col min="2620" max="2620" width="2.7109375" style="12" customWidth="1"/>
    <col min="2621" max="2818" width="3.7109375" style="12"/>
    <col min="2819" max="2819" width="1.7109375" style="12" customWidth="1"/>
    <col min="2820" max="2820" width="11.28515625" style="12" customWidth="1"/>
    <col min="2821" max="2821" width="10" style="12" customWidth="1"/>
    <col min="2822" max="2822" width="11.85546875" style="12" customWidth="1"/>
    <col min="2823" max="2823" width="13.7109375" style="12" customWidth="1"/>
    <col min="2824" max="2824" width="40.85546875" style="12" customWidth="1"/>
    <col min="2825" max="2825" width="13.7109375" style="12" customWidth="1"/>
    <col min="2826" max="2826" width="31.140625" style="12" customWidth="1"/>
    <col min="2827" max="2828" width="13.7109375" style="12" customWidth="1"/>
    <col min="2829" max="2829" width="18.28515625" style="12" customWidth="1"/>
    <col min="2830" max="2830" width="18.140625" style="12" customWidth="1"/>
    <col min="2831" max="2831" width="10.7109375" style="12" customWidth="1"/>
    <col min="2832" max="2832" width="9.7109375" style="12" customWidth="1"/>
    <col min="2833" max="2833" width="17.85546875" style="12" customWidth="1"/>
    <col min="2834" max="2834" width="1.7109375" style="12" customWidth="1"/>
    <col min="2835" max="2857" width="3.7109375" style="12" customWidth="1"/>
    <col min="2858" max="2858" width="3.42578125" style="12" customWidth="1"/>
    <col min="2859" max="2875" width="3.7109375" style="12" customWidth="1"/>
    <col min="2876" max="2876" width="2.7109375" style="12" customWidth="1"/>
    <col min="2877" max="3074" width="3.7109375" style="12"/>
    <col min="3075" max="3075" width="1.7109375" style="12" customWidth="1"/>
    <col min="3076" max="3076" width="11.28515625" style="12" customWidth="1"/>
    <col min="3077" max="3077" width="10" style="12" customWidth="1"/>
    <col min="3078" max="3078" width="11.85546875" style="12" customWidth="1"/>
    <col min="3079" max="3079" width="13.7109375" style="12" customWidth="1"/>
    <col min="3080" max="3080" width="40.85546875" style="12" customWidth="1"/>
    <col min="3081" max="3081" width="13.7109375" style="12" customWidth="1"/>
    <col min="3082" max="3082" width="31.140625" style="12" customWidth="1"/>
    <col min="3083" max="3084" width="13.7109375" style="12" customWidth="1"/>
    <col min="3085" max="3085" width="18.28515625" style="12" customWidth="1"/>
    <col min="3086" max="3086" width="18.140625" style="12" customWidth="1"/>
    <col min="3087" max="3087" width="10.7109375" style="12" customWidth="1"/>
    <col min="3088" max="3088" width="9.7109375" style="12" customWidth="1"/>
    <col min="3089" max="3089" width="17.85546875" style="12" customWidth="1"/>
    <col min="3090" max="3090" width="1.7109375" style="12" customWidth="1"/>
    <col min="3091" max="3113" width="3.7109375" style="12" customWidth="1"/>
    <col min="3114" max="3114" width="3.42578125" style="12" customWidth="1"/>
    <col min="3115" max="3131" width="3.7109375" style="12" customWidth="1"/>
    <col min="3132" max="3132" width="2.7109375" style="12" customWidth="1"/>
    <col min="3133" max="3330" width="3.7109375" style="12"/>
    <col min="3331" max="3331" width="1.7109375" style="12" customWidth="1"/>
    <col min="3332" max="3332" width="11.28515625" style="12" customWidth="1"/>
    <col min="3333" max="3333" width="10" style="12" customWidth="1"/>
    <col min="3334" max="3334" width="11.85546875" style="12" customWidth="1"/>
    <col min="3335" max="3335" width="13.7109375" style="12" customWidth="1"/>
    <col min="3336" max="3336" width="40.85546875" style="12" customWidth="1"/>
    <col min="3337" max="3337" width="13.7109375" style="12" customWidth="1"/>
    <col min="3338" max="3338" width="31.140625" style="12" customWidth="1"/>
    <col min="3339" max="3340" width="13.7109375" style="12" customWidth="1"/>
    <col min="3341" max="3341" width="18.28515625" style="12" customWidth="1"/>
    <col min="3342" max="3342" width="18.140625" style="12" customWidth="1"/>
    <col min="3343" max="3343" width="10.7109375" style="12" customWidth="1"/>
    <col min="3344" max="3344" width="9.7109375" style="12" customWidth="1"/>
    <col min="3345" max="3345" width="17.85546875" style="12" customWidth="1"/>
    <col min="3346" max="3346" width="1.7109375" style="12" customWidth="1"/>
    <col min="3347" max="3369" width="3.7109375" style="12" customWidth="1"/>
    <col min="3370" max="3370" width="3.42578125" style="12" customWidth="1"/>
    <col min="3371" max="3387" width="3.7109375" style="12" customWidth="1"/>
    <col min="3388" max="3388" width="2.7109375" style="12" customWidth="1"/>
    <col min="3389" max="3586" width="3.7109375" style="12"/>
    <col min="3587" max="3587" width="1.7109375" style="12" customWidth="1"/>
    <col min="3588" max="3588" width="11.28515625" style="12" customWidth="1"/>
    <col min="3589" max="3589" width="10" style="12" customWidth="1"/>
    <col min="3590" max="3590" width="11.85546875" style="12" customWidth="1"/>
    <col min="3591" max="3591" width="13.7109375" style="12" customWidth="1"/>
    <col min="3592" max="3592" width="40.85546875" style="12" customWidth="1"/>
    <col min="3593" max="3593" width="13.7109375" style="12" customWidth="1"/>
    <col min="3594" max="3594" width="31.140625" style="12" customWidth="1"/>
    <col min="3595" max="3596" width="13.7109375" style="12" customWidth="1"/>
    <col min="3597" max="3597" width="18.28515625" style="12" customWidth="1"/>
    <col min="3598" max="3598" width="18.140625" style="12" customWidth="1"/>
    <col min="3599" max="3599" width="10.7109375" style="12" customWidth="1"/>
    <col min="3600" max="3600" width="9.7109375" style="12" customWidth="1"/>
    <col min="3601" max="3601" width="17.85546875" style="12" customWidth="1"/>
    <col min="3602" max="3602" width="1.7109375" style="12" customWidth="1"/>
    <col min="3603" max="3625" width="3.7109375" style="12" customWidth="1"/>
    <col min="3626" max="3626" width="3.42578125" style="12" customWidth="1"/>
    <col min="3627" max="3643" width="3.7109375" style="12" customWidth="1"/>
    <col min="3644" max="3644" width="2.7109375" style="12" customWidth="1"/>
    <col min="3645" max="3842" width="3.7109375" style="12"/>
    <col min="3843" max="3843" width="1.7109375" style="12" customWidth="1"/>
    <col min="3844" max="3844" width="11.28515625" style="12" customWidth="1"/>
    <col min="3845" max="3845" width="10" style="12" customWidth="1"/>
    <col min="3846" max="3846" width="11.85546875" style="12" customWidth="1"/>
    <col min="3847" max="3847" width="13.7109375" style="12" customWidth="1"/>
    <col min="3848" max="3848" width="40.85546875" style="12" customWidth="1"/>
    <col min="3849" max="3849" width="13.7109375" style="12" customWidth="1"/>
    <col min="3850" max="3850" width="31.140625" style="12" customWidth="1"/>
    <col min="3851" max="3852" width="13.7109375" style="12" customWidth="1"/>
    <col min="3853" max="3853" width="18.28515625" style="12" customWidth="1"/>
    <col min="3854" max="3854" width="18.140625" style="12" customWidth="1"/>
    <col min="3855" max="3855" width="10.7109375" style="12" customWidth="1"/>
    <col min="3856" max="3856" width="9.7109375" style="12" customWidth="1"/>
    <col min="3857" max="3857" width="17.85546875" style="12" customWidth="1"/>
    <col min="3858" max="3858" width="1.7109375" style="12" customWidth="1"/>
    <col min="3859" max="3881" width="3.7109375" style="12" customWidth="1"/>
    <col min="3882" max="3882" width="3.42578125" style="12" customWidth="1"/>
    <col min="3883" max="3899" width="3.7109375" style="12" customWidth="1"/>
    <col min="3900" max="3900" width="2.7109375" style="12" customWidth="1"/>
    <col min="3901" max="4098" width="3.7109375" style="12"/>
    <col min="4099" max="4099" width="1.7109375" style="12" customWidth="1"/>
    <col min="4100" max="4100" width="11.28515625" style="12" customWidth="1"/>
    <col min="4101" max="4101" width="10" style="12" customWidth="1"/>
    <col min="4102" max="4102" width="11.85546875" style="12" customWidth="1"/>
    <col min="4103" max="4103" width="13.7109375" style="12" customWidth="1"/>
    <col min="4104" max="4104" width="40.85546875" style="12" customWidth="1"/>
    <col min="4105" max="4105" width="13.7109375" style="12" customWidth="1"/>
    <col min="4106" max="4106" width="31.140625" style="12" customWidth="1"/>
    <col min="4107" max="4108" width="13.7109375" style="12" customWidth="1"/>
    <col min="4109" max="4109" width="18.28515625" style="12" customWidth="1"/>
    <col min="4110" max="4110" width="18.140625" style="12" customWidth="1"/>
    <col min="4111" max="4111" width="10.7109375" style="12" customWidth="1"/>
    <col min="4112" max="4112" width="9.7109375" style="12" customWidth="1"/>
    <col min="4113" max="4113" width="17.85546875" style="12" customWidth="1"/>
    <col min="4114" max="4114" width="1.7109375" style="12" customWidth="1"/>
    <col min="4115" max="4137" width="3.7109375" style="12" customWidth="1"/>
    <col min="4138" max="4138" width="3.42578125" style="12" customWidth="1"/>
    <col min="4139" max="4155" width="3.7109375" style="12" customWidth="1"/>
    <col min="4156" max="4156" width="2.7109375" style="12" customWidth="1"/>
    <col min="4157" max="4354" width="3.7109375" style="12"/>
    <col min="4355" max="4355" width="1.7109375" style="12" customWidth="1"/>
    <col min="4356" max="4356" width="11.28515625" style="12" customWidth="1"/>
    <col min="4357" max="4357" width="10" style="12" customWidth="1"/>
    <col min="4358" max="4358" width="11.85546875" style="12" customWidth="1"/>
    <col min="4359" max="4359" width="13.7109375" style="12" customWidth="1"/>
    <col min="4360" max="4360" width="40.85546875" style="12" customWidth="1"/>
    <col min="4361" max="4361" width="13.7109375" style="12" customWidth="1"/>
    <col min="4362" max="4362" width="31.140625" style="12" customWidth="1"/>
    <col min="4363" max="4364" width="13.7109375" style="12" customWidth="1"/>
    <col min="4365" max="4365" width="18.28515625" style="12" customWidth="1"/>
    <col min="4366" max="4366" width="18.140625" style="12" customWidth="1"/>
    <col min="4367" max="4367" width="10.7109375" style="12" customWidth="1"/>
    <col min="4368" max="4368" width="9.7109375" style="12" customWidth="1"/>
    <col min="4369" max="4369" width="17.85546875" style="12" customWidth="1"/>
    <col min="4370" max="4370" width="1.7109375" style="12" customWidth="1"/>
    <col min="4371" max="4393" width="3.7109375" style="12" customWidth="1"/>
    <col min="4394" max="4394" width="3.42578125" style="12" customWidth="1"/>
    <col min="4395" max="4411" width="3.7109375" style="12" customWidth="1"/>
    <col min="4412" max="4412" width="2.7109375" style="12" customWidth="1"/>
    <col min="4413" max="4610" width="3.7109375" style="12"/>
    <col min="4611" max="4611" width="1.7109375" style="12" customWidth="1"/>
    <col min="4612" max="4612" width="11.28515625" style="12" customWidth="1"/>
    <col min="4613" max="4613" width="10" style="12" customWidth="1"/>
    <col min="4614" max="4614" width="11.85546875" style="12" customWidth="1"/>
    <col min="4615" max="4615" width="13.7109375" style="12" customWidth="1"/>
    <col min="4616" max="4616" width="40.85546875" style="12" customWidth="1"/>
    <col min="4617" max="4617" width="13.7109375" style="12" customWidth="1"/>
    <col min="4618" max="4618" width="31.140625" style="12" customWidth="1"/>
    <col min="4619" max="4620" width="13.7109375" style="12" customWidth="1"/>
    <col min="4621" max="4621" width="18.28515625" style="12" customWidth="1"/>
    <col min="4622" max="4622" width="18.140625" style="12" customWidth="1"/>
    <col min="4623" max="4623" width="10.7109375" style="12" customWidth="1"/>
    <col min="4624" max="4624" width="9.7109375" style="12" customWidth="1"/>
    <col min="4625" max="4625" width="17.85546875" style="12" customWidth="1"/>
    <col min="4626" max="4626" width="1.7109375" style="12" customWidth="1"/>
    <col min="4627" max="4649" width="3.7109375" style="12" customWidth="1"/>
    <col min="4650" max="4650" width="3.42578125" style="12" customWidth="1"/>
    <col min="4651" max="4667" width="3.7109375" style="12" customWidth="1"/>
    <col min="4668" max="4668" width="2.7109375" style="12" customWidth="1"/>
    <col min="4669" max="4866" width="3.7109375" style="12"/>
    <col min="4867" max="4867" width="1.7109375" style="12" customWidth="1"/>
    <col min="4868" max="4868" width="11.28515625" style="12" customWidth="1"/>
    <col min="4869" max="4869" width="10" style="12" customWidth="1"/>
    <col min="4870" max="4870" width="11.85546875" style="12" customWidth="1"/>
    <col min="4871" max="4871" width="13.7109375" style="12" customWidth="1"/>
    <col min="4872" max="4872" width="40.85546875" style="12" customWidth="1"/>
    <col min="4873" max="4873" width="13.7109375" style="12" customWidth="1"/>
    <col min="4874" max="4874" width="31.140625" style="12" customWidth="1"/>
    <col min="4875" max="4876" width="13.7109375" style="12" customWidth="1"/>
    <col min="4877" max="4877" width="18.28515625" style="12" customWidth="1"/>
    <col min="4878" max="4878" width="18.140625" style="12" customWidth="1"/>
    <col min="4879" max="4879" width="10.7109375" style="12" customWidth="1"/>
    <col min="4880" max="4880" width="9.7109375" style="12" customWidth="1"/>
    <col min="4881" max="4881" width="17.85546875" style="12" customWidth="1"/>
    <col min="4882" max="4882" width="1.7109375" style="12" customWidth="1"/>
    <col min="4883" max="4905" width="3.7109375" style="12" customWidth="1"/>
    <col min="4906" max="4906" width="3.42578125" style="12" customWidth="1"/>
    <col min="4907" max="4923" width="3.7109375" style="12" customWidth="1"/>
    <col min="4924" max="4924" width="2.7109375" style="12" customWidth="1"/>
    <col min="4925" max="5122" width="3.7109375" style="12"/>
    <col min="5123" max="5123" width="1.7109375" style="12" customWidth="1"/>
    <col min="5124" max="5124" width="11.28515625" style="12" customWidth="1"/>
    <col min="5125" max="5125" width="10" style="12" customWidth="1"/>
    <col min="5126" max="5126" width="11.85546875" style="12" customWidth="1"/>
    <col min="5127" max="5127" width="13.7109375" style="12" customWidth="1"/>
    <col min="5128" max="5128" width="40.85546875" style="12" customWidth="1"/>
    <col min="5129" max="5129" width="13.7109375" style="12" customWidth="1"/>
    <col min="5130" max="5130" width="31.140625" style="12" customWidth="1"/>
    <col min="5131" max="5132" width="13.7109375" style="12" customWidth="1"/>
    <col min="5133" max="5133" width="18.28515625" style="12" customWidth="1"/>
    <col min="5134" max="5134" width="18.140625" style="12" customWidth="1"/>
    <col min="5135" max="5135" width="10.7109375" style="12" customWidth="1"/>
    <col min="5136" max="5136" width="9.7109375" style="12" customWidth="1"/>
    <col min="5137" max="5137" width="17.85546875" style="12" customWidth="1"/>
    <col min="5138" max="5138" width="1.7109375" style="12" customWidth="1"/>
    <col min="5139" max="5161" width="3.7109375" style="12" customWidth="1"/>
    <col min="5162" max="5162" width="3.42578125" style="12" customWidth="1"/>
    <col min="5163" max="5179" width="3.7109375" style="12" customWidth="1"/>
    <col min="5180" max="5180" width="2.7109375" style="12" customWidth="1"/>
    <col min="5181" max="5378" width="3.7109375" style="12"/>
    <col min="5379" max="5379" width="1.7109375" style="12" customWidth="1"/>
    <col min="5380" max="5380" width="11.28515625" style="12" customWidth="1"/>
    <col min="5381" max="5381" width="10" style="12" customWidth="1"/>
    <col min="5382" max="5382" width="11.85546875" style="12" customWidth="1"/>
    <col min="5383" max="5383" width="13.7109375" style="12" customWidth="1"/>
    <col min="5384" max="5384" width="40.85546875" style="12" customWidth="1"/>
    <col min="5385" max="5385" width="13.7109375" style="12" customWidth="1"/>
    <col min="5386" max="5386" width="31.140625" style="12" customWidth="1"/>
    <col min="5387" max="5388" width="13.7109375" style="12" customWidth="1"/>
    <col min="5389" max="5389" width="18.28515625" style="12" customWidth="1"/>
    <col min="5390" max="5390" width="18.140625" style="12" customWidth="1"/>
    <col min="5391" max="5391" width="10.7109375" style="12" customWidth="1"/>
    <col min="5392" max="5392" width="9.7109375" style="12" customWidth="1"/>
    <col min="5393" max="5393" width="17.85546875" style="12" customWidth="1"/>
    <col min="5394" max="5394" width="1.7109375" style="12" customWidth="1"/>
    <col min="5395" max="5417" width="3.7109375" style="12" customWidth="1"/>
    <col min="5418" max="5418" width="3.42578125" style="12" customWidth="1"/>
    <col min="5419" max="5435" width="3.7109375" style="12" customWidth="1"/>
    <col min="5436" max="5436" width="2.7109375" style="12" customWidth="1"/>
    <col min="5437" max="5634" width="3.7109375" style="12"/>
    <col min="5635" max="5635" width="1.7109375" style="12" customWidth="1"/>
    <col min="5636" max="5636" width="11.28515625" style="12" customWidth="1"/>
    <col min="5637" max="5637" width="10" style="12" customWidth="1"/>
    <col min="5638" max="5638" width="11.85546875" style="12" customWidth="1"/>
    <col min="5639" max="5639" width="13.7109375" style="12" customWidth="1"/>
    <col min="5640" max="5640" width="40.85546875" style="12" customWidth="1"/>
    <col min="5641" max="5641" width="13.7109375" style="12" customWidth="1"/>
    <col min="5642" max="5642" width="31.140625" style="12" customWidth="1"/>
    <col min="5643" max="5644" width="13.7109375" style="12" customWidth="1"/>
    <col min="5645" max="5645" width="18.28515625" style="12" customWidth="1"/>
    <col min="5646" max="5646" width="18.140625" style="12" customWidth="1"/>
    <col min="5647" max="5647" width="10.7109375" style="12" customWidth="1"/>
    <col min="5648" max="5648" width="9.7109375" style="12" customWidth="1"/>
    <col min="5649" max="5649" width="17.85546875" style="12" customWidth="1"/>
    <col min="5650" max="5650" width="1.7109375" style="12" customWidth="1"/>
    <col min="5651" max="5673" width="3.7109375" style="12" customWidth="1"/>
    <col min="5674" max="5674" width="3.42578125" style="12" customWidth="1"/>
    <col min="5675" max="5691" width="3.7109375" style="12" customWidth="1"/>
    <col min="5692" max="5692" width="2.7109375" style="12" customWidth="1"/>
    <col min="5693" max="5890" width="3.7109375" style="12"/>
    <col min="5891" max="5891" width="1.7109375" style="12" customWidth="1"/>
    <col min="5892" max="5892" width="11.28515625" style="12" customWidth="1"/>
    <col min="5893" max="5893" width="10" style="12" customWidth="1"/>
    <col min="5894" max="5894" width="11.85546875" style="12" customWidth="1"/>
    <col min="5895" max="5895" width="13.7109375" style="12" customWidth="1"/>
    <col min="5896" max="5896" width="40.85546875" style="12" customWidth="1"/>
    <col min="5897" max="5897" width="13.7109375" style="12" customWidth="1"/>
    <col min="5898" max="5898" width="31.140625" style="12" customWidth="1"/>
    <col min="5899" max="5900" width="13.7109375" style="12" customWidth="1"/>
    <col min="5901" max="5901" width="18.28515625" style="12" customWidth="1"/>
    <col min="5902" max="5902" width="18.140625" style="12" customWidth="1"/>
    <col min="5903" max="5903" width="10.7109375" style="12" customWidth="1"/>
    <col min="5904" max="5904" width="9.7109375" style="12" customWidth="1"/>
    <col min="5905" max="5905" width="17.85546875" style="12" customWidth="1"/>
    <col min="5906" max="5906" width="1.7109375" style="12" customWidth="1"/>
    <col min="5907" max="5929" width="3.7109375" style="12" customWidth="1"/>
    <col min="5930" max="5930" width="3.42578125" style="12" customWidth="1"/>
    <col min="5931" max="5947" width="3.7109375" style="12" customWidth="1"/>
    <col min="5948" max="5948" width="2.7109375" style="12" customWidth="1"/>
    <col min="5949" max="6146" width="3.7109375" style="12"/>
    <col min="6147" max="6147" width="1.7109375" style="12" customWidth="1"/>
    <col min="6148" max="6148" width="11.28515625" style="12" customWidth="1"/>
    <col min="6149" max="6149" width="10" style="12" customWidth="1"/>
    <col min="6150" max="6150" width="11.85546875" style="12" customWidth="1"/>
    <col min="6151" max="6151" width="13.7109375" style="12" customWidth="1"/>
    <col min="6152" max="6152" width="40.85546875" style="12" customWidth="1"/>
    <col min="6153" max="6153" width="13.7109375" style="12" customWidth="1"/>
    <col min="6154" max="6154" width="31.140625" style="12" customWidth="1"/>
    <col min="6155" max="6156" width="13.7109375" style="12" customWidth="1"/>
    <col min="6157" max="6157" width="18.28515625" style="12" customWidth="1"/>
    <col min="6158" max="6158" width="18.140625" style="12" customWidth="1"/>
    <col min="6159" max="6159" width="10.7109375" style="12" customWidth="1"/>
    <col min="6160" max="6160" width="9.7109375" style="12" customWidth="1"/>
    <col min="6161" max="6161" width="17.85546875" style="12" customWidth="1"/>
    <col min="6162" max="6162" width="1.7109375" style="12" customWidth="1"/>
    <col min="6163" max="6185" width="3.7109375" style="12" customWidth="1"/>
    <col min="6186" max="6186" width="3.42578125" style="12" customWidth="1"/>
    <col min="6187" max="6203" width="3.7109375" style="12" customWidth="1"/>
    <col min="6204" max="6204" width="2.7109375" style="12" customWidth="1"/>
    <col min="6205" max="6402" width="3.7109375" style="12"/>
    <col min="6403" max="6403" width="1.7109375" style="12" customWidth="1"/>
    <col min="6404" max="6404" width="11.28515625" style="12" customWidth="1"/>
    <col min="6405" max="6405" width="10" style="12" customWidth="1"/>
    <col min="6406" max="6406" width="11.85546875" style="12" customWidth="1"/>
    <col min="6407" max="6407" width="13.7109375" style="12" customWidth="1"/>
    <col min="6408" max="6408" width="40.85546875" style="12" customWidth="1"/>
    <col min="6409" max="6409" width="13.7109375" style="12" customWidth="1"/>
    <col min="6410" max="6410" width="31.140625" style="12" customWidth="1"/>
    <col min="6411" max="6412" width="13.7109375" style="12" customWidth="1"/>
    <col min="6413" max="6413" width="18.28515625" style="12" customWidth="1"/>
    <col min="6414" max="6414" width="18.140625" style="12" customWidth="1"/>
    <col min="6415" max="6415" width="10.7109375" style="12" customWidth="1"/>
    <col min="6416" max="6416" width="9.7109375" style="12" customWidth="1"/>
    <col min="6417" max="6417" width="17.85546875" style="12" customWidth="1"/>
    <col min="6418" max="6418" width="1.7109375" style="12" customWidth="1"/>
    <col min="6419" max="6441" width="3.7109375" style="12" customWidth="1"/>
    <col min="6442" max="6442" width="3.42578125" style="12" customWidth="1"/>
    <col min="6443" max="6459" width="3.7109375" style="12" customWidth="1"/>
    <col min="6460" max="6460" width="2.7109375" style="12" customWidth="1"/>
    <col min="6461" max="6658" width="3.7109375" style="12"/>
    <col min="6659" max="6659" width="1.7109375" style="12" customWidth="1"/>
    <col min="6660" max="6660" width="11.28515625" style="12" customWidth="1"/>
    <col min="6661" max="6661" width="10" style="12" customWidth="1"/>
    <col min="6662" max="6662" width="11.85546875" style="12" customWidth="1"/>
    <col min="6663" max="6663" width="13.7109375" style="12" customWidth="1"/>
    <col min="6664" max="6664" width="40.85546875" style="12" customWidth="1"/>
    <col min="6665" max="6665" width="13.7109375" style="12" customWidth="1"/>
    <col min="6666" max="6666" width="31.140625" style="12" customWidth="1"/>
    <col min="6667" max="6668" width="13.7109375" style="12" customWidth="1"/>
    <col min="6669" max="6669" width="18.28515625" style="12" customWidth="1"/>
    <col min="6670" max="6670" width="18.140625" style="12" customWidth="1"/>
    <col min="6671" max="6671" width="10.7109375" style="12" customWidth="1"/>
    <col min="6672" max="6672" width="9.7109375" style="12" customWidth="1"/>
    <col min="6673" max="6673" width="17.85546875" style="12" customWidth="1"/>
    <col min="6674" max="6674" width="1.7109375" style="12" customWidth="1"/>
    <col min="6675" max="6697" width="3.7109375" style="12" customWidth="1"/>
    <col min="6698" max="6698" width="3.42578125" style="12" customWidth="1"/>
    <col min="6699" max="6715" width="3.7109375" style="12" customWidth="1"/>
    <col min="6716" max="6716" width="2.7109375" style="12" customWidth="1"/>
    <col min="6717" max="6914" width="3.7109375" style="12"/>
    <col min="6915" max="6915" width="1.7109375" style="12" customWidth="1"/>
    <col min="6916" max="6916" width="11.28515625" style="12" customWidth="1"/>
    <col min="6917" max="6917" width="10" style="12" customWidth="1"/>
    <col min="6918" max="6918" width="11.85546875" style="12" customWidth="1"/>
    <col min="6919" max="6919" width="13.7109375" style="12" customWidth="1"/>
    <col min="6920" max="6920" width="40.85546875" style="12" customWidth="1"/>
    <col min="6921" max="6921" width="13.7109375" style="12" customWidth="1"/>
    <col min="6922" max="6922" width="31.140625" style="12" customWidth="1"/>
    <col min="6923" max="6924" width="13.7109375" style="12" customWidth="1"/>
    <col min="6925" max="6925" width="18.28515625" style="12" customWidth="1"/>
    <col min="6926" max="6926" width="18.140625" style="12" customWidth="1"/>
    <col min="6927" max="6927" width="10.7109375" style="12" customWidth="1"/>
    <col min="6928" max="6928" width="9.7109375" style="12" customWidth="1"/>
    <col min="6929" max="6929" width="17.85546875" style="12" customWidth="1"/>
    <col min="6930" max="6930" width="1.7109375" style="12" customWidth="1"/>
    <col min="6931" max="6953" width="3.7109375" style="12" customWidth="1"/>
    <col min="6954" max="6954" width="3.42578125" style="12" customWidth="1"/>
    <col min="6955" max="6971" width="3.7109375" style="12" customWidth="1"/>
    <col min="6972" max="6972" width="2.7109375" style="12" customWidth="1"/>
    <col min="6973" max="7170" width="3.7109375" style="12"/>
    <col min="7171" max="7171" width="1.7109375" style="12" customWidth="1"/>
    <col min="7172" max="7172" width="11.28515625" style="12" customWidth="1"/>
    <col min="7173" max="7173" width="10" style="12" customWidth="1"/>
    <col min="7174" max="7174" width="11.85546875" style="12" customWidth="1"/>
    <col min="7175" max="7175" width="13.7109375" style="12" customWidth="1"/>
    <col min="7176" max="7176" width="40.85546875" style="12" customWidth="1"/>
    <col min="7177" max="7177" width="13.7109375" style="12" customWidth="1"/>
    <col min="7178" max="7178" width="31.140625" style="12" customWidth="1"/>
    <col min="7179" max="7180" width="13.7109375" style="12" customWidth="1"/>
    <col min="7181" max="7181" width="18.28515625" style="12" customWidth="1"/>
    <col min="7182" max="7182" width="18.140625" style="12" customWidth="1"/>
    <col min="7183" max="7183" width="10.7109375" style="12" customWidth="1"/>
    <col min="7184" max="7184" width="9.7109375" style="12" customWidth="1"/>
    <col min="7185" max="7185" width="17.85546875" style="12" customWidth="1"/>
    <col min="7186" max="7186" width="1.7109375" style="12" customWidth="1"/>
    <col min="7187" max="7209" width="3.7109375" style="12" customWidth="1"/>
    <col min="7210" max="7210" width="3.42578125" style="12" customWidth="1"/>
    <col min="7211" max="7227" width="3.7109375" style="12" customWidth="1"/>
    <col min="7228" max="7228" width="2.7109375" style="12" customWidth="1"/>
    <col min="7229" max="7426" width="3.7109375" style="12"/>
    <col min="7427" max="7427" width="1.7109375" style="12" customWidth="1"/>
    <col min="7428" max="7428" width="11.28515625" style="12" customWidth="1"/>
    <col min="7429" max="7429" width="10" style="12" customWidth="1"/>
    <col min="7430" max="7430" width="11.85546875" style="12" customWidth="1"/>
    <col min="7431" max="7431" width="13.7109375" style="12" customWidth="1"/>
    <col min="7432" max="7432" width="40.85546875" style="12" customWidth="1"/>
    <col min="7433" max="7433" width="13.7109375" style="12" customWidth="1"/>
    <col min="7434" max="7434" width="31.140625" style="12" customWidth="1"/>
    <col min="7435" max="7436" width="13.7109375" style="12" customWidth="1"/>
    <col min="7437" max="7437" width="18.28515625" style="12" customWidth="1"/>
    <col min="7438" max="7438" width="18.140625" style="12" customWidth="1"/>
    <col min="7439" max="7439" width="10.7109375" style="12" customWidth="1"/>
    <col min="7440" max="7440" width="9.7109375" style="12" customWidth="1"/>
    <col min="7441" max="7441" width="17.85546875" style="12" customWidth="1"/>
    <col min="7442" max="7442" width="1.7109375" style="12" customWidth="1"/>
    <col min="7443" max="7465" width="3.7109375" style="12" customWidth="1"/>
    <col min="7466" max="7466" width="3.42578125" style="12" customWidth="1"/>
    <col min="7467" max="7483" width="3.7109375" style="12" customWidth="1"/>
    <col min="7484" max="7484" width="2.7109375" style="12" customWidth="1"/>
    <col min="7485" max="7682" width="3.7109375" style="12"/>
    <col min="7683" max="7683" width="1.7109375" style="12" customWidth="1"/>
    <col min="7684" max="7684" width="11.28515625" style="12" customWidth="1"/>
    <col min="7685" max="7685" width="10" style="12" customWidth="1"/>
    <col min="7686" max="7686" width="11.85546875" style="12" customWidth="1"/>
    <col min="7687" max="7687" width="13.7109375" style="12" customWidth="1"/>
    <col min="7688" max="7688" width="40.85546875" style="12" customWidth="1"/>
    <col min="7689" max="7689" width="13.7109375" style="12" customWidth="1"/>
    <col min="7690" max="7690" width="31.140625" style="12" customWidth="1"/>
    <col min="7691" max="7692" width="13.7109375" style="12" customWidth="1"/>
    <col min="7693" max="7693" width="18.28515625" style="12" customWidth="1"/>
    <col min="7694" max="7694" width="18.140625" style="12" customWidth="1"/>
    <col min="7695" max="7695" width="10.7109375" style="12" customWidth="1"/>
    <col min="7696" max="7696" width="9.7109375" style="12" customWidth="1"/>
    <col min="7697" max="7697" width="17.85546875" style="12" customWidth="1"/>
    <col min="7698" max="7698" width="1.7109375" style="12" customWidth="1"/>
    <col min="7699" max="7721" width="3.7109375" style="12" customWidth="1"/>
    <col min="7722" max="7722" width="3.42578125" style="12" customWidth="1"/>
    <col min="7723" max="7739" width="3.7109375" style="12" customWidth="1"/>
    <col min="7740" max="7740" width="2.7109375" style="12" customWidth="1"/>
    <col min="7741" max="7938" width="3.7109375" style="12"/>
    <col min="7939" max="7939" width="1.7109375" style="12" customWidth="1"/>
    <col min="7940" max="7940" width="11.28515625" style="12" customWidth="1"/>
    <col min="7941" max="7941" width="10" style="12" customWidth="1"/>
    <col min="7942" max="7942" width="11.85546875" style="12" customWidth="1"/>
    <col min="7943" max="7943" width="13.7109375" style="12" customWidth="1"/>
    <col min="7944" max="7944" width="40.85546875" style="12" customWidth="1"/>
    <col min="7945" max="7945" width="13.7109375" style="12" customWidth="1"/>
    <col min="7946" max="7946" width="31.140625" style="12" customWidth="1"/>
    <col min="7947" max="7948" width="13.7109375" style="12" customWidth="1"/>
    <col min="7949" max="7949" width="18.28515625" style="12" customWidth="1"/>
    <col min="7950" max="7950" width="18.140625" style="12" customWidth="1"/>
    <col min="7951" max="7951" width="10.7109375" style="12" customWidth="1"/>
    <col min="7952" max="7952" width="9.7109375" style="12" customWidth="1"/>
    <col min="7953" max="7953" width="17.85546875" style="12" customWidth="1"/>
    <col min="7954" max="7954" width="1.7109375" style="12" customWidth="1"/>
    <col min="7955" max="7977" width="3.7109375" style="12" customWidth="1"/>
    <col min="7978" max="7978" width="3.42578125" style="12" customWidth="1"/>
    <col min="7979" max="7995" width="3.7109375" style="12" customWidth="1"/>
    <col min="7996" max="7996" width="2.7109375" style="12" customWidth="1"/>
    <col min="7997" max="8194" width="3.7109375" style="12"/>
    <col min="8195" max="8195" width="1.7109375" style="12" customWidth="1"/>
    <col min="8196" max="8196" width="11.28515625" style="12" customWidth="1"/>
    <col min="8197" max="8197" width="10" style="12" customWidth="1"/>
    <col min="8198" max="8198" width="11.85546875" style="12" customWidth="1"/>
    <col min="8199" max="8199" width="13.7109375" style="12" customWidth="1"/>
    <col min="8200" max="8200" width="40.85546875" style="12" customWidth="1"/>
    <col min="8201" max="8201" width="13.7109375" style="12" customWidth="1"/>
    <col min="8202" max="8202" width="31.140625" style="12" customWidth="1"/>
    <col min="8203" max="8204" width="13.7109375" style="12" customWidth="1"/>
    <col min="8205" max="8205" width="18.28515625" style="12" customWidth="1"/>
    <col min="8206" max="8206" width="18.140625" style="12" customWidth="1"/>
    <col min="8207" max="8207" width="10.7109375" style="12" customWidth="1"/>
    <col min="8208" max="8208" width="9.7109375" style="12" customWidth="1"/>
    <col min="8209" max="8209" width="17.85546875" style="12" customWidth="1"/>
    <col min="8210" max="8210" width="1.7109375" style="12" customWidth="1"/>
    <col min="8211" max="8233" width="3.7109375" style="12" customWidth="1"/>
    <col min="8234" max="8234" width="3.42578125" style="12" customWidth="1"/>
    <col min="8235" max="8251" width="3.7109375" style="12" customWidth="1"/>
    <col min="8252" max="8252" width="2.7109375" style="12" customWidth="1"/>
    <col min="8253" max="8450" width="3.7109375" style="12"/>
    <col min="8451" max="8451" width="1.7109375" style="12" customWidth="1"/>
    <col min="8452" max="8452" width="11.28515625" style="12" customWidth="1"/>
    <col min="8453" max="8453" width="10" style="12" customWidth="1"/>
    <col min="8454" max="8454" width="11.85546875" style="12" customWidth="1"/>
    <col min="8455" max="8455" width="13.7109375" style="12" customWidth="1"/>
    <col min="8456" max="8456" width="40.85546875" style="12" customWidth="1"/>
    <col min="8457" max="8457" width="13.7109375" style="12" customWidth="1"/>
    <col min="8458" max="8458" width="31.140625" style="12" customWidth="1"/>
    <col min="8459" max="8460" width="13.7109375" style="12" customWidth="1"/>
    <col min="8461" max="8461" width="18.28515625" style="12" customWidth="1"/>
    <col min="8462" max="8462" width="18.140625" style="12" customWidth="1"/>
    <col min="8463" max="8463" width="10.7109375" style="12" customWidth="1"/>
    <col min="8464" max="8464" width="9.7109375" style="12" customWidth="1"/>
    <col min="8465" max="8465" width="17.85546875" style="12" customWidth="1"/>
    <col min="8466" max="8466" width="1.7109375" style="12" customWidth="1"/>
    <col min="8467" max="8489" width="3.7109375" style="12" customWidth="1"/>
    <col min="8490" max="8490" width="3.42578125" style="12" customWidth="1"/>
    <col min="8491" max="8507" width="3.7109375" style="12" customWidth="1"/>
    <col min="8508" max="8508" width="2.7109375" style="12" customWidth="1"/>
    <col min="8509" max="8706" width="3.7109375" style="12"/>
    <col min="8707" max="8707" width="1.7109375" style="12" customWidth="1"/>
    <col min="8708" max="8708" width="11.28515625" style="12" customWidth="1"/>
    <col min="8709" max="8709" width="10" style="12" customWidth="1"/>
    <col min="8710" max="8710" width="11.85546875" style="12" customWidth="1"/>
    <col min="8711" max="8711" width="13.7109375" style="12" customWidth="1"/>
    <col min="8712" max="8712" width="40.85546875" style="12" customWidth="1"/>
    <col min="8713" max="8713" width="13.7109375" style="12" customWidth="1"/>
    <col min="8714" max="8714" width="31.140625" style="12" customWidth="1"/>
    <col min="8715" max="8716" width="13.7109375" style="12" customWidth="1"/>
    <col min="8717" max="8717" width="18.28515625" style="12" customWidth="1"/>
    <col min="8718" max="8718" width="18.140625" style="12" customWidth="1"/>
    <col min="8719" max="8719" width="10.7109375" style="12" customWidth="1"/>
    <col min="8720" max="8720" width="9.7109375" style="12" customWidth="1"/>
    <col min="8721" max="8721" width="17.85546875" style="12" customWidth="1"/>
    <col min="8722" max="8722" width="1.7109375" style="12" customWidth="1"/>
    <col min="8723" max="8745" width="3.7109375" style="12" customWidth="1"/>
    <col min="8746" max="8746" width="3.42578125" style="12" customWidth="1"/>
    <col min="8747" max="8763" width="3.7109375" style="12" customWidth="1"/>
    <col min="8764" max="8764" width="2.7109375" style="12" customWidth="1"/>
    <col min="8765" max="8962" width="3.7109375" style="12"/>
    <col min="8963" max="8963" width="1.7109375" style="12" customWidth="1"/>
    <col min="8964" max="8964" width="11.28515625" style="12" customWidth="1"/>
    <col min="8965" max="8965" width="10" style="12" customWidth="1"/>
    <col min="8966" max="8966" width="11.85546875" style="12" customWidth="1"/>
    <col min="8967" max="8967" width="13.7109375" style="12" customWidth="1"/>
    <col min="8968" max="8968" width="40.85546875" style="12" customWidth="1"/>
    <col min="8969" max="8969" width="13.7109375" style="12" customWidth="1"/>
    <col min="8970" max="8970" width="31.140625" style="12" customWidth="1"/>
    <col min="8971" max="8972" width="13.7109375" style="12" customWidth="1"/>
    <col min="8973" max="8973" width="18.28515625" style="12" customWidth="1"/>
    <col min="8974" max="8974" width="18.140625" style="12" customWidth="1"/>
    <col min="8975" max="8975" width="10.7109375" style="12" customWidth="1"/>
    <col min="8976" max="8976" width="9.7109375" style="12" customWidth="1"/>
    <col min="8977" max="8977" width="17.85546875" style="12" customWidth="1"/>
    <col min="8978" max="8978" width="1.7109375" style="12" customWidth="1"/>
    <col min="8979" max="9001" width="3.7109375" style="12" customWidth="1"/>
    <col min="9002" max="9002" width="3.42578125" style="12" customWidth="1"/>
    <col min="9003" max="9019" width="3.7109375" style="12" customWidth="1"/>
    <col min="9020" max="9020" width="2.7109375" style="12" customWidth="1"/>
    <col min="9021" max="9218" width="3.7109375" style="12"/>
    <col min="9219" max="9219" width="1.7109375" style="12" customWidth="1"/>
    <col min="9220" max="9220" width="11.28515625" style="12" customWidth="1"/>
    <col min="9221" max="9221" width="10" style="12" customWidth="1"/>
    <col min="9222" max="9222" width="11.85546875" style="12" customWidth="1"/>
    <col min="9223" max="9223" width="13.7109375" style="12" customWidth="1"/>
    <col min="9224" max="9224" width="40.85546875" style="12" customWidth="1"/>
    <col min="9225" max="9225" width="13.7109375" style="12" customWidth="1"/>
    <col min="9226" max="9226" width="31.140625" style="12" customWidth="1"/>
    <col min="9227" max="9228" width="13.7109375" style="12" customWidth="1"/>
    <col min="9229" max="9229" width="18.28515625" style="12" customWidth="1"/>
    <col min="9230" max="9230" width="18.140625" style="12" customWidth="1"/>
    <col min="9231" max="9231" width="10.7109375" style="12" customWidth="1"/>
    <col min="9232" max="9232" width="9.7109375" style="12" customWidth="1"/>
    <col min="9233" max="9233" width="17.85546875" style="12" customWidth="1"/>
    <col min="9234" max="9234" width="1.7109375" style="12" customWidth="1"/>
    <col min="9235" max="9257" width="3.7109375" style="12" customWidth="1"/>
    <col min="9258" max="9258" width="3.42578125" style="12" customWidth="1"/>
    <col min="9259" max="9275" width="3.7109375" style="12" customWidth="1"/>
    <col min="9276" max="9276" width="2.7109375" style="12" customWidth="1"/>
    <col min="9277" max="9474" width="3.7109375" style="12"/>
    <col min="9475" max="9475" width="1.7109375" style="12" customWidth="1"/>
    <col min="9476" max="9476" width="11.28515625" style="12" customWidth="1"/>
    <col min="9477" max="9477" width="10" style="12" customWidth="1"/>
    <col min="9478" max="9478" width="11.85546875" style="12" customWidth="1"/>
    <col min="9479" max="9479" width="13.7109375" style="12" customWidth="1"/>
    <col min="9480" max="9480" width="40.85546875" style="12" customWidth="1"/>
    <col min="9481" max="9481" width="13.7109375" style="12" customWidth="1"/>
    <col min="9482" max="9482" width="31.140625" style="12" customWidth="1"/>
    <col min="9483" max="9484" width="13.7109375" style="12" customWidth="1"/>
    <col min="9485" max="9485" width="18.28515625" style="12" customWidth="1"/>
    <col min="9486" max="9486" width="18.140625" style="12" customWidth="1"/>
    <col min="9487" max="9487" width="10.7109375" style="12" customWidth="1"/>
    <col min="9488" max="9488" width="9.7109375" style="12" customWidth="1"/>
    <col min="9489" max="9489" width="17.85546875" style="12" customWidth="1"/>
    <col min="9490" max="9490" width="1.7109375" style="12" customWidth="1"/>
    <col min="9491" max="9513" width="3.7109375" style="12" customWidth="1"/>
    <col min="9514" max="9514" width="3.42578125" style="12" customWidth="1"/>
    <col min="9515" max="9531" width="3.7109375" style="12" customWidth="1"/>
    <col min="9532" max="9532" width="2.7109375" style="12" customWidth="1"/>
    <col min="9533" max="9730" width="3.7109375" style="12"/>
    <col min="9731" max="9731" width="1.7109375" style="12" customWidth="1"/>
    <col min="9732" max="9732" width="11.28515625" style="12" customWidth="1"/>
    <col min="9733" max="9733" width="10" style="12" customWidth="1"/>
    <col min="9734" max="9734" width="11.85546875" style="12" customWidth="1"/>
    <col min="9735" max="9735" width="13.7109375" style="12" customWidth="1"/>
    <col min="9736" max="9736" width="40.85546875" style="12" customWidth="1"/>
    <col min="9737" max="9737" width="13.7109375" style="12" customWidth="1"/>
    <col min="9738" max="9738" width="31.140625" style="12" customWidth="1"/>
    <col min="9739" max="9740" width="13.7109375" style="12" customWidth="1"/>
    <col min="9741" max="9741" width="18.28515625" style="12" customWidth="1"/>
    <col min="9742" max="9742" width="18.140625" style="12" customWidth="1"/>
    <col min="9743" max="9743" width="10.7109375" style="12" customWidth="1"/>
    <col min="9744" max="9744" width="9.7109375" style="12" customWidth="1"/>
    <col min="9745" max="9745" width="17.85546875" style="12" customWidth="1"/>
    <col min="9746" max="9746" width="1.7109375" style="12" customWidth="1"/>
    <col min="9747" max="9769" width="3.7109375" style="12" customWidth="1"/>
    <col min="9770" max="9770" width="3.42578125" style="12" customWidth="1"/>
    <col min="9771" max="9787" width="3.7109375" style="12" customWidth="1"/>
    <col min="9788" max="9788" width="2.7109375" style="12" customWidth="1"/>
    <col min="9789" max="9986" width="3.7109375" style="12"/>
    <col min="9987" max="9987" width="1.7109375" style="12" customWidth="1"/>
    <col min="9988" max="9988" width="11.28515625" style="12" customWidth="1"/>
    <col min="9989" max="9989" width="10" style="12" customWidth="1"/>
    <col min="9990" max="9990" width="11.85546875" style="12" customWidth="1"/>
    <col min="9991" max="9991" width="13.7109375" style="12" customWidth="1"/>
    <col min="9992" max="9992" width="40.85546875" style="12" customWidth="1"/>
    <col min="9993" max="9993" width="13.7109375" style="12" customWidth="1"/>
    <col min="9994" max="9994" width="31.140625" style="12" customWidth="1"/>
    <col min="9995" max="9996" width="13.7109375" style="12" customWidth="1"/>
    <col min="9997" max="9997" width="18.28515625" style="12" customWidth="1"/>
    <col min="9998" max="9998" width="18.140625" style="12" customWidth="1"/>
    <col min="9999" max="9999" width="10.7109375" style="12" customWidth="1"/>
    <col min="10000" max="10000" width="9.7109375" style="12" customWidth="1"/>
    <col min="10001" max="10001" width="17.85546875" style="12" customWidth="1"/>
    <col min="10002" max="10002" width="1.7109375" style="12" customWidth="1"/>
    <col min="10003" max="10025" width="3.7109375" style="12" customWidth="1"/>
    <col min="10026" max="10026" width="3.42578125" style="12" customWidth="1"/>
    <col min="10027" max="10043" width="3.7109375" style="12" customWidth="1"/>
    <col min="10044" max="10044" width="2.7109375" style="12" customWidth="1"/>
    <col min="10045" max="10242" width="3.7109375" style="12"/>
    <col min="10243" max="10243" width="1.7109375" style="12" customWidth="1"/>
    <col min="10244" max="10244" width="11.28515625" style="12" customWidth="1"/>
    <col min="10245" max="10245" width="10" style="12" customWidth="1"/>
    <col min="10246" max="10246" width="11.85546875" style="12" customWidth="1"/>
    <col min="10247" max="10247" width="13.7109375" style="12" customWidth="1"/>
    <col min="10248" max="10248" width="40.85546875" style="12" customWidth="1"/>
    <col min="10249" max="10249" width="13.7109375" style="12" customWidth="1"/>
    <col min="10250" max="10250" width="31.140625" style="12" customWidth="1"/>
    <col min="10251" max="10252" width="13.7109375" style="12" customWidth="1"/>
    <col min="10253" max="10253" width="18.28515625" style="12" customWidth="1"/>
    <col min="10254" max="10254" width="18.140625" style="12" customWidth="1"/>
    <col min="10255" max="10255" width="10.7109375" style="12" customWidth="1"/>
    <col min="10256" max="10256" width="9.7109375" style="12" customWidth="1"/>
    <col min="10257" max="10257" width="17.85546875" style="12" customWidth="1"/>
    <col min="10258" max="10258" width="1.7109375" style="12" customWidth="1"/>
    <col min="10259" max="10281" width="3.7109375" style="12" customWidth="1"/>
    <col min="10282" max="10282" width="3.42578125" style="12" customWidth="1"/>
    <col min="10283" max="10299" width="3.7109375" style="12" customWidth="1"/>
    <col min="10300" max="10300" width="2.7109375" style="12" customWidth="1"/>
    <col min="10301" max="10498" width="3.7109375" style="12"/>
    <col min="10499" max="10499" width="1.7109375" style="12" customWidth="1"/>
    <col min="10500" max="10500" width="11.28515625" style="12" customWidth="1"/>
    <col min="10501" max="10501" width="10" style="12" customWidth="1"/>
    <col min="10502" max="10502" width="11.85546875" style="12" customWidth="1"/>
    <col min="10503" max="10503" width="13.7109375" style="12" customWidth="1"/>
    <col min="10504" max="10504" width="40.85546875" style="12" customWidth="1"/>
    <col min="10505" max="10505" width="13.7109375" style="12" customWidth="1"/>
    <col min="10506" max="10506" width="31.140625" style="12" customWidth="1"/>
    <col min="10507" max="10508" width="13.7109375" style="12" customWidth="1"/>
    <col min="10509" max="10509" width="18.28515625" style="12" customWidth="1"/>
    <col min="10510" max="10510" width="18.140625" style="12" customWidth="1"/>
    <col min="10511" max="10511" width="10.7109375" style="12" customWidth="1"/>
    <col min="10512" max="10512" width="9.7109375" style="12" customWidth="1"/>
    <col min="10513" max="10513" width="17.85546875" style="12" customWidth="1"/>
    <col min="10514" max="10514" width="1.7109375" style="12" customWidth="1"/>
    <col min="10515" max="10537" width="3.7109375" style="12" customWidth="1"/>
    <col min="10538" max="10538" width="3.42578125" style="12" customWidth="1"/>
    <col min="10539" max="10555" width="3.7109375" style="12" customWidth="1"/>
    <col min="10556" max="10556" width="2.7109375" style="12" customWidth="1"/>
    <col min="10557" max="10754" width="3.7109375" style="12"/>
    <col min="10755" max="10755" width="1.7109375" style="12" customWidth="1"/>
    <col min="10756" max="10756" width="11.28515625" style="12" customWidth="1"/>
    <col min="10757" max="10757" width="10" style="12" customWidth="1"/>
    <col min="10758" max="10758" width="11.85546875" style="12" customWidth="1"/>
    <col min="10759" max="10759" width="13.7109375" style="12" customWidth="1"/>
    <col min="10760" max="10760" width="40.85546875" style="12" customWidth="1"/>
    <col min="10761" max="10761" width="13.7109375" style="12" customWidth="1"/>
    <col min="10762" max="10762" width="31.140625" style="12" customWidth="1"/>
    <col min="10763" max="10764" width="13.7109375" style="12" customWidth="1"/>
    <col min="10765" max="10765" width="18.28515625" style="12" customWidth="1"/>
    <col min="10766" max="10766" width="18.140625" style="12" customWidth="1"/>
    <col min="10767" max="10767" width="10.7109375" style="12" customWidth="1"/>
    <col min="10768" max="10768" width="9.7109375" style="12" customWidth="1"/>
    <col min="10769" max="10769" width="17.85546875" style="12" customWidth="1"/>
    <col min="10770" max="10770" width="1.7109375" style="12" customWidth="1"/>
    <col min="10771" max="10793" width="3.7109375" style="12" customWidth="1"/>
    <col min="10794" max="10794" width="3.42578125" style="12" customWidth="1"/>
    <col min="10795" max="10811" width="3.7109375" style="12" customWidth="1"/>
    <col min="10812" max="10812" width="2.7109375" style="12" customWidth="1"/>
    <col min="10813" max="11010" width="3.7109375" style="12"/>
    <col min="11011" max="11011" width="1.7109375" style="12" customWidth="1"/>
    <col min="11012" max="11012" width="11.28515625" style="12" customWidth="1"/>
    <col min="11013" max="11013" width="10" style="12" customWidth="1"/>
    <col min="11014" max="11014" width="11.85546875" style="12" customWidth="1"/>
    <col min="11015" max="11015" width="13.7109375" style="12" customWidth="1"/>
    <col min="11016" max="11016" width="40.85546875" style="12" customWidth="1"/>
    <col min="11017" max="11017" width="13.7109375" style="12" customWidth="1"/>
    <col min="11018" max="11018" width="31.140625" style="12" customWidth="1"/>
    <col min="11019" max="11020" width="13.7109375" style="12" customWidth="1"/>
    <col min="11021" max="11021" width="18.28515625" style="12" customWidth="1"/>
    <col min="11022" max="11022" width="18.140625" style="12" customWidth="1"/>
    <col min="11023" max="11023" width="10.7109375" style="12" customWidth="1"/>
    <col min="11024" max="11024" width="9.7109375" style="12" customWidth="1"/>
    <col min="11025" max="11025" width="17.85546875" style="12" customWidth="1"/>
    <col min="11026" max="11026" width="1.7109375" style="12" customWidth="1"/>
    <col min="11027" max="11049" width="3.7109375" style="12" customWidth="1"/>
    <col min="11050" max="11050" width="3.42578125" style="12" customWidth="1"/>
    <col min="11051" max="11067" width="3.7109375" style="12" customWidth="1"/>
    <col min="11068" max="11068" width="2.7109375" style="12" customWidth="1"/>
    <col min="11069" max="11266" width="3.7109375" style="12"/>
    <col min="11267" max="11267" width="1.7109375" style="12" customWidth="1"/>
    <col min="11268" max="11268" width="11.28515625" style="12" customWidth="1"/>
    <col min="11269" max="11269" width="10" style="12" customWidth="1"/>
    <col min="11270" max="11270" width="11.85546875" style="12" customWidth="1"/>
    <col min="11271" max="11271" width="13.7109375" style="12" customWidth="1"/>
    <col min="11272" max="11272" width="40.85546875" style="12" customWidth="1"/>
    <col min="11273" max="11273" width="13.7109375" style="12" customWidth="1"/>
    <col min="11274" max="11274" width="31.140625" style="12" customWidth="1"/>
    <col min="11275" max="11276" width="13.7109375" style="12" customWidth="1"/>
    <col min="11277" max="11277" width="18.28515625" style="12" customWidth="1"/>
    <col min="11278" max="11278" width="18.140625" style="12" customWidth="1"/>
    <col min="11279" max="11279" width="10.7109375" style="12" customWidth="1"/>
    <col min="11280" max="11280" width="9.7109375" style="12" customWidth="1"/>
    <col min="11281" max="11281" width="17.85546875" style="12" customWidth="1"/>
    <col min="11282" max="11282" width="1.7109375" style="12" customWidth="1"/>
    <col min="11283" max="11305" width="3.7109375" style="12" customWidth="1"/>
    <col min="11306" max="11306" width="3.42578125" style="12" customWidth="1"/>
    <col min="11307" max="11323" width="3.7109375" style="12" customWidth="1"/>
    <col min="11324" max="11324" width="2.7109375" style="12" customWidth="1"/>
    <col min="11325" max="11522" width="3.7109375" style="12"/>
    <col min="11523" max="11523" width="1.7109375" style="12" customWidth="1"/>
    <col min="11524" max="11524" width="11.28515625" style="12" customWidth="1"/>
    <col min="11525" max="11525" width="10" style="12" customWidth="1"/>
    <col min="11526" max="11526" width="11.85546875" style="12" customWidth="1"/>
    <col min="11527" max="11527" width="13.7109375" style="12" customWidth="1"/>
    <col min="11528" max="11528" width="40.85546875" style="12" customWidth="1"/>
    <col min="11529" max="11529" width="13.7109375" style="12" customWidth="1"/>
    <col min="11530" max="11530" width="31.140625" style="12" customWidth="1"/>
    <col min="11531" max="11532" width="13.7109375" style="12" customWidth="1"/>
    <col min="11533" max="11533" width="18.28515625" style="12" customWidth="1"/>
    <col min="11534" max="11534" width="18.140625" style="12" customWidth="1"/>
    <col min="11535" max="11535" width="10.7109375" style="12" customWidth="1"/>
    <col min="11536" max="11536" width="9.7109375" style="12" customWidth="1"/>
    <col min="11537" max="11537" width="17.85546875" style="12" customWidth="1"/>
    <col min="11538" max="11538" width="1.7109375" style="12" customWidth="1"/>
    <col min="11539" max="11561" width="3.7109375" style="12" customWidth="1"/>
    <col min="11562" max="11562" width="3.42578125" style="12" customWidth="1"/>
    <col min="11563" max="11579" width="3.7109375" style="12" customWidth="1"/>
    <col min="11580" max="11580" width="2.7109375" style="12" customWidth="1"/>
    <col min="11581" max="11778" width="3.7109375" style="12"/>
    <col min="11779" max="11779" width="1.7109375" style="12" customWidth="1"/>
    <col min="11780" max="11780" width="11.28515625" style="12" customWidth="1"/>
    <col min="11781" max="11781" width="10" style="12" customWidth="1"/>
    <col min="11782" max="11782" width="11.85546875" style="12" customWidth="1"/>
    <col min="11783" max="11783" width="13.7109375" style="12" customWidth="1"/>
    <col min="11784" max="11784" width="40.85546875" style="12" customWidth="1"/>
    <col min="11785" max="11785" width="13.7109375" style="12" customWidth="1"/>
    <col min="11786" max="11786" width="31.140625" style="12" customWidth="1"/>
    <col min="11787" max="11788" width="13.7109375" style="12" customWidth="1"/>
    <col min="11789" max="11789" width="18.28515625" style="12" customWidth="1"/>
    <col min="11790" max="11790" width="18.140625" style="12" customWidth="1"/>
    <col min="11791" max="11791" width="10.7109375" style="12" customWidth="1"/>
    <col min="11792" max="11792" width="9.7109375" style="12" customWidth="1"/>
    <col min="11793" max="11793" width="17.85546875" style="12" customWidth="1"/>
    <col min="11794" max="11794" width="1.7109375" style="12" customWidth="1"/>
    <col min="11795" max="11817" width="3.7109375" style="12" customWidth="1"/>
    <col min="11818" max="11818" width="3.42578125" style="12" customWidth="1"/>
    <col min="11819" max="11835" width="3.7109375" style="12" customWidth="1"/>
    <col min="11836" max="11836" width="2.7109375" style="12" customWidth="1"/>
    <col min="11837" max="12034" width="3.7109375" style="12"/>
    <col min="12035" max="12035" width="1.7109375" style="12" customWidth="1"/>
    <col min="12036" max="12036" width="11.28515625" style="12" customWidth="1"/>
    <col min="12037" max="12037" width="10" style="12" customWidth="1"/>
    <col min="12038" max="12038" width="11.85546875" style="12" customWidth="1"/>
    <col min="12039" max="12039" width="13.7109375" style="12" customWidth="1"/>
    <col min="12040" max="12040" width="40.85546875" style="12" customWidth="1"/>
    <col min="12041" max="12041" width="13.7109375" style="12" customWidth="1"/>
    <col min="12042" max="12042" width="31.140625" style="12" customWidth="1"/>
    <col min="12043" max="12044" width="13.7109375" style="12" customWidth="1"/>
    <col min="12045" max="12045" width="18.28515625" style="12" customWidth="1"/>
    <col min="12046" max="12046" width="18.140625" style="12" customWidth="1"/>
    <col min="12047" max="12047" width="10.7109375" style="12" customWidth="1"/>
    <col min="12048" max="12048" width="9.7109375" style="12" customWidth="1"/>
    <col min="12049" max="12049" width="17.85546875" style="12" customWidth="1"/>
    <col min="12050" max="12050" width="1.7109375" style="12" customWidth="1"/>
    <col min="12051" max="12073" width="3.7109375" style="12" customWidth="1"/>
    <col min="12074" max="12074" width="3.42578125" style="12" customWidth="1"/>
    <col min="12075" max="12091" width="3.7109375" style="12" customWidth="1"/>
    <col min="12092" max="12092" width="2.7109375" style="12" customWidth="1"/>
    <col min="12093" max="12290" width="3.7109375" style="12"/>
    <col min="12291" max="12291" width="1.7109375" style="12" customWidth="1"/>
    <col min="12292" max="12292" width="11.28515625" style="12" customWidth="1"/>
    <col min="12293" max="12293" width="10" style="12" customWidth="1"/>
    <col min="12294" max="12294" width="11.85546875" style="12" customWidth="1"/>
    <col min="12295" max="12295" width="13.7109375" style="12" customWidth="1"/>
    <col min="12296" max="12296" width="40.85546875" style="12" customWidth="1"/>
    <col min="12297" max="12297" width="13.7109375" style="12" customWidth="1"/>
    <col min="12298" max="12298" width="31.140625" style="12" customWidth="1"/>
    <col min="12299" max="12300" width="13.7109375" style="12" customWidth="1"/>
    <col min="12301" max="12301" width="18.28515625" style="12" customWidth="1"/>
    <col min="12302" max="12302" width="18.140625" style="12" customWidth="1"/>
    <col min="12303" max="12303" width="10.7109375" style="12" customWidth="1"/>
    <col min="12304" max="12304" width="9.7109375" style="12" customWidth="1"/>
    <col min="12305" max="12305" width="17.85546875" style="12" customWidth="1"/>
    <col min="12306" max="12306" width="1.7109375" style="12" customWidth="1"/>
    <col min="12307" max="12329" width="3.7109375" style="12" customWidth="1"/>
    <col min="12330" max="12330" width="3.42578125" style="12" customWidth="1"/>
    <col min="12331" max="12347" width="3.7109375" style="12" customWidth="1"/>
    <col min="12348" max="12348" width="2.7109375" style="12" customWidth="1"/>
    <col min="12349" max="12546" width="3.7109375" style="12"/>
    <col min="12547" max="12547" width="1.7109375" style="12" customWidth="1"/>
    <col min="12548" max="12548" width="11.28515625" style="12" customWidth="1"/>
    <col min="12549" max="12549" width="10" style="12" customWidth="1"/>
    <col min="12550" max="12550" width="11.85546875" style="12" customWidth="1"/>
    <col min="12551" max="12551" width="13.7109375" style="12" customWidth="1"/>
    <col min="12552" max="12552" width="40.85546875" style="12" customWidth="1"/>
    <col min="12553" max="12553" width="13.7109375" style="12" customWidth="1"/>
    <col min="12554" max="12554" width="31.140625" style="12" customWidth="1"/>
    <col min="12555" max="12556" width="13.7109375" style="12" customWidth="1"/>
    <col min="12557" max="12557" width="18.28515625" style="12" customWidth="1"/>
    <col min="12558" max="12558" width="18.140625" style="12" customWidth="1"/>
    <col min="12559" max="12559" width="10.7109375" style="12" customWidth="1"/>
    <col min="12560" max="12560" width="9.7109375" style="12" customWidth="1"/>
    <col min="12561" max="12561" width="17.85546875" style="12" customWidth="1"/>
    <col min="12562" max="12562" width="1.7109375" style="12" customWidth="1"/>
    <col min="12563" max="12585" width="3.7109375" style="12" customWidth="1"/>
    <col min="12586" max="12586" width="3.42578125" style="12" customWidth="1"/>
    <col min="12587" max="12603" width="3.7109375" style="12" customWidth="1"/>
    <col min="12604" max="12604" width="2.7109375" style="12" customWidth="1"/>
    <col min="12605" max="12802" width="3.7109375" style="12"/>
    <col min="12803" max="12803" width="1.7109375" style="12" customWidth="1"/>
    <col min="12804" max="12804" width="11.28515625" style="12" customWidth="1"/>
    <col min="12805" max="12805" width="10" style="12" customWidth="1"/>
    <col min="12806" max="12806" width="11.85546875" style="12" customWidth="1"/>
    <col min="12807" max="12807" width="13.7109375" style="12" customWidth="1"/>
    <col min="12808" max="12808" width="40.85546875" style="12" customWidth="1"/>
    <col min="12809" max="12809" width="13.7109375" style="12" customWidth="1"/>
    <col min="12810" max="12810" width="31.140625" style="12" customWidth="1"/>
    <col min="12811" max="12812" width="13.7109375" style="12" customWidth="1"/>
    <col min="12813" max="12813" width="18.28515625" style="12" customWidth="1"/>
    <col min="12814" max="12814" width="18.140625" style="12" customWidth="1"/>
    <col min="12815" max="12815" width="10.7109375" style="12" customWidth="1"/>
    <col min="12816" max="12816" width="9.7109375" style="12" customWidth="1"/>
    <col min="12817" max="12817" width="17.85546875" style="12" customWidth="1"/>
    <col min="12818" max="12818" width="1.7109375" style="12" customWidth="1"/>
    <col min="12819" max="12841" width="3.7109375" style="12" customWidth="1"/>
    <col min="12842" max="12842" width="3.42578125" style="12" customWidth="1"/>
    <col min="12843" max="12859" width="3.7109375" style="12" customWidth="1"/>
    <col min="12860" max="12860" width="2.7109375" style="12" customWidth="1"/>
    <col min="12861" max="13058" width="3.7109375" style="12"/>
    <col min="13059" max="13059" width="1.7109375" style="12" customWidth="1"/>
    <col min="13060" max="13060" width="11.28515625" style="12" customWidth="1"/>
    <col min="13061" max="13061" width="10" style="12" customWidth="1"/>
    <col min="13062" max="13062" width="11.85546875" style="12" customWidth="1"/>
    <col min="13063" max="13063" width="13.7109375" style="12" customWidth="1"/>
    <col min="13064" max="13064" width="40.85546875" style="12" customWidth="1"/>
    <col min="13065" max="13065" width="13.7109375" style="12" customWidth="1"/>
    <col min="13066" max="13066" width="31.140625" style="12" customWidth="1"/>
    <col min="13067" max="13068" width="13.7109375" style="12" customWidth="1"/>
    <col min="13069" max="13069" width="18.28515625" style="12" customWidth="1"/>
    <col min="13070" max="13070" width="18.140625" style="12" customWidth="1"/>
    <col min="13071" max="13071" width="10.7109375" style="12" customWidth="1"/>
    <col min="13072" max="13072" width="9.7109375" style="12" customWidth="1"/>
    <col min="13073" max="13073" width="17.85546875" style="12" customWidth="1"/>
    <col min="13074" max="13074" width="1.7109375" style="12" customWidth="1"/>
    <col min="13075" max="13097" width="3.7109375" style="12" customWidth="1"/>
    <col min="13098" max="13098" width="3.42578125" style="12" customWidth="1"/>
    <col min="13099" max="13115" width="3.7109375" style="12" customWidth="1"/>
    <col min="13116" max="13116" width="2.7109375" style="12" customWidth="1"/>
    <col min="13117" max="13314" width="3.7109375" style="12"/>
    <col min="13315" max="13315" width="1.7109375" style="12" customWidth="1"/>
    <col min="13316" max="13316" width="11.28515625" style="12" customWidth="1"/>
    <col min="13317" max="13317" width="10" style="12" customWidth="1"/>
    <col min="13318" max="13318" width="11.85546875" style="12" customWidth="1"/>
    <col min="13319" max="13319" width="13.7109375" style="12" customWidth="1"/>
    <col min="13320" max="13320" width="40.85546875" style="12" customWidth="1"/>
    <col min="13321" max="13321" width="13.7109375" style="12" customWidth="1"/>
    <col min="13322" max="13322" width="31.140625" style="12" customWidth="1"/>
    <col min="13323" max="13324" width="13.7109375" style="12" customWidth="1"/>
    <col min="13325" max="13325" width="18.28515625" style="12" customWidth="1"/>
    <col min="13326" max="13326" width="18.140625" style="12" customWidth="1"/>
    <col min="13327" max="13327" width="10.7109375" style="12" customWidth="1"/>
    <col min="13328" max="13328" width="9.7109375" style="12" customWidth="1"/>
    <col min="13329" max="13329" width="17.85546875" style="12" customWidth="1"/>
    <col min="13330" max="13330" width="1.7109375" style="12" customWidth="1"/>
    <col min="13331" max="13353" width="3.7109375" style="12" customWidth="1"/>
    <col min="13354" max="13354" width="3.42578125" style="12" customWidth="1"/>
    <col min="13355" max="13371" width="3.7109375" style="12" customWidth="1"/>
    <col min="13372" max="13372" width="2.7109375" style="12" customWidth="1"/>
    <col min="13373" max="13570" width="3.7109375" style="12"/>
    <col min="13571" max="13571" width="1.7109375" style="12" customWidth="1"/>
    <col min="13572" max="13572" width="11.28515625" style="12" customWidth="1"/>
    <col min="13573" max="13573" width="10" style="12" customWidth="1"/>
    <col min="13574" max="13574" width="11.85546875" style="12" customWidth="1"/>
    <col min="13575" max="13575" width="13.7109375" style="12" customWidth="1"/>
    <col min="13576" max="13576" width="40.85546875" style="12" customWidth="1"/>
    <col min="13577" max="13577" width="13.7109375" style="12" customWidth="1"/>
    <col min="13578" max="13578" width="31.140625" style="12" customWidth="1"/>
    <col min="13579" max="13580" width="13.7109375" style="12" customWidth="1"/>
    <col min="13581" max="13581" width="18.28515625" style="12" customWidth="1"/>
    <col min="13582" max="13582" width="18.140625" style="12" customWidth="1"/>
    <col min="13583" max="13583" width="10.7109375" style="12" customWidth="1"/>
    <col min="13584" max="13584" width="9.7109375" style="12" customWidth="1"/>
    <col min="13585" max="13585" width="17.85546875" style="12" customWidth="1"/>
    <col min="13586" max="13586" width="1.7109375" style="12" customWidth="1"/>
    <col min="13587" max="13609" width="3.7109375" style="12" customWidth="1"/>
    <col min="13610" max="13610" width="3.42578125" style="12" customWidth="1"/>
    <col min="13611" max="13627" width="3.7109375" style="12" customWidth="1"/>
    <col min="13628" max="13628" width="2.7109375" style="12" customWidth="1"/>
    <col min="13629" max="13826" width="3.7109375" style="12"/>
    <col min="13827" max="13827" width="1.7109375" style="12" customWidth="1"/>
    <col min="13828" max="13828" width="11.28515625" style="12" customWidth="1"/>
    <col min="13829" max="13829" width="10" style="12" customWidth="1"/>
    <col min="13830" max="13830" width="11.85546875" style="12" customWidth="1"/>
    <col min="13831" max="13831" width="13.7109375" style="12" customWidth="1"/>
    <col min="13832" max="13832" width="40.85546875" style="12" customWidth="1"/>
    <col min="13833" max="13833" width="13.7109375" style="12" customWidth="1"/>
    <col min="13834" max="13834" width="31.140625" style="12" customWidth="1"/>
    <col min="13835" max="13836" width="13.7109375" style="12" customWidth="1"/>
    <col min="13837" max="13837" width="18.28515625" style="12" customWidth="1"/>
    <col min="13838" max="13838" width="18.140625" style="12" customWidth="1"/>
    <col min="13839" max="13839" width="10.7109375" style="12" customWidth="1"/>
    <col min="13840" max="13840" width="9.7109375" style="12" customWidth="1"/>
    <col min="13841" max="13841" width="17.85546875" style="12" customWidth="1"/>
    <col min="13842" max="13842" width="1.7109375" style="12" customWidth="1"/>
    <col min="13843" max="13865" width="3.7109375" style="12" customWidth="1"/>
    <col min="13866" max="13866" width="3.42578125" style="12" customWidth="1"/>
    <col min="13867" max="13883" width="3.7109375" style="12" customWidth="1"/>
    <col min="13884" max="13884" width="2.7109375" style="12" customWidth="1"/>
    <col min="13885" max="14082" width="3.7109375" style="12"/>
    <col min="14083" max="14083" width="1.7109375" style="12" customWidth="1"/>
    <col min="14084" max="14084" width="11.28515625" style="12" customWidth="1"/>
    <col min="14085" max="14085" width="10" style="12" customWidth="1"/>
    <col min="14086" max="14086" width="11.85546875" style="12" customWidth="1"/>
    <col min="14087" max="14087" width="13.7109375" style="12" customWidth="1"/>
    <col min="14088" max="14088" width="40.85546875" style="12" customWidth="1"/>
    <col min="14089" max="14089" width="13.7109375" style="12" customWidth="1"/>
    <col min="14090" max="14090" width="31.140625" style="12" customWidth="1"/>
    <col min="14091" max="14092" width="13.7109375" style="12" customWidth="1"/>
    <col min="14093" max="14093" width="18.28515625" style="12" customWidth="1"/>
    <col min="14094" max="14094" width="18.140625" style="12" customWidth="1"/>
    <col min="14095" max="14095" width="10.7109375" style="12" customWidth="1"/>
    <col min="14096" max="14096" width="9.7109375" style="12" customWidth="1"/>
    <col min="14097" max="14097" width="17.85546875" style="12" customWidth="1"/>
    <col min="14098" max="14098" width="1.7109375" style="12" customWidth="1"/>
    <col min="14099" max="14121" width="3.7109375" style="12" customWidth="1"/>
    <col min="14122" max="14122" width="3.42578125" style="12" customWidth="1"/>
    <col min="14123" max="14139" width="3.7109375" style="12" customWidth="1"/>
    <col min="14140" max="14140" width="2.7109375" style="12" customWidth="1"/>
    <col min="14141" max="14338" width="3.7109375" style="12"/>
    <col min="14339" max="14339" width="1.7109375" style="12" customWidth="1"/>
    <col min="14340" max="14340" width="11.28515625" style="12" customWidth="1"/>
    <col min="14341" max="14341" width="10" style="12" customWidth="1"/>
    <col min="14342" max="14342" width="11.85546875" style="12" customWidth="1"/>
    <col min="14343" max="14343" width="13.7109375" style="12" customWidth="1"/>
    <col min="14344" max="14344" width="40.85546875" style="12" customWidth="1"/>
    <col min="14345" max="14345" width="13.7109375" style="12" customWidth="1"/>
    <col min="14346" max="14346" width="31.140625" style="12" customWidth="1"/>
    <col min="14347" max="14348" width="13.7109375" style="12" customWidth="1"/>
    <col min="14349" max="14349" width="18.28515625" style="12" customWidth="1"/>
    <col min="14350" max="14350" width="18.140625" style="12" customWidth="1"/>
    <col min="14351" max="14351" width="10.7109375" style="12" customWidth="1"/>
    <col min="14352" max="14352" width="9.7109375" style="12" customWidth="1"/>
    <col min="14353" max="14353" width="17.85546875" style="12" customWidth="1"/>
    <col min="14354" max="14354" width="1.7109375" style="12" customWidth="1"/>
    <col min="14355" max="14377" width="3.7109375" style="12" customWidth="1"/>
    <col min="14378" max="14378" width="3.42578125" style="12" customWidth="1"/>
    <col min="14379" max="14395" width="3.7109375" style="12" customWidth="1"/>
    <col min="14396" max="14396" width="2.7109375" style="12" customWidth="1"/>
    <col min="14397" max="14594" width="3.7109375" style="12"/>
    <col min="14595" max="14595" width="1.7109375" style="12" customWidth="1"/>
    <col min="14596" max="14596" width="11.28515625" style="12" customWidth="1"/>
    <col min="14597" max="14597" width="10" style="12" customWidth="1"/>
    <col min="14598" max="14598" width="11.85546875" style="12" customWidth="1"/>
    <col min="14599" max="14599" width="13.7109375" style="12" customWidth="1"/>
    <col min="14600" max="14600" width="40.85546875" style="12" customWidth="1"/>
    <col min="14601" max="14601" width="13.7109375" style="12" customWidth="1"/>
    <col min="14602" max="14602" width="31.140625" style="12" customWidth="1"/>
    <col min="14603" max="14604" width="13.7109375" style="12" customWidth="1"/>
    <col min="14605" max="14605" width="18.28515625" style="12" customWidth="1"/>
    <col min="14606" max="14606" width="18.140625" style="12" customWidth="1"/>
    <col min="14607" max="14607" width="10.7109375" style="12" customWidth="1"/>
    <col min="14608" max="14608" width="9.7109375" style="12" customWidth="1"/>
    <col min="14609" max="14609" width="17.85546875" style="12" customWidth="1"/>
    <col min="14610" max="14610" width="1.7109375" style="12" customWidth="1"/>
    <col min="14611" max="14633" width="3.7109375" style="12" customWidth="1"/>
    <col min="14634" max="14634" width="3.42578125" style="12" customWidth="1"/>
    <col min="14635" max="14651" width="3.7109375" style="12" customWidth="1"/>
    <col min="14652" max="14652" width="2.7109375" style="12" customWidth="1"/>
    <col min="14653" max="14850" width="3.7109375" style="12"/>
    <col min="14851" max="14851" width="1.7109375" style="12" customWidth="1"/>
    <col min="14852" max="14852" width="11.28515625" style="12" customWidth="1"/>
    <col min="14853" max="14853" width="10" style="12" customWidth="1"/>
    <col min="14854" max="14854" width="11.85546875" style="12" customWidth="1"/>
    <col min="14855" max="14855" width="13.7109375" style="12" customWidth="1"/>
    <col min="14856" max="14856" width="40.85546875" style="12" customWidth="1"/>
    <col min="14857" max="14857" width="13.7109375" style="12" customWidth="1"/>
    <col min="14858" max="14858" width="31.140625" style="12" customWidth="1"/>
    <col min="14859" max="14860" width="13.7109375" style="12" customWidth="1"/>
    <col min="14861" max="14861" width="18.28515625" style="12" customWidth="1"/>
    <col min="14862" max="14862" width="18.140625" style="12" customWidth="1"/>
    <col min="14863" max="14863" width="10.7109375" style="12" customWidth="1"/>
    <col min="14864" max="14864" width="9.7109375" style="12" customWidth="1"/>
    <col min="14865" max="14865" width="17.85546875" style="12" customWidth="1"/>
    <col min="14866" max="14866" width="1.7109375" style="12" customWidth="1"/>
    <col min="14867" max="14889" width="3.7109375" style="12" customWidth="1"/>
    <col min="14890" max="14890" width="3.42578125" style="12" customWidth="1"/>
    <col min="14891" max="14907" width="3.7109375" style="12" customWidth="1"/>
    <col min="14908" max="14908" width="2.7109375" style="12" customWidth="1"/>
    <col min="14909" max="15106" width="3.7109375" style="12"/>
    <col min="15107" max="15107" width="1.7109375" style="12" customWidth="1"/>
    <col min="15108" max="15108" width="11.28515625" style="12" customWidth="1"/>
    <col min="15109" max="15109" width="10" style="12" customWidth="1"/>
    <col min="15110" max="15110" width="11.85546875" style="12" customWidth="1"/>
    <col min="15111" max="15111" width="13.7109375" style="12" customWidth="1"/>
    <col min="15112" max="15112" width="40.85546875" style="12" customWidth="1"/>
    <col min="15113" max="15113" width="13.7109375" style="12" customWidth="1"/>
    <col min="15114" max="15114" width="31.140625" style="12" customWidth="1"/>
    <col min="15115" max="15116" width="13.7109375" style="12" customWidth="1"/>
    <col min="15117" max="15117" width="18.28515625" style="12" customWidth="1"/>
    <col min="15118" max="15118" width="18.140625" style="12" customWidth="1"/>
    <col min="15119" max="15119" width="10.7109375" style="12" customWidth="1"/>
    <col min="15120" max="15120" width="9.7109375" style="12" customWidth="1"/>
    <col min="15121" max="15121" width="17.85546875" style="12" customWidth="1"/>
    <col min="15122" max="15122" width="1.7109375" style="12" customWidth="1"/>
    <col min="15123" max="15145" width="3.7109375" style="12" customWidth="1"/>
    <col min="15146" max="15146" width="3.42578125" style="12" customWidth="1"/>
    <col min="15147" max="15163" width="3.7109375" style="12" customWidth="1"/>
    <col min="15164" max="15164" width="2.7109375" style="12" customWidth="1"/>
    <col min="15165" max="15362" width="3.7109375" style="12"/>
    <col min="15363" max="15363" width="1.7109375" style="12" customWidth="1"/>
    <col min="15364" max="15364" width="11.28515625" style="12" customWidth="1"/>
    <col min="15365" max="15365" width="10" style="12" customWidth="1"/>
    <col min="15366" max="15366" width="11.85546875" style="12" customWidth="1"/>
    <col min="15367" max="15367" width="13.7109375" style="12" customWidth="1"/>
    <col min="15368" max="15368" width="40.85546875" style="12" customWidth="1"/>
    <col min="15369" max="15369" width="13.7109375" style="12" customWidth="1"/>
    <col min="15370" max="15370" width="31.140625" style="12" customWidth="1"/>
    <col min="15371" max="15372" width="13.7109375" style="12" customWidth="1"/>
    <col min="15373" max="15373" width="18.28515625" style="12" customWidth="1"/>
    <col min="15374" max="15374" width="18.140625" style="12" customWidth="1"/>
    <col min="15375" max="15375" width="10.7109375" style="12" customWidth="1"/>
    <col min="15376" max="15376" width="9.7109375" style="12" customWidth="1"/>
    <col min="15377" max="15377" width="17.85546875" style="12" customWidth="1"/>
    <col min="15378" max="15378" width="1.7109375" style="12" customWidth="1"/>
    <col min="15379" max="15401" width="3.7109375" style="12" customWidth="1"/>
    <col min="15402" max="15402" width="3.42578125" style="12" customWidth="1"/>
    <col min="15403" max="15419" width="3.7109375" style="12" customWidth="1"/>
    <col min="15420" max="15420" width="2.7109375" style="12" customWidth="1"/>
    <col min="15421" max="15618" width="3.7109375" style="12"/>
    <col min="15619" max="15619" width="1.7109375" style="12" customWidth="1"/>
    <col min="15620" max="15620" width="11.28515625" style="12" customWidth="1"/>
    <col min="15621" max="15621" width="10" style="12" customWidth="1"/>
    <col min="15622" max="15622" width="11.85546875" style="12" customWidth="1"/>
    <col min="15623" max="15623" width="13.7109375" style="12" customWidth="1"/>
    <col min="15624" max="15624" width="40.85546875" style="12" customWidth="1"/>
    <col min="15625" max="15625" width="13.7109375" style="12" customWidth="1"/>
    <col min="15626" max="15626" width="31.140625" style="12" customWidth="1"/>
    <col min="15627" max="15628" width="13.7109375" style="12" customWidth="1"/>
    <col min="15629" max="15629" width="18.28515625" style="12" customWidth="1"/>
    <col min="15630" max="15630" width="18.140625" style="12" customWidth="1"/>
    <col min="15631" max="15631" width="10.7109375" style="12" customWidth="1"/>
    <col min="15632" max="15632" width="9.7109375" style="12" customWidth="1"/>
    <col min="15633" max="15633" width="17.85546875" style="12" customWidth="1"/>
    <col min="15634" max="15634" width="1.7109375" style="12" customWidth="1"/>
    <col min="15635" max="15657" width="3.7109375" style="12" customWidth="1"/>
    <col min="15658" max="15658" width="3.42578125" style="12" customWidth="1"/>
    <col min="15659" max="15675" width="3.7109375" style="12" customWidth="1"/>
    <col min="15676" max="15676" width="2.7109375" style="12" customWidth="1"/>
    <col min="15677" max="15874" width="3.7109375" style="12"/>
    <col min="15875" max="15875" width="1.7109375" style="12" customWidth="1"/>
    <col min="15876" max="15876" width="11.28515625" style="12" customWidth="1"/>
    <col min="15877" max="15877" width="10" style="12" customWidth="1"/>
    <col min="15878" max="15878" width="11.85546875" style="12" customWidth="1"/>
    <col min="15879" max="15879" width="13.7109375" style="12" customWidth="1"/>
    <col min="15880" max="15880" width="40.85546875" style="12" customWidth="1"/>
    <col min="15881" max="15881" width="13.7109375" style="12" customWidth="1"/>
    <col min="15882" max="15882" width="31.140625" style="12" customWidth="1"/>
    <col min="15883" max="15884" width="13.7109375" style="12" customWidth="1"/>
    <col min="15885" max="15885" width="18.28515625" style="12" customWidth="1"/>
    <col min="15886" max="15886" width="18.140625" style="12" customWidth="1"/>
    <col min="15887" max="15887" width="10.7109375" style="12" customWidth="1"/>
    <col min="15888" max="15888" width="9.7109375" style="12" customWidth="1"/>
    <col min="15889" max="15889" width="17.85546875" style="12" customWidth="1"/>
    <col min="15890" max="15890" width="1.7109375" style="12" customWidth="1"/>
    <col min="15891" max="15913" width="3.7109375" style="12" customWidth="1"/>
    <col min="15914" max="15914" width="3.42578125" style="12" customWidth="1"/>
    <col min="15915" max="15931" width="3.7109375" style="12" customWidth="1"/>
    <col min="15932" max="15932" width="2.7109375" style="12" customWidth="1"/>
    <col min="15933" max="16130" width="3.7109375" style="12"/>
    <col min="16131" max="16131" width="1.7109375" style="12" customWidth="1"/>
    <col min="16132" max="16132" width="11.28515625" style="12" customWidth="1"/>
    <col min="16133" max="16133" width="10" style="12" customWidth="1"/>
    <col min="16134" max="16134" width="11.85546875" style="12" customWidth="1"/>
    <col min="16135" max="16135" width="13.7109375" style="12" customWidth="1"/>
    <col min="16136" max="16136" width="40.85546875" style="12" customWidth="1"/>
    <col min="16137" max="16137" width="13.7109375" style="12" customWidth="1"/>
    <col min="16138" max="16138" width="31.140625" style="12" customWidth="1"/>
    <col min="16139" max="16140" width="13.7109375" style="12" customWidth="1"/>
    <col min="16141" max="16141" width="18.28515625" style="12" customWidth="1"/>
    <col min="16142" max="16142" width="18.140625" style="12" customWidth="1"/>
    <col min="16143" max="16143" width="10.7109375" style="12" customWidth="1"/>
    <col min="16144" max="16144" width="9.7109375" style="12" customWidth="1"/>
    <col min="16145" max="16145" width="17.85546875" style="12" customWidth="1"/>
    <col min="16146" max="16146" width="1.7109375" style="12" customWidth="1"/>
    <col min="16147" max="16169" width="3.7109375" style="12" customWidth="1"/>
    <col min="16170" max="16170" width="3.42578125" style="12" customWidth="1"/>
    <col min="16171" max="16187" width="3.7109375" style="12" customWidth="1"/>
    <col min="16188" max="16188" width="2.7109375" style="12" customWidth="1"/>
    <col min="16189" max="16384" width="3.7109375" style="12"/>
  </cols>
  <sheetData>
    <row r="1" spans="1:26" ht="11.25" customHeight="1">
      <c r="A1" s="13"/>
      <c r="B1" s="14"/>
      <c r="C1" s="14"/>
      <c r="D1" s="13"/>
      <c r="E1" s="15"/>
      <c r="F1" s="15"/>
      <c r="G1" s="15"/>
      <c r="H1" s="16"/>
      <c r="I1" s="103"/>
      <c r="J1" s="103"/>
      <c r="K1" s="15"/>
      <c r="L1" s="15"/>
      <c r="M1" s="16"/>
      <c r="N1" s="104"/>
      <c r="O1" s="105"/>
      <c r="R1" s="217" t="s">
        <v>78</v>
      </c>
    </row>
    <row r="2" spans="1:26" ht="17.25" customHeight="1">
      <c r="A2" s="13"/>
      <c r="B2" s="17" t="s">
        <v>79</v>
      </c>
      <c r="C2" s="962" t="s">
        <v>80</v>
      </c>
      <c r="D2" s="18" t="s">
        <v>81</v>
      </c>
      <c r="E2" s="970">
        <v>45216</v>
      </c>
      <c r="G2" s="19"/>
      <c r="H2" s="16"/>
      <c r="I2" s="103"/>
      <c r="J2" s="103"/>
      <c r="K2" s="15"/>
      <c r="L2" s="15"/>
      <c r="M2" s="16"/>
      <c r="N2" s="104"/>
      <c r="O2" s="105"/>
      <c r="P2" s="104"/>
      <c r="Q2" s="218"/>
      <c r="R2" s="15"/>
    </row>
    <row r="3" spans="1:26">
      <c r="A3" s="13"/>
      <c r="B3" s="20" t="s">
        <v>82</v>
      </c>
      <c r="C3" s="963"/>
      <c r="D3" s="21" t="s">
        <v>83</v>
      </c>
      <c r="E3" s="971"/>
      <c r="G3" s="15"/>
      <c r="H3" s="16"/>
      <c r="I3" s="103"/>
      <c r="J3" s="103"/>
      <c r="K3" s="15"/>
      <c r="L3" s="15"/>
      <c r="M3" s="16"/>
      <c r="N3" s="104"/>
      <c r="O3" s="105"/>
      <c r="P3" s="104"/>
      <c r="Q3" s="218"/>
      <c r="R3" s="15"/>
    </row>
    <row r="4" spans="1:26" ht="6" customHeight="1">
      <c r="A4" s="13"/>
      <c r="B4" s="14"/>
      <c r="C4" s="14"/>
      <c r="D4" s="13"/>
      <c r="E4" s="15" t="s">
        <v>23</v>
      </c>
      <c r="F4" s="15"/>
      <c r="G4" s="15"/>
      <c r="H4" s="16"/>
      <c r="I4" s="103"/>
      <c r="J4" s="103"/>
      <c r="K4" s="15"/>
      <c r="L4" s="15"/>
      <c r="M4" s="16"/>
      <c r="N4" s="104"/>
      <c r="O4" s="105"/>
      <c r="P4" s="104"/>
      <c r="Q4" s="218"/>
      <c r="R4" s="15"/>
    </row>
    <row r="5" spans="1:26" ht="18" customHeight="1">
      <c r="A5" s="22"/>
      <c r="B5" s="23" t="s">
        <v>84</v>
      </c>
      <c r="C5" s="23"/>
      <c r="D5" s="24"/>
      <c r="E5" s="25"/>
      <c r="F5" s="25"/>
      <c r="G5" s="25"/>
      <c r="H5" s="26"/>
      <c r="I5" s="106"/>
      <c r="J5" s="106"/>
      <c r="K5" s="25"/>
      <c r="L5" s="25"/>
      <c r="M5" s="26"/>
      <c r="N5" s="107"/>
      <c r="O5" s="108"/>
      <c r="P5" s="107"/>
      <c r="Q5" s="219"/>
      <c r="R5" s="220" t="s">
        <v>85</v>
      </c>
      <c r="S5" s="25"/>
    </row>
    <row r="6" spans="1:26" ht="18" customHeight="1">
      <c r="A6" s="22"/>
      <c r="B6" s="23" t="s">
        <v>86</v>
      </c>
      <c r="C6" s="23"/>
      <c r="D6" s="24"/>
      <c r="E6" s="25"/>
      <c r="F6" s="25"/>
      <c r="G6" s="25"/>
      <c r="H6" s="26"/>
      <c r="I6" s="106"/>
      <c r="J6" s="106"/>
      <c r="K6" s="25"/>
      <c r="L6" s="25"/>
      <c r="M6" s="26"/>
      <c r="N6" s="107"/>
      <c r="O6" s="108"/>
      <c r="P6" s="107"/>
      <c r="Q6" s="219"/>
      <c r="R6" s="221" t="s">
        <v>87</v>
      </c>
      <c r="S6" s="25"/>
    </row>
    <row r="7" spans="1:26" ht="15" customHeight="1">
      <c r="A7" s="22"/>
      <c r="B7" s="27"/>
      <c r="C7" s="23" t="s">
        <v>88</v>
      </c>
      <c r="D7" s="27"/>
      <c r="E7" s="25"/>
      <c r="F7" s="25"/>
      <c r="G7" s="25"/>
      <c r="H7" s="26"/>
      <c r="I7" s="106"/>
      <c r="J7" s="106"/>
      <c r="K7" s="25"/>
      <c r="L7" s="25"/>
      <c r="M7" s="26"/>
      <c r="N7" s="107"/>
      <c r="O7" s="108"/>
      <c r="P7" s="107"/>
      <c r="Q7" s="219"/>
      <c r="R7" s="25"/>
      <c r="S7" s="25"/>
    </row>
    <row r="8" spans="1:26" ht="18.75" customHeight="1">
      <c r="A8" s="22"/>
      <c r="B8" s="28"/>
      <c r="C8" s="23" t="s">
        <v>89</v>
      </c>
      <c r="D8" s="24"/>
      <c r="E8" s="25"/>
      <c r="F8" s="25"/>
      <c r="G8" s="25"/>
      <c r="H8" s="26"/>
      <c r="I8" s="106"/>
      <c r="J8" s="106"/>
      <c r="K8" s="25"/>
      <c r="L8" s="25"/>
      <c r="M8" s="26"/>
      <c r="N8" s="107"/>
      <c r="O8" s="108"/>
      <c r="P8" s="107"/>
      <c r="Q8" s="219"/>
      <c r="R8" s="25"/>
      <c r="S8" s="25"/>
    </row>
    <row r="9" spans="1:26" ht="30" customHeight="1">
      <c r="A9" s="22"/>
      <c r="B9" s="27"/>
      <c r="C9" s="27"/>
      <c r="D9" s="28"/>
      <c r="E9" s="936" t="s">
        <v>90</v>
      </c>
      <c r="F9" s="937"/>
      <c r="G9" s="937"/>
      <c r="H9" s="937"/>
      <c r="I9" s="938" t="s">
        <v>91</v>
      </c>
      <c r="J9" s="939"/>
      <c r="K9" s="939"/>
      <c r="L9" s="939"/>
      <c r="M9" s="940" t="s">
        <v>92</v>
      </c>
      <c r="N9" s="941"/>
      <c r="O9" s="941"/>
      <c r="P9" s="941"/>
      <c r="Q9" s="942"/>
      <c r="R9" s="222"/>
      <c r="S9" s="25"/>
    </row>
    <row r="10" spans="1:26" ht="54.75" customHeight="1">
      <c r="A10" s="22"/>
      <c r="B10" s="29" t="s">
        <v>93</v>
      </c>
      <c r="C10" s="30" t="s">
        <v>94</v>
      </c>
      <c r="D10" s="30" t="s">
        <v>95</v>
      </c>
      <c r="E10" s="31" t="s">
        <v>96</v>
      </c>
      <c r="F10" s="32" t="s">
        <v>97</v>
      </c>
      <c r="G10" s="31" t="s">
        <v>98</v>
      </c>
      <c r="H10" s="33" t="s">
        <v>99</v>
      </c>
      <c r="I10" s="109" t="s">
        <v>100</v>
      </c>
      <c r="J10" s="32" t="s">
        <v>97</v>
      </c>
      <c r="K10" s="110" t="s">
        <v>99</v>
      </c>
      <c r="L10" s="33" t="s">
        <v>101</v>
      </c>
      <c r="M10" s="111" t="s">
        <v>100</v>
      </c>
      <c r="N10" s="943" t="s">
        <v>102</v>
      </c>
      <c r="O10" s="944"/>
      <c r="P10" s="945" t="s">
        <v>103</v>
      </c>
      <c r="Q10" s="946"/>
      <c r="R10" s="223" t="s">
        <v>104</v>
      </c>
      <c r="S10" s="25"/>
    </row>
    <row r="11" spans="1:26" ht="38.25">
      <c r="A11" s="22"/>
      <c r="B11" s="34" t="s">
        <v>105</v>
      </c>
      <c r="C11" s="35" t="s">
        <v>106</v>
      </c>
      <c r="D11" s="36" t="s">
        <v>107</v>
      </c>
      <c r="E11" s="37" t="s">
        <v>108</v>
      </c>
      <c r="F11" s="37" t="s">
        <v>109</v>
      </c>
      <c r="G11" s="37" t="s">
        <v>110</v>
      </c>
      <c r="H11" s="38" t="s">
        <v>111</v>
      </c>
      <c r="I11" s="112" t="s">
        <v>112</v>
      </c>
      <c r="J11" s="37" t="s">
        <v>113</v>
      </c>
      <c r="K11" s="113" t="s">
        <v>111</v>
      </c>
      <c r="L11" s="38" t="s">
        <v>114</v>
      </c>
      <c r="M11" s="114" t="s">
        <v>112</v>
      </c>
      <c r="N11" s="115" t="s">
        <v>115</v>
      </c>
      <c r="O11" s="116" t="s">
        <v>116</v>
      </c>
      <c r="P11" s="115" t="s">
        <v>115</v>
      </c>
      <c r="Q11" s="224" t="s">
        <v>117</v>
      </c>
      <c r="R11" s="225" t="s">
        <v>118</v>
      </c>
      <c r="S11" s="25"/>
    </row>
    <row r="12" spans="1:26" ht="23.25" customHeight="1">
      <c r="A12" s="22"/>
      <c r="B12" s="39"/>
      <c r="C12" s="39"/>
      <c r="D12" s="964">
        <f>4817.5+3.2+1.6</f>
        <v>4822.3</v>
      </c>
      <c r="E12" s="972" t="s">
        <v>261</v>
      </c>
      <c r="F12" s="40"/>
      <c r="G12" s="41"/>
      <c r="H12" s="42"/>
      <c r="I12" s="117"/>
      <c r="J12" s="118"/>
      <c r="K12" s="118"/>
      <c r="L12" s="119" t="s">
        <v>119</v>
      </c>
      <c r="M12" s="949" t="s">
        <v>120</v>
      </c>
      <c r="N12" s="951"/>
      <c r="O12" s="951"/>
      <c r="P12" s="951"/>
      <c r="Q12" s="950"/>
      <c r="R12" s="226"/>
      <c r="S12" s="25"/>
      <c r="T12" s="227" t="str">
        <f ca="1">IF(O12="","",(O12-TODAY()))</f>
        <v/>
      </c>
      <c r="U12" s="228"/>
    </row>
    <row r="13" spans="1:26" ht="18" customHeight="1">
      <c r="A13" s="22"/>
      <c r="B13" s="43"/>
      <c r="C13" s="43"/>
      <c r="D13" s="965"/>
      <c r="E13" s="973"/>
      <c r="F13" s="45"/>
      <c r="G13" s="46"/>
      <c r="H13" s="47"/>
      <c r="I13" s="120"/>
      <c r="J13" s="121"/>
      <c r="K13" s="121"/>
      <c r="L13" s="122"/>
      <c r="M13" s="123" t="s">
        <v>121</v>
      </c>
      <c r="N13" s="124">
        <f>4808.4+25</f>
        <v>4833.3999999999996</v>
      </c>
      <c r="O13" s="125"/>
      <c r="P13" s="126">
        <f>N13-D12</f>
        <v>11.099999999999454</v>
      </c>
      <c r="Q13" s="229"/>
      <c r="R13" s="60" t="s">
        <v>122</v>
      </c>
      <c r="S13" s="25"/>
      <c r="T13" s="227"/>
      <c r="U13" s="228"/>
      <c r="Z13" s="278"/>
    </row>
    <row r="14" spans="1:26" ht="18" customHeight="1">
      <c r="A14" s="22"/>
      <c r="B14" s="43"/>
      <c r="C14" s="43"/>
      <c r="D14" s="965"/>
      <c r="E14" s="973"/>
      <c r="F14" s="45"/>
      <c r="G14" s="46"/>
      <c r="H14" s="47"/>
      <c r="I14" s="120"/>
      <c r="J14" s="121"/>
      <c r="K14" s="121"/>
      <c r="L14" s="122"/>
      <c r="M14" s="127" t="s">
        <v>123</v>
      </c>
      <c r="N14" s="128">
        <f>4790.1+50</f>
        <v>4840.1000000000004</v>
      </c>
      <c r="O14" s="129"/>
      <c r="P14" s="130">
        <f>N14-D12</f>
        <v>17.800000000000182</v>
      </c>
      <c r="Q14" s="230"/>
      <c r="R14" s="231" t="s">
        <v>124</v>
      </c>
      <c r="S14" s="25"/>
      <c r="T14" s="227"/>
      <c r="U14" s="228"/>
    </row>
    <row r="15" spans="1:26" ht="18" customHeight="1">
      <c r="A15" s="22"/>
      <c r="B15" s="43"/>
      <c r="C15" s="43"/>
      <c r="D15" s="965"/>
      <c r="E15" s="973"/>
      <c r="F15" s="45"/>
      <c r="G15" s="48"/>
      <c r="H15" s="47"/>
      <c r="I15" s="120"/>
      <c r="J15" s="121"/>
      <c r="K15" s="121"/>
      <c r="L15" s="122"/>
      <c r="M15" s="127" t="s">
        <v>125</v>
      </c>
      <c r="N15" s="128">
        <f>4790.1+100</f>
        <v>4890.1000000000004</v>
      </c>
      <c r="O15" s="129"/>
      <c r="P15" s="128">
        <f>N15-D12</f>
        <v>67.800000000000182</v>
      </c>
      <c r="Q15" s="232"/>
      <c r="R15" s="233" t="s">
        <v>126</v>
      </c>
      <c r="S15" s="25"/>
      <c r="T15" s="227"/>
      <c r="U15" s="228"/>
    </row>
    <row r="16" spans="1:26" ht="18" customHeight="1">
      <c r="A16" s="22"/>
      <c r="B16" s="43"/>
      <c r="C16" s="43"/>
      <c r="D16" s="965"/>
      <c r="E16" s="973"/>
      <c r="F16" s="45"/>
      <c r="G16" s="48"/>
      <c r="H16" s="47"/>
      <c r="I16" s="120"/>
      <c r="J16" s="121"/>
      <c r="K16" s="121"/>
      <c r="L16" s="122"/>
      <c r="M16" s="127" t="s">
        <v>127</v>
      </c>
      <c r="N16" s="128">
        <f>4781.1+150</f>
        <v>4931.1000000000004</v>
      </c>
      <c r="O16" s="129"/>
      <c r="P16" s="131">
        <f>N16-D12</f>
        <v>108.80000000000018</v>
      </c>
      <c r="Q16" s="232"/>
      <c r="R16" s="234"/>
      <c r="S16" s="25"/>
      <c r="T16" s="227"/>
      <c r="U16" s="228"/>
    </row>
    <row r="17" spans="1:26" ht="18" customHeight="1">
      <c r="A17" s="22"/>
      <c r="B17" s="43"/>
      <c r="C17" s="43"/>
      <c r="D17" s="965"/>
      <c r="E17" s="973"/>
      <c r="F17" s="45"/>
      <c r="G17" s="49"/>
      <c r="H17" s="47"/>
      <c r="I17" s="120"/>
      <c r="J17" s="121"/>
      <c r="K17" s="121"/>
      <c r="L17" s="122"/>
      <c r="M17" s="132" t="s">
        <v>128</v>
      </c>
      <c r="N17" s="133"/>
      <c r="O17" s="134">
        <v>45236</v>
      </c>
      <c r="P17" s="135"/>
      <c r="Q17" s="235">
        <f>O17-E2</f>
        <v>20</v>
      </c>
      <c r="R17" s="236" t="s">
        <v>129</v>
      </c>
      <c r="S17" s="25"/>
      <c r="T17" s="227"/>
      <c r="U17" s="228"/>
    </row>
    <row r="18" spans="1:26" ht="18" customHeight="1">
      <c r="A18" s="22"/>
      <c r="B18" s="43"/>
      <c r="C18" s="43"/>
      <c r="D18" s="965"/>
      <c r="E18" s="973"/>
      <c r="F18" s="50"/>
      <c r="G18" s="49"/>
      <c r="H18" s="51"/>
      <c r="I18" s="120"/>
      <c r="J18" s="121"/>
      <c r="K18" s="121"/>
      <c r="L18" s="122"/>
      <c r="M18" s="136" t="s">
        <v>130</v>
      </c>
      <c r="N18" s="137"/>
      <c r="O18" s="138">
        <v>45225</v>
      </c>
      <c r="P18" s="139"/>
      <c r="Q18" s="237">
        <f>O18-E2</f>
        <v>9</v>
      </c>
      <c r="R18" s="793" t="s">
        <v>154</v>
      </c>
      <c r="S18" s="25"/>
      <c r="T18" s="227" t="str">
        <f ca="1">IF(O14="","",(O14-TODAY()))</f>
        <v/>
      </c>
      <c r="U18" s="228"/>
      <c r="Z18" s="5"/>
    </row>
    <row r="19" spans="1:26" ht="18" customHeight="1">
      <c r="A19" s="22"/>
      <c r="B19" s="43"/>
      <c r="C19" s="43"/>
      <c r="D19" s="965"/>
      <c r="E19" s="973"/>
      <c r="F19" s="45"/>
      <c r="G19" s="49"/>
      <c r="H19" s="52"/>
      <c r="I19" s="120"/>
      <c r="J19" s="121"/>
      <c r="K19" s="121"/>
      <c r="L19" s="122"/>
      <c r="M19" s="136" t="s">
        <v>131</v>
      </c>
      <c r="N19" s="137"/>
      <c r="O19" s="138">
        <v>45275</v>
      </c>
      <c r="P19" s="139"/>
      <c r="Q19" s="239">
        <f>O19-E2</f>
        <v>59</v>
      </c>
      <c r="R19" s="240"/>
      <c r="S19" s="25"/>
      <c r="T19" s="227"/>
      <c r="U19" s="228"/>
      <c r="Z19" s="5"/>
    </row>
    <row r="20" spans="1:26" ht="18" customHeight="1">
      <c r="A20" s="22"/>
      <c r="B20" s="43"/>
      <c r="C20" s="43"/>
      <c r="D20" s="965"/>
      <c r="E20" s="973"/>
      <c r="F20" s="45"/>
      <c r="G20" s="49"/>
      <c r="H20" s="47"/>
      <c r="I20" s="120"/>
      <c r="J20" s="121"/>
      <c r="K20" s="121"/>
      <c r="L20" s="122"/>
      <c r="M20" s="123" t="s">
        <v>133</v>
      </c>
      <c r="N20" s="140"/>
      <c r="O20" s="141" t="s">
        <v>206</v>
      </c>
      <c r="P20" s="140"/>
      <c r="Q20" s="241" t="s">
        <v>206</v>
      </c>
      <c r="R20" s="240"/>
      <c r="S20" s="25"/>
      <c r="T20" s="227"/>
      <c r="U20" s="228"/>
      <c r="Z20" s="5"/>
    </row>
    <row r="21" spans="1:26" ht="18" customHeight="1">
      <c r="A21" s="22"/>
      <c r="B21" s="43"/>
      <c r="C21" s="43"/>
      <c r="D21" s="965"/>
      <c r="E21" s="973"/>
      <c r="F21" s="45"/>
      <c r="G21" s="49"/>
      <c r="H21" s="47"/>
      <c r="I21" s="120"/>
      <c r="J21" s="121"/>
      <c r="K21" s="121"/>
      <c r="L21" s="122"/>
      <c r="M21" s="142" t="s">
        <v>135</v>
      </c>
      <c r="N21" s="143"/>
      <c r="O21" s="144">
        <v>45231</v>
      </c>
      <c r="P21" s="143"/>
      <c r="Q21" s="242">
        <f>O21-E2</f>
        <v>15</v>
      </c>
      <c r="R21" s="243"/>
      <c r="S21" s="25"/>
      <c r="T21" s="227"/>
      <c r="U21" s="228"/>
      <c r="Z21" s="5"/>
    </row>
    <row r="22" spans="1:26" ht="18" customHeight="1">
      <c r="A22" s="22"/>
      <c r="B22" s="43"/>
      <c r="C22" s="43"/>
      <c r="D22" s="965"/>
      <c r="E22" s="973"/>
      <c r="F22" s="45"/>
      <c r="G22" s="49"/>
      <c r="H22" s="47"/>
      <c r="I22" s="120"/>
      <c r="J22" s="121"/>
      <c r="K22" s="121"/>
      <c r="L22" s="122"/>
      <c r="M22" s="145"/>
      <c r="N22" s="146"/>
      <c r="O22" s="147" t="s">
        <v>137</v>
      </c>
      <c r="P22" s="146"/>
      <c r="Q22" s="244"/>
      <c r="R22" s="245"/>
      <c r="S22" s="25"/>
      <c r="T22" s="227"/>
      <c r="U22" s="228"/>
      <c r="Z22" s="5"/>
    </row>
    <row r="23" spans="1:26" ht="21.75" customHeight="1">
      <c r="A23" s="22"/>
      <c r="B23" s="43"/>
      <c r="C23" s="43"/>
      <c r="D23" s="965"/>
      <c r="E23" s="973"/>
      <c r="F23" s="45"/>
      <c r="G23" s="46"/>
      <c r="H23" s="47"/>
      <c r="I23" s="120"/>
      <c r="J23" s="121"/>
      <c r="K23" s="121"/>
      <c r="L23" s="122"/>
      <c r="M23" s="136" t="s">
        <v>138</v>
      </c>
      <c r="N23" s="128">
        <f>4790.1+50</f>
        <v>4840.1000000000004</v>
      </c>
      <c r="O23" s="148">
        <v>45251</v>
      </c>
      <c r="P23" s="149">
        <f>N23-D12</f>
        <v>17.800000000000182</v>
      </c>
      <c r="Q23" s="239">
        <f>O23-E2</f>
        <v>35</v>
      </c>
      <c r="R23" s="246" t="s">
        <v>139</v>
      </c>
      <c r="S23" s="25"/>
      <c r="T23" s="227"/>
      <c r="U23" s="228"/>
      <c r="Z23" s="5"/>
    </row>
    <row r="24" spans="1:26" ht="18" customHeight="1">
      <c r="A24" s="22"/>
      <c r="B24" s="53" t="s">
        <v>140</v>
      </c>
      <c r="C24" s="43"/>
      <c r="D24" s="965"/>
      <c r="E24" s="973"/>
      <c r="F24" s="45"/>
      <c r="G24" s="46"/>
      <c r="H24" s="47"/>
      <c r="I24" s="120"/>
      <c r="J24" s="121"/>
      <c r="K24" s="121"/>
      <c r="L24" s="122"/>
      <c r="M24" s="136" t="s">
        <v>141</v>
      </c>
      <c r="N24" s="150"/>
      <c r="O24" s="148">
        <v>45274</v>
      </c>
      <c r="P24" s="150"/>
      <c r="Q24" s="247">
        <f>O24-E2</f>
        <v>58</v>
      </c>
      <c r="R24" s="248" t="s">
        <v>126</v>
      </c>
      <c r="S24" s="25"/>
      <c r="T24" s="227"/>
      <c r="U24" s="228"/>
      <c r="Z24" s="5"/>
    </row>
    <row r="25" spans="1:26" ht="18" customHeight="1">
      <c r="A25" s="22"/>
      <c r="B25" s="54">
        <v>31307</v>
      </c>
      <c r="C25" s="43"/>
      <c r="D25" s="965"/>
      <c r="E25" s="973"/>
      <c r="F25" s="45"/>
      <c r="G25" s="46"/>
      <c r="H25" s="47"/>
      <c r="I25" s="120"/>
      <c r="J25" s="121"/>
      <c r="K25" s="121"/>
      <c r="L25" s="122"/>
      <c r="M25" s="136" t="s">
        <v>142</v>
      </c>
      <c r="N25" s="137"/>
      <c r="O25" s="148">
        <v>45326</v>
      </c>
      <c r="P25" s="137"/>
      <c r="Q25" s="239">
        <f>O25-E2</f>
        <v>110</v>
      </c>
      <c r="R25" s="249"/>
      <c r="S25" s="25"/>
      <c r="T25" s="227"/>
      <c r="U25" s="228"/>
      <c r="Z25" s="5"/>
    </row>
    <row r="26" spans="1:26" ht="18" customHeight="1">
      <c r="A26" s="22"/>
      <c r="B26" s="55"/>
      <c r="C26" s="43"/>
      <c r="D26" s="965"/>
      <c r="E26" s="973"/>
      <c r="F26" s="56"/>
      <c r="G26" s="57"/>
      <c r="H26" s="58"/>
      <c r="I26" s="120"/>
      <c r="J26" s="121"/>
      <c r="K26" s="121"/>
      <c r="L26" s="122"/>
      <c r="M26" s="151" t="s">
        <v>252</v>
      </c>
      <c r="N26" s="137"/>
      <c r="O26" s="148">
        <v>45364</v>
      </c>
      <c r="P26" s="152"/>
      <c r="Q26" s="239">
        <f>O26-E2</f>
        <v>148</v>
      </c>
      <c r="R26" s="249"/>
      <c r="S26" s="25"/>
      <c r="T26" s="227"/>
      <c r="U26" s="228"/>
      <c r="Z26" s="5"/>
    </row>
    <row r="27" spans="1:26" ht="18" customHeight="1">
      <c r="A27" s="22"/>
      <c r="B27" s="55"/>
      <c r="C27" s="43"/>
      <c r="D27" s="965"/>
      <c r="E27" s="973"/>
      <c r="F27" s="45"/>
      <c r="G27" s="59"/>
      <c r="H27" s="47"/>
      <c r="I27" s="120"/>
      <c r="J27" s="121"/>
      <c r="K27" s="121"/>
      <c r="L27" s="122"/>
      <c r="M27" s="151" t="s">
        <v>253</v>
      </c>
      <c r="N27" s="153"/>
      <c r="O27" s="148">
        <v>45364</v>
      </c>
      <c r="P27" s="152"/>
      <c r="Q27" s="239">
        <f>O27-E2</f>
        <v>148</v>
      </c>
      <c r="R27" s="251" t="s">
        <v>143</v>
      </c>
      <c r="S27" s="25"/>
      <c r="T27" s="227"/>
      <c r="U27" s="228"/>
      <c r="Z27" s="5"/>
    </row>
    <row r="28" spans="1:26" ht="18" customHeight="1">
      <c r="A28" s="22"/>
      <c r="B28" s="55"/>
      <c r="C28" s="43"/>
      <c r="D28" s="965"/>
      <c r="E28" s="973"/>
      <c r="F28" s="45"/>
      <c r="G28" s="46"/>
      <c r="H28" s="58"/>
      <c r="I28" s="120"/>
      <c r="J28" s="121"/>
      <c r="K28" s="121"/>
      <c r="L28" s="122"/>
      <c r="M28" s="136" t="s">
        <v>239</v>
      </c>
      <c r="N28" s="731">
        <f>4794.1+50</f>
        <v>4844.1000000000004</v>
      </c>
      <c r="O28" s="155"/>
      <c r="P28" s="131">
        <f>N28-D12</f>
        <v>21.800000000000182</v>
      </c>
      <c r="Q28" s="252"/>
      <c r="R28" s="63" t="s">
        <v>126</v>
      </c>
      <c r="S28" s="25"/>
      <c r="T28" s="227"/>
      <c r="U28" s="228"/>
      <c r="Z28" s="5"/>
    </row>
    <row r="29" spans="1:26" ht="18" customHeight="1">
      <c r="A29" s="22"/>
      <c r="B29" s="55"/>
      <c r="C29" s="43"/>
      <c r="D29" s="965"/>
      <c r="E29" s="973"/>
      <c r="F29" s="56"/>
      <c r="G29" s="60"/>
      <c r="H29" s="61"/>
      <c r="I29" s="156"/>
      <c r="J29" s="157"/>
      <c r="K29" s="64"/>
      <c r="L29" s="122"/>
      <c r="M29" s="136" t="s">
        <v>144</v>
      </c>
      <c r="N29" s="149">
        <f>4781.1+150</f>
        <v>4931.1000000000004</v>
      </c>
      <c r="O29" s="148">
        <v>45554</v>
      </c>
      <c r="P29" s="131">
        <f>N29-D12</f>
        <v>108.80000000000018</v>
      </c>
      <c r="Q29" s="239">
        <f>O29-E2</f>
        <v>338</v>
      </c>
      <c r="R29" s="258" t="s">
        <v>249</v>
      </c>
      <c r="S29" s="25"/>
      <c r="T29" s="227"/>
      <c r="U29" s="228"/>
    </row>
    <row r="30" spans="1:26" ht="18" customHeight="1">
      <c r="A30" s="22"/>
      <c r="B30" s="62" t="s">
        <v>145</v>
      </c>
      <c r="C30" s="55"/>
      <c r="D30" s="965"/>
      <c r="E30" s="973"/>
      <c r="F30" s="45"/>
      <c r="G30" s="63"/>
      <c r="H30" s="47"/>
      <c r="I30" s="156"/>
      <c r="J30" s="121"/>
      <c r="K30" s="121"/>
      <c r="L30" s="122"/>
      <c r="M30" s="136" t="s">
        <v>148</v>
      </c>
      <c r="N30" s="149">
        <f>4790.1+300</f>
        <v>5090.1000000000004</v>
      </c>
      <c r="O30" s="148">
        <v>45372</v>
      </c>
      <c r="P30" s="149">
        <f>N30-D12</f>
        <v>267.80000000000018</v>
      </c>
      <c r="Q30" s="253">
        <f>O30-E2</f>
        <v>156</v>
      </c>
      <c r="R30" s="781" t="s">
        <v>265</v>
      </c>
      <c r="S30" s="25"/>
      <c r="T30" s="227"/>
      <c r="U30" s="228"/>
    </row>
    <row r="31" spans="1:26" ht="18" customHeight="1">
      <c r="A31" s="22"/>
      <c r="B31" s="62" t="s">
        <v>147</v>
      </c>
      <c r="C31" s="55"/>
      <c r="D31" s="965"/>
      <c r="E31" s="973"/>
      <c r="F31" s="45"/>
      <c r="G31" s="46"/>
      <c r="H31" s="64"/>
      <c r="I31" s="156"/>
      <c r="J31" s="121"/>
      <c r="K31" s="121"/>
      <c r="L31" s="122"/>
      <c r="M31" s="127" t="s">
        <v>150</v>
      </c>
      <c r="N31" s="128">
        <f>4767.7+200</f>
        <v>4967.7</v>
      </c>
      <c r="O31" s="129"/>
      <c r="P31" s="131">
        <f>N31-D12</f>
        <v>145.39999999999964</v>
      </c>
      <c r="Q31" s="748"/>
      <c r="R31" s="781" t="s">
        <v>250</v>
      </c>
      <c r="S31" s="25"/>
      <c r="T31" s="227"/>
      <c r="U31" s="228"/>
    </row>
    <row r="32" spans="1:26" ht="18" customHeight="1">
      <c r="A32" s="22"/>
      <c r="B32" s="62" t="s">
        <v>149</v>
      </c>
      <c r="C32" s="55"/>
      <c r="D32" s="965"/>
      <c r="E32" s="973"/>
      <c r="F32" s="50"/>
      <c r="G32" s="57"/>
      <c r="H32" s="65"/>
      <c r="I32" s="158"/>
      <c r="J32" s="80"/>
      <c r="K32" s="80"/>
      <c r="L32" s="159"/>
      <c r="M32" s="383" t="s">
        <v>189</v>
      </c>
      <c r="N32" s="737">
        <f>4798.8+100</f>
        <v>4898.8</v>
      </c>
      <c r="O32" s="738"/>
      <c r="P32" s="739">
        <f>N32-D12</f>
        <v>76.5</v>
      </c>
      <c r="Q32" s="748"/>
      <c r="R32" s="277" t="s">
        <v>251</v>
      </c>
      <c r="S32" s="25"/>
      <c r="T32" s="227"/>
      <c r="U32" s="228"/>
    </row>
    <row r="33" spans="1:26" ht="18" customHeight="1">
      <c r="A33" s="22"/>
      <c r="B33" s="55"/>
      <c r="C33" s="62" t="s">
        <v>145</v>
      </c>
      <c r="D33" s="965"/>
      <c r="E33" s="973"/>
      <c r="F33" s="66"/>
      <c r="G33" s="57"/>
      <c r="H33" s="67"/>
      <c r="I33" s="120"/>
      <c r="J33" s="160"/>
      <c r="K33" s="160"/>
      <c r="L33" s="122"/>
      <c r="M33" s="127" t="s">
        <v>243</v>
      </c>
      <c r="N33" s="149">
        <v>4826.5</v>
      </c>
      <c r="O33" s="148">
        <v>45459</v>
      </c>
      <c r="P33" s="797">
        <f>N33-D12</f>
        <v>4.1999999999998181</v>
      </c>
      <c r="Q33" s="253">
        <f>O33-E2</f>
        <v>243</v>
      </c>
      <c r="S33" s="25"/>
      <c r="T33" s="227"/>
      <c r="U33" s="228"/>
    </row>
    <row r="34" spans="1:26" ht="18" customHeight="1">
      <c r="A34" s="22"/>
      <c r="B34" s="55"/>
      <c r="C34" s="68">
        <f>D12-1613.9</f>
        <v>3208.4</v>
      </c>
      <c r="D34" s="965"/>
      <c r="E34" s="973"/>
      <c r="F34" s="69"/>
      <c r="H34" s="70"/>
      <c r="I34" s="161"/>
      <c r="J34" s="162"/>
      <c r="K34" s="163"/>
      <c r="L34" s="164"/>
      <c r="M34" s="136" t="s">
        <v>244</v>
      </c>
      <c r="N34" s="149">
        <v>4830.2</v>
      </c>
      <c r="O34" s="148">
        <v>45427</v>
      </c>
      <c r="P34" s="149">
        <f>N34-D12</f>
        <v>7.8999999999996362</v>
      </c>
      <c r="Q34" s="253">
        <f>O34-E2</f>
        <v>211</v>
      </c>
      <c r="R34" s="254"/>
      <c r="S34" s="25"/>
      <c r="T34" s="227" t="str">
        <f ca="1">IF(O15="","",(O15-TODAY()))</f>
        <v/>
      </c>
      <c r="U34" s="228"/>
    </row>
    <row r="35" spans="1:26" ht="18" customHeight="1">
      <c r="A35" s="22"/>
      <c r="B35" s="55"/>
      <c r="C35" s="68"/>
      <c r="D35" s="965"/>
      <c r="E35" s="973"/>
      <c r="F35" s="71"/>
      <c r="G35" s="57"/>
      <c r="H35" s="70"/>
      <c r="I35" s="161"/>
      <c r="J35" s="162"/>
      <c r="K35" s="163"/>
      <c r="L35" s="164"/>
      <c r="M35" s="383"/>
      <c r="N35" s="767"/>
      <c r="O35" s="794"/>
      <c r="P35" s="767"/>
      <c r="Q35" s="748"/>
      <c r="R35" s="245"/>
      <c r="S35" s="25"/>
      <c r="T35" s="227"/>
      <c r="U35" s="228"/>
    </row>
    <row r="36" spans="1:26" ht="18" customHeight="1">
      <c r="A36" s="22"/>
      <c r="B36" s="55"/>
      <c r="C36" s="68"/>
      <c r="D36" s="965"/>
      <c r="E36" s="973"/>
      <c r="F36" s="69"/>
      <c r="G36" s="59"/>
      <c r="H36" s="70"/>
      <c r="I36" s="789" t="s">
        <v>260</v>
      </c>
      <c r="J36" s="795" t="s">
        <v>258</v>
      </c>
      <c r="K36" s="790" t="s">
        <v>264</v>
      </c>
      <c r="L36" s="164"/>
      <c r="M36" s="766" t="s">
        <v>245</v>
      </c>
      <c r="N36" s="767"/>
      <c r="O36" s="148">
        <v>45276</v>
      </c>
      <c r="P36" s="154"/>
      <c r="Q36" s="250">
        <f>O36-E2</f>
        <v>60</v>
      </c>
      <c r="R36" s="245"/>
      <c r="S36" s="25"/>
      <c r="T36" s="227"/>
      <c r="U36" s="228"/>
    </row>
    <row r="37" spans="1:26" ht="18" customHeight="1">
      <c r="A37" s="22"/>
      <c r="B37" s="55"/>
      <c r="C37" s="68"/>
      <c r="D37" s="965"/>
      <c r="E37" s="973"/>
      <c r="F37" s="742"/>
      <c r="G37" s="59"/>
      <c r="H37" s="70"/>
      <c r="I37" s="161"/>
      <c r="J37" s="162"/>
      <c r="K37" s="163"/>
      <c r="L37" s="164"/>
      <c r="M37" s="766" t="s">
        <v>246</v>
      </c>
      <c r="N37" s="737">
        <f>5276.5</f>
        <v>5276.5</v>
      </c>
      <c r="O37" s="148">
        <v>45276</v>
      </c>
      <c r="P37" s="149">
        <f>N37-D12</f>
        <v>454.19999999999982</v>
      </c>
      <c r="Q37" s="253">
        <f>O37-E2</f>
        <v>60</v>
      </c>
      <c r="R37" s="60" t="s">
        <v>152</v>
      </c>
      <c r="S37" s="25"/>
      <c r="T37" s="227"/>
      <c r="U37" s="228"/>
    </row>
    <row r="38" spans="1:26" ht="18" customHeight="1">
      <c r="A38" s="22"/>
      <c r="B38" s="55"/>
      <c r="C38" s="68"/>
      <c r="D38" s="965"/>
      <c r="E38" s="973"/>
      <c r="F38" s="742"/>
      <c r="G38" s="741"/>
      <c r="H38" s="70"/>
      <c r="I38" s="161"/>
      <c r="J38" s="162"/>
      <c r="K38" s="163"/>
      <c r="L38" s="164"/>
      <c r="M38" s="766" t="s">
        <v>255</v>
      </c>
      <c r="N38" s="737">
        <v>4902.1000000000004</v>
      </c>
      <c r="O38" s="738"/>
      <c r="P38" s="739">
        <f>N38-D12</f>
        <v>79.800000000000182</v>
      </c>
      <c r="Q38" s="748"/>
      <c r="R38" s="60"/>
      <c r="S38" s="25"/>
      <c r="T38" s="227"/>
      <c r="U38" s="228"/>
    </row>
    <row r="39" spans="1:26">
      <c r="A39" s="22"/>
      <c r="B39" s="55"/>
      <c r="C39" s="68"/>
      <c r="D39" s="965"/>
      <c r="E39" s="973"/>
      <c r="F39" s="71"/>
      <c r="G39" s="59"/>
      <c r="H39" s="70"/>
      <c r="I39" s="161"/>
      <c r="J39" s="162"/>
      <c r="K39" s="163"/>
      <c r="L39" s="164"/>
      <c r="M39" s="777" t="s">
        <v>247</v>
      </c>
      <c r="N39" s="737">
        <f>5576.5</f>
        <v>5576.5</v>
      </c>
      <c r="O39" s="148">
        <v>45276</v>
      </c>
      <c r="P39" s="149">
        <f>N39-D12</f>
        <v>754.19999999999982</v>
      </c>
      <c r="Q39" s="253">
        <f>O39-E2</f>
        <v>60</v>
      </c>
      <c r="R39" s="255" t="s">
        <v>154</v>
      </c>
      <c r="S39" s="25"/>
      <c r="T39" s="227"/>
      <c r="U39" s="228"/>
    </row>
    <row r="40" spans="1:26" ht="20.25" customHeight="1" thickBot="1">
      <c r="A40" s="22"/>
      <c r="B40" s="62"/>
      <c r="C40" s="68"/>
      <c r="D40" s="965"/>
      <c r="E40" s="973"/>
      <c r="F40" s="69"/>
      <c r="G40" s="72"/>
      <c r="H40" s="73"/>
      <c r="I40" s="165"/>
      <c r="J40" s="167"/>
      <c r="K40" s="168"/>
      <c r="L40" s="166"/>
      <c r="M40" s="952" t="s">
        <v>153</v>
      </c>
      <c r="N40" s="953"/>
      <c r="O40" s="953"/>
      <c r="P40" s="953"/>
      <c r="Q40" s="954"/>
      <c r="S40" s="25"/>
      <c r="T40" s="227"/>
      <c r="U40" s="228"/>
    </row>
    <row r="41" spans="1:26" ht="18" customHeight="1" thickTop="1">
      <c r="A41" s="22"/>
      <c r="B41" s="62"/>
      <c r="C41" s="68"/>
      <c r="D41" s="965"/>
      <c r="E41" s="973"/>
      <c r="F41" s="69"/>
      <c r="G41" s="74"/>
      <c r="H41" s="75"/>
      <c r="I41" s="158"/>
      <c r="J41" s="167"/>
      <c r="K41" s="168"/>
      <c r="L41" s="166"/>
      <c r="M41" s="123" t="s">
        <v>155</v>
      </c>
      <c r="N41" s="135"/>
      <c r="O41" s="141">
        <v>45220</v>
      </c>
      <c r="P41" s="169"/>
      <c r="Q41" s="256">
        <f>O41-E2</f>
        <v>4</v>
      </c>
      <c r="R41" s="255"/>
      <c r="S41" s="25"/>
      <c r="T41" s="227"/>
      <c r="U41" s="228"/>
    </row>
    <row r="42" spans="1:26" ht="18" customHeight="1">
      <c r="A42" s="22"/>
      <c r="B42" s="62"/>
      <c r="C42" s="68"/>
      <c r="D42" s="965"/>
      <c r="E42" s="973"/>
      <c r="F42" s="69"/>
      <c r="G42" s="74"/>
      <c r="H42" s="76"/>
      <c r="I42" s="158"/>
      <c r="J42" s="167"/>
      <c r="K42" s="168"/>
      <c r="L42" s="166"/>
      <c r="M42" s="136" t="s">
        <v>156</v>
      </c>
      <c r="N42" s="137"/>
      <c r="O42" s="138">
        <v>45236</v>
      </c>
      <c r="P42" s="137"/>
      <c r="Q42" s="235">
        <f>O42-E2</f>
        <v>20</v>
      </c>
      <c r="R42" s="251" t="s">
        <v>157</v>
      </c>
      <c r="S42" s="25"/>
      <c r="T42" s="227"/>
      <c r="U42" s="228"/>
    </row>
    <row r="43" spans="1:26" ht="18" customHeight="1">
      <c r="A43" s="22"/>
      <c r="B43" s="62"/>
      <c r="C43" s="68"/>
      <c r="D43" s="965"/>
      <c r="E43" s="973"/>
      <c r="F43" s="69"/>
      <c r="G43" s="57"/>
      <c r="H43" s="77"/>
      <c r="I43" s="158"/>
      <c r="J43" s="167"/>
      <c r="K43" s="168"/>
      <c r="L43" s="166"/>
      <c r="M43" s="136" t="s">
        <v>158</v>
      </c>
      <c r="N43" s="137"/>
      <c r="O43" s="138">
        <v>45274</v>
      </c>
      <c r="P43" s="137"/>
      <c r="Q43" s="239">
        <f>O43-E2</f>
        <v>58</v>
      </c>
      <c r="R43" s="238" t="s">
        <v>126</v>
      </c>
      <c r="S43" s="25"/>
      <c r="T43" s="227"/>
      <c r="U43" s="228"/>
    </row>
    <row r="44" spans="1:26" ht="18" customHeight="1">
      <c r="A44" s="22"/>
      <c r="B44" s="55"/>
      <c r="C44" s="62"/>
      <c r="D44" s="965"/>
      <c r="E44" s="973"/>
      <c r="F44" s="979"/>
      <c r="G44" s="72"/>
      <c r="H44" s="78"/>
      <c r="I44" s="170"/>
      <c r="J44" s="171"/>
      <c r="K44" s="172"/>
      <c r="L44" s="173"/>
      <c r="M44" s="142" t="s">
        <v>159</v>
      </c>
      <c r="N44" s="174"/>
      <c r="O44" s="144">
        <v>45372</v>
      </c>
      <c r="P44" s="175"/>
      <c r="Q44" s="257">
        <f>O44-E2</f>
        <v>156</v>
      </c>
      <c r="R44" s="258" t="s">
        <v>160</v>
      </c>
      <c r="S44" s="25"/>
      <c r="T44" s="227"/>
      <c r="U44" s="228"/>
      <c r="Z44" s="279"/>
    </row>
    <row r="45" spans="1:26" ht="18" customHeight="1">
      <c r="A45" s="22"/>
      <c r="B45" s="55"/>
      <c r="C45" s="62"/>
      <c r="D45" s="965"/>
      <c r="E45" s="973"/>
      <c r="F45" s="980"/>
      <c r="G45" s="79"/>
      <c r="H45" s="80"/>
      <c r="I45" s="176"/>
      <c r="J45" s="162"/>
      <c r="K45" s="163"/>
      <c r="L45" s="164"/>
      <c r="M45" s="142"/>
      <c r="N45" s="174"/>
      <c r="O45" s="750"/>
      <c r="P45" s="751"/>
      <c r="Q45" s="752"/>
      <c r="R45" s="259" t="s">
        <v>242</v>
      </c>
      <c r="S45" s="25"/>
      <c r="T45" s="227"/>
      <c r="U45" s="228"/>
      <c r="Z45" s="279"/>
    </row>
    <row r="46" spans="1:26" ht="18" customHeight="1" thickBot="1">
      <c r="A46" s="22"/>
      <c r="B46" s="62" t="s">
        <v>161</v>
      </c>
      <c r="C46" s="62" t="s">
        <v>161</v>
      </c>
      <c r="D46" s="965"/>
      <c r="E46" s="973"/>
      <c r="F46" s="980"/>
      <c r="G46" s="79"/>
      <c r="H46" s="80"/>
      <c r="I46" s="176"/>
      <c r="J46" s="171"/>
      <c r="K46" s="172" t="s">
        <v>23</v>
      </c>
      <c r="L46" s="173"/>
      <c r="M46" s="142"/>
      <c r="N46" s="174"/>
      <c r="O46" s="750"/>
      <c r="P46" s="751"/>
      <c r="Q46" s="752"/>
      <c r="S46" s="25"/>
      <c r="T46" s="227"/>
      <c r="U46" s="228"/>
      <c r="Z46" s="279"/>
    </row>
    <row r="47" spans="1:26" ht="23.25" customHeight="1" thickTop="1" thickBot="1">
      <c r="A47" s="22"/>
      <c r="B47" s="81" t="s">
        <v>147</v>
      </c>
      <c r="C47" s="44">
        <f>D12-1654</f>
        <v>3168.3</v>
      </c>
      <c r="D47" s="965"/>
      <c r="E47" s="973"/>
      <c r="F47" s="980"/>
      <c r="G47" s="82"/>
      <c r="H47" s="80"/>
      <c r="I47" s="177"/>
      <c r="J47" s="178"/>
      <c r="K47" s="179"/>
      <c r="L47" s="180"/>
      <c r="M47" s="955" t="s">
        <v>162</v>
      </c>
      <c r="N47" s="955"/>
      <c r="O47" s="955"/>
      <c r="P47" s="955"/>
      <c r="Q47" s="955"/>
      <c r="R47" s="251" t="s">
        <v>165</v>
      </c>
      <c r="S47" s="25"/>
      <c r="T47" s="227"/>
      <c r="U47" s="228"/>
      <c r="Z47" s="279"/>
    </row>
    <row r="48" spans="1:26" ht="39" customHeight="1" thickTop="1">
      <c r="A48" s="22"/>
      <c r="B48" s="81" t="s">
        <v>163</v>
      </c>
      <c r="C48" s="55"/>
      <c r="D48" s="965"/>
      <c r="E48" s="973"/>
      <c r="F48" s="980"/>
      <c r="G48" s="82"/>
      <c r="H48" s="83"/>
      <c r="I48" s="182"/>
      <c r="J48" s="178"/>
      <c r="K48" s="179"/>
      <c r="L48" s="180"/>
      <c r="M48" s="183" t="s">
        <v>164</v>
      </c>
      <c r="N48" s="124">
        <f>4790.1+50</f>
        <v>4840.1000000000004</v>
      </c>
      <c r="O48" s="184"/>
      <c r="P48" s="185">
        <f>N48-D12</f>
        <v>17.800000000000182</v>
      </c>
      <c r="Q48" s="260"/>
      <c r="R48" s="63" t="s">
        <v>126</v>
      </c>
      <c r="S48" s="25"/>
      <c r="T48" s="227"/>
      <c r="U48" s="228"/>
      <c r="Z48" s="279"/>
    </row>
    <row r="49" spans="1:26" ht="39" customHeight="1">
      <c r="A49" s="22"/>
      <c r="B49" s="55"/>
      <c r="C49" s="55"/>
      <c r="D49" s="965"/>
      <c r="E49" s="973"/>
      <c r="F49" s="69"/>
      <c r="G49" s="82"/>
      <c r="H49" s="80"/>
      <c r="I49" s="177"/>
      <c r="J49" s="178"/>
      <c r="K49" s="179"/>
      <c r="L49" s="180"/>
      <c r="M49" s="142" t="s">
        <v>166</v>
      </c>
      <c r="N49" s="128">
        <f>4790.1+50</f>
        <v>4840.1000000000004</v>
      </c>
      <c r="O49" s="186">
        <v>45372</v>
      </c>
      <c r="P49" s="187">
        <f>N49-D12</f>
        <v>17.800000000000182</v>
      </c>
      <c r="Q49" s="261">
        <f>O49-E2</f>
        <v>156</v>
      </c>
      <c r="R49" s="81" t="s">
        <v>168</v>
      </c>
      <c r="S49" s="25"/>
      <c r="T49" s="227"/>
      <c r="U49" s="228"/>
    </row>
    <row r="50" spans="1:26" ht="39" customHeight="1">
      <c r="A50" s="22"/>
      <c r="B50" s="55"/>
      <c r="C50" s="55"/>
      <c r="D50" s="965"/>
      <c r="E50" s="973"/>
      <c r="F50" s="69"/>
      <c r="G50" s="84"/>
      <c r="H50" s="80"/>
      <c r="I50" s="177"/>
      <c r="J50" s="178"/>
      <c r="K50" s="179"/>
      <c r="L50" s="180"/>
      <c r="M50" s="127" t="s">
        <v>167</v>
      </c>
      <c r="N50" s="188">
        <f>4790.1+50</f>
        <v>4840.1000000000004</v>
      </c>
      <c r="O50" s="189"/>
      <c r="P50" s="190">
        <f>N50-D12</f>
        <v>17.800000000000182</v>
      </c>
      <c r="Q50" s="189"/>
      <c r="R50" s="262" t="s">
        <v>169</v>
      </c>
      <c r="S50" s="25"/>
      <c r="T50" s="227"/>
      <c r="U50" s="228"/>
    </row>
    <row r="51" spans="1:26" ht="39" customHeight="1" thickBot="1">
      <c r="A51" s="22"/>
      <c r="B51" s="55"/>
      <c r="C51" s="55"/>
      <c r="D51" s="965"/>
      <c r="E51" s="973"/>
      <c r="F51" s="69"/>
      <c r="G51" s="84"/>
      <c r="H51" s="80"/>
      <c r="I51" s="177"/>
      <c r="J51" s="178"/>
      <c r="K51" s="179"/>
      <c r="L51" s="180"/>
      <c r="M51" s="191"/>
      <c r="N51" s="155"/>
      <c r="O51" s="783"/>
      <c r="P51" s="749"/>
      <c r="Q51" s="784"/>
      <c r="R51" s="12"/>
      <c r="S51" s="25"/>
      <c r="T51" s="227"/>
      <c r="U51" s="228"/>
    </row>
    <row r="52" spans="1:26" ht="21.75" thickTop="1" thickBot="1">
      <c r="A52" s="22"/>
      <c r="B52" s="55"/>
      <c r="C52" s="55"/>
      <c r="D52" s="965"/>
      <c r="E52" s="973"/>
      <c r="F52" s="69"/>
      <c r="G52" s="85"/>
      <c r="H52" s="80"/>
      <c r="I52" s="177"/>
      <c r="J52" s="178"/>
      <c r="K52" s="179"/>
      <c r="L52" s="180"/>
      <c r="M52" s="181" t="s">
        <v>170</v>
      </c>
      <c r="N52" s="947" t="s">
        <v>171</v>
      </c>
      <c r="O52" s="948"/>
      <c r="P52" s="949" t="s">
        <v>172</v>
      </c>
      <c r="Q52" s="950"/>
      <c r="R52" s="251" t="s">
        <v>173</v>
      </c>
      <c r="S52" s="25"/>
      <c r="T52" s="227"/>
      <c r="U52" s="228"/>
    </row>
    <row r="53" spans="1:26" ht="30.75" customHeight="1" thickTop="1">
      <c r="A53" s="22"/>
      <c r="B53" s="62"/>
      <c r="C53" s="55"/>
      <c r="D53" s="965"/>
      <c r="E53" s="973"/>
      <c r="F53" s="45"/>
      <c r="G53" s="86"/>
      <c r="H53" s="80"/>
      <c r="I53" s="182"/>
      <c r="J53" s="178"/>
      <c r="K53" s="179"/>
      <c r="L53" s="180"/>
      <c r="M53" s="127" t="s">
        <v>254</v>
      </c>
      <c r="N53" s="190">
        <v>4855.5</v>
      </c>
      <c r="O53" s="345"/>
      <c r="P53" s="185">
        <f>N53-D12</f>
        <v>33.199999999999818</v>
      </c>
      <c r="Q53" s="344"/>
      <c r="R53" s="265">
        <v>5409</v>
      </c>
      <c r="S53" s="25"/>
      <c r="T53" s="227"/>
      <c r="U53" s="228"/>
    </row>
    <row r="54" spans="1:26" ht="26.25" customHeight="1">
      <c r="A54" s="22"/>
      <c r="B54" s="62"/>
      <c r="C54" s="44"/>
      <c r="D54" s="965"/>
      <c r="E54" s="973"/>
      <c r="F54" s="50"/>
      <c r="G54" s="82"/>
      <c r="H54" s="87"/>
      <c r="I54" s="182"/>
      <c r="J54" s="178"/>
      <c r="K54" s="179"/>
      <c r="L54" s="180"/>
      <c r="M54" s="195" t="s">
        <v>256</v>
      </c>
      <c r="N54" s="155"/>
      <c r="O54" s="778">
        <v>45286</v>
      </c>
      <c r="P54" s="749"/>
      <c r="Q54" s="779">
        <f>O54-E2</f>
        <v>70</v>
      </c>
      <c r="R54" s="267" t="s">
        <v>174</v>
      </c>
      <c r="S54" s="25"/>
      <c r="T54" s="227"/>
      <c r="U54" s="228"/>
    </row>
    <row r="55" spans="1:26" ht="26.25" customHeight="1">
      <c r="A55" s="22"/>
      <c r="B55" s="62"/>
      <c r="C55" s="798"/>
      <c r="D55" s="965"/>
      <c r="E55" s="973"/>
      <c r="F55" s="50"/>
      <c r="G55" s="82"/>
      <c r="H55" s="87"/>
      <c r="I55" s="182"/>
      <c r="J55" s="178"/>
      <c r="K55" s="179"/>
      <c r="L55" s="180"/>
      <c r="M55" s="195" t="s">
        <v>272</v>
      </c>
      <c r="N55" s="190">
        <v>5000</v>
      </c>
      <c r="O55" s="345"/>
      <c r="P55" s="185">
        <f>N55-D12</f>
        <v>177.69999999999982</v>
      </c>
      <c r="Q55" s="344"/>
      <c r="R55" s="799" t="s">
        <v>269</v>
      </c>
      <c r="S55" s="25"/>
      <c r="T55" s="227"/>
      <c r="U55" s="228"/>
    </row>
    <row r="56" spans="1:26" ht="26.25" customHeight="1">
      <c r="A56" s="22"/>
      <c r="B56" s="62"/>
      <c r="C56" s="798"/>
      <c r="D56" s="965"/>
      <c r="E56" s="973"/>
      <c r="F56" s="50"/>
      <c r="G56" s="82"/>
      <c r="H56" s="87"/>
      <c r="I56" s="182"/>
      <c r="J56" s="178"/>
      <c r="K56" s="179"/>
      <c r="L56" s="180"/>
      <c r="M56" s="195" t="s">
        <v>273</v>
      </c>
      <c r="N56" s="190">
        <v>5000</v>
      </c>
      <c r="O56" s="345"/>
      <c r="P56" s="185">
        <f>N56-D12</f>
        <v>177.69999999999982</v>
      </c>
      <c r="Q56" s="344"/>
      <c r="R56" s="799"/>
      <c r="S56" s="25"/>
      <c r="T56" s="227"/>
      <c r="U56" s="228"/>
    </row>
    <row r="57" spans="1:26" ht="26.25" customHeight="1">
      <c r="A57" s="22"/>
      <c r="B57" s="62"/>
      <c r="C57" s="798"/>
      <c r="D57" s="965"/>
      <c r="E57" s="973"/>
      <c r="F57" s="50"/>
      <c r="G57" s="82"/>
      <c r="H57" s="87"/>
      <c r="I57" s="182"/>
      <c r="J57" s="178"/>
      <c r="K57" s="179"/>
      <c r="L57" s="180"/>
      <c r="M57" s="195" t="s">
        <v>275</v>
      </c>
      <c r="N57" s="190">
        <v>5000</v>
      </c>
      <c r="O57" s="345"/>
      <c r="P57" s="185">
        <f>N57-D12</f>
        <v>177.69999999999982</v>
      </c>
      <c r="Q57" s="344"/>
      <c r="R57" s="799"/>
      <c r="S57" s="25"/>
      <c r="T57" s="227"/>
      <c r="U57" s="228"/>
    </row>
    <row r="58" spans="1:26" ht="21" customHeight="1">
      <c r="A58" s="22"/>
      <c r="B58" s="55"/>
      <c r="D58" s="965"/>
      <c r="E58" s="973"/>
      <c r="F58" s="45"/>
      <c r="G58" s="82"/>
      <c r="H58" s="47"/>
      <c r="I58" s="177"/>
      <c r="J58" s="178"/>
      <c r="K58" s="179"/>
      <c r="L58" s="180"/>
      <c r="M58" s="195" t="s">
        <v>274</v>
      </c>
      <c r="N58" s="190">
        <v>5000</v>
      </c>
      <c r="O58" s="345"/>
      <c r="P58" s="185">
        <f>N58-D12</f>
        <v>177.69999999999982</v>
      </c>
      <c r="Q58" s="344"/>
      <c r="R58" s="268"/>
      <c r="S58" s="25"/>
      <c r="T58" s="227"/>
      <c r="U58" s="228"/>
      <c r="Z58" s="280"/>
    </row>
    <row r="59" spans="1:26" ht="9.9499999999999993" customHeight="1">
      <c r="A59" s="22"/>
      <c r="B59" s="88"/>
      <c r="C59" s="88"/>
      <c r="D59" s="89" t="s">
        <v>175</v>
      </c>
      <c r="E59" s="90"/>
      <c r="F59" s="91"/>
      <c r="G59" s="92"/>
      <c r="H59" s="91"/>
      <c r="I59" s="197"/>
      <c r="J59" s="198"/>
      <c r="K59" s="198"/>
      <c r="L59" s="198"/>
      <c r="M59" s="199"/>
      <c r="N59" s="200"/>
      <c r="O59" s="201"/>
      <c r="P59" s="200"/>
      <c r="Q59" s="269"/>
      <c r="R59" s="270"/>
      <c r="S59" s="25"/>
    </row>
    <row r="60" spans="1:26" ht="18" customHeight="1">
      <c r="A60" s="93"/>
      <c r="B60" s="94"/>
      <c r="C60" s="94"/>
      <c r="D60" s="966">
        <f>4533.6+3.1+1.5</f>
        <v>4538.2000000000007</v>
      </c>
      <c r="E60" s="974" t="s">
        <v>266</v>
      </c>
      <c r="F60" s="95"/>
      <c r="G60" s="96"/>
      <c r="H60" s="97"/>
      <c r="I60" s="202"/>
      <c r="J60" s="203"/>
      <c r="K60" s="204"/>
      <c r="L60" s="205"/>
      <c r="M60" s="981" t="s">
        <v>120</v>
      </c>
      <c r="N60" s="982"/>
      <c r="O60" s="982"/>
      <c r="P60" s="982"/>
      <c r="Q60" s="983"/>
      <c r="R60" s="254"/>
      <c r="S60" s="25"/>
      <c r="T60" s="271" t="e">
        <f ca="1">IF(#REF!="","",(#REF!-TODAY()))</f>
        <v>#REF!</v>
      </c>
      <c r="V60" s="272"/>
    </row>
    <row r="61" spans="1:26" ht="18" customHeight="1">
      <c r="A61" s="22"/>
      <c r="B61" s="55"/>
      <c r="C61" s="55"/>
      <c r="D61" s="965"/>
      <c r="E61" s="975"/>
      <c r="F61" s="98"/>
      <c r="G61" s="99"/>
      <c r="H61" s="100"/>
      <c r="I61" s="206"/>
      <c r="J61" s="207"/>
      <c r="K61" s="179"/>
      <c r="L61" s="208"/>
      <c r="M61" s="209"/>
      <c r="N61" s="210"/>
      <c r="O61" s="211"/>
      <c r="P61" s="210"/>
      <c r="Q61" s="273"/>
      <c r="R61" s="60" t="s">
        <v>122</v>
      </c>
      <c r="S61" s="25"/>
      <c r="T61" s="271"/>
      <c r="V61" s="272"/>
    </row>
    <row r="62" spans="1:26" ht="18" customHeight="1">
      <c r="A62" s="22"/>
      <c r="B62" s="55"/>
      <c r="C62" s="55"/>
      <c r="D62" s="965"/>
      <c r="E62" s="975"/>
      <c r="F62" s="98"/>
      <c r="G62" s="99"/>
      <c r="H62" s="100"/>
      <c r="I62" s="206"/>
      <c r="J62" s="207"/>
      <c r="K62" s="179"/>
      <c r="L62" s="208"/>
      <c r="M62" s="212" t="s">
        <v>176</v>
      </c>
      <c r="N62" s="213">
        <f>4538.2+25</f>
        <v>4563.2</v>
      </c>
      <c r="O62" s="214"/>
      <c r="P62" s="215">
        <f>N62-D60</f>
        <v>24.999999999999091</v>
      </c>
      <c r="Q62" s="274"/>
      <c r="R62" s="231" t="s">
        <v>124</v>
      </c>
      <c r="S62" s="25"/>
      <c r="T62" s="271"/>
      <c r="V62" s="272"/>
    </row>
    <row r="63" spans="1:26" ht="18" customHeight="1">
      <c r="A63" s="22"/>
      <c r="B63" s="62"/>
      <c r="C63" s="62"/>
      <c r="D63" s="965"/>
      <c r="E63" s="975"/>
      <c r="F63" s="98"/>
      <c r="G63" s="99"/>
      <c r="H63" s="100"/>
      <c r="I63" s="206"/>
      <c r="J63" s="207"/>
      <c r="K63" s="179"/>
      <c r="L63" s="208"/>
      <c r="M63" s="127" t="s">
        <v>123</v>
      </c>
      <c r="N63" s="128">
        <v>4549.6000000000004</v>
      </c>
      <c r="O63" s="129"/>
      <c r="P63" s="213">
        <f>N63-D60</f>
        <v>11.399999999999636</v>
      </c>
      <c r="Q63" s="230"/>
      <c r="R63" s="275" t="s">
        <v>126</v>
      </c>
      <c r="S63" s="25"/>
      <c r="T63" s="271"/>
      <c r="V63" s="272"/>
    </row>
    <row r="64" spans="1:26" ht="18" customHeight="1">
      <c r="A64" s="22"/>
      <c r="B64" s="62"/>
      <c r="C64" s="62"/>
      <c r="D64" s="965"/>
      <c r="E64" s="975"/>
      <c r="F64" s="98"/>
      <c r="G64" s="101"/>
      <c r="H64" s="100"/>
      <c r="I64" s="206"/>
      <c r="J64" s="207"/>
      <c r="K64" s="179"/>
      <c r="L64" s="208"/>
      <c r="M64" s="127" t="s">
        <v>125</v>
      </c>
      <c r="N64" s="128">
        <v>4599.6000000000004</v>
      </c>
      <c r="O64" s="129"/>
      <c r="P64" s="131">
        <f>N64-D60</f>
        <v>61.399999999999636</v>
      </c>
      <c r="Q64" s="232"/>
      <c r="R64" s="236" t="s">
        <v>129</v>
      </c>
      <c r="S64" s="25"/>
      <c r="T64" s="271"/>
      <c r="V64" s="272"/>
    </row>
    <row r="65" spans="1:56" ht="18" customHeight="1">
      <c r="A65" s="22"/>
      <c r="B65" s="62"/>
      <c r="C65" s="62"/>
      <c r="D65" s="965"/>
      <c r="E65" s="975"/>
      <c r="F65" s="98"/>
      <c r="G65" s="102"/>
      <c r="H65" s="100"/>
      <c r="I65" s="206"/>
      <c r="J65" s="207"/>
      <c r="K65" s="179"/>
      <c r="L65" s="208"/>
      <c r="M65" s="127" t="s">
        <v>127</v>
      </c>
      <c r="N65" s="128">
        <f>4478.2+150</f>
        <v>4628.2</v>
      </c>
      <c r="O65" s="129"/>
      <c r="P65" s="131">
        <f>N65-D60</f>
        <v>89.999999999999091</v>
      </c>
      <c r="Q65" s="232"/>
      <c r="R65" s="238" t="s">
        <v>126</v>
      </c>
      <c r="S65" s="25"/>
      <c r="T65" s="271"/>
      <c r="V65" s="272"/>
    </row>
    <row r="66" spans="1:56" ht="18" customHeight="1">
      <c r="A66" s="22"/>
      <c r="B66" s="62"/>
      <c r="C66" s="62"/>
      <c r="D66" s="965"/>
      <c r="E66" s="975"/>
      <c r="F66" s="98"/>
      <c r="G66" s="102"/>
      <c r="H66" s="100"/>
      <c r="I66" s="206"/>
      <c r="J66" s="207"/>
      <c r="K66" s="179"/>
      <c r="L66" s="208"/>
      <c r="M66" s="142" t="s">
        <v>177</v>
      </c>
      <c r="N66" s="174"/>
      <c r="O66" s="216">
        <v>45221</v>
      </c>
      <c r="P66" s="174"/>
      <c r="Q66" s="276">
        <f>O66-E2</f>
        <v>5</v>
      </c>
      <c r="R66" s="240" t="s">
        <v>132</v>
      </c>
      <c r="S66" s="25"/>
      <c r="T66" s="271"/>
      <c r="V66" s="272"/>
    </row>
    <row r="67" spans="1:56" ht="18" customHeight="1">
      <c r="A67" s="22"/>
      <c r="B67" s="62"/>
      <c r="C67" s="62"/>
      <c r="D67" s="965"/>
      <c r="E67" s="975"/>
      <c r="F67" s="98"/>
      <c r="G67" s="102"/>
      <c r="H67" s="100"/>
      <c r="I67" s="206"/>
      <c r="J67" s="207"/>
      <c r="K67" s="179"/>
      <c r="L67" s="208"/>
      <c r="M67" s="142" t="s">
        <v>178</v>
      </c>
      <c r="N67" s="174"/>
      <c r="O67" s="316">
        <v>45282</v>
      </c>
      <c r="P67" s="174"/>
      <c r="Q67" s="266">
        <f>O67-E2</f>
        <v>66</v>
      </c>
      <c r="R67" s="240" t="s">
        <v>134</v>
      </c>
      <c r="S67" s="25"/>
      <c r="T67" s="271"/>
      <c r="V67" s="272"/>
    </row>
    <row r="68" spans="1:56" ht="19.5" customHeight="1">
      <c r="A68" s="22"/>
      <c r="B68" s="62"/>
      <c r="C68" s="62"/>
      <c r="D68" s="965"/>
      <c r="E68" s="975"/>
      <c r="F68" s="98"/>
      <c r="G68" s="102"/>
      <c r="H68" s="100"/>
      <c r="I68" s="206"/>
      <c r="J68" s="207"/>
      <c r="K68" s="179"/>
      <c r="L68" s="208"/>
      <c r="M68" s="151" t="s">
        <v>179</v>
      </c>
      <c r="N68" s="153"/>
      <c r="O68" s="144">
        <v>45323</v>
      </c>
      <c r="P68" s="317"/>
      <c r="Q68" s="250">
        <f>O68-E2</f>
        <v>107</v>
      </c>
      <c r="R68" s="243" t="s">
        <v>136</v>
      </c>
      <c r="S68" s="25"/>
      <c r="T68" s="271"/>
      <c r="V68" s="272"/>
    </row>
    <row r="69" spans="1:56" ht="21" customHeight="1">
      <c r="A69" s="22"/>
      <c r="B69" s="62"/>
      <c r="C69" s="62"/>
      <c r="D69" s="965"/>
      <c r="E69" s="975"/>
      <c r="F69" s="98"/>
      <c r="G69" s="102"/>
      <c r="H69" s="100"/>
      <c r="I69" s="206"/>
      <c r="J69" s="207"/>
      <c r="K69" s="179"/>
      <c r="L69" s="208"/>
      <c r="M69" s="142" t="s">
        <v>180</v>
      </c>
      <c r="N69" s="143"/>
      <c r="O69" s="144">
        <v>45231</v>
      </c>
      <c r="P69" s="143"/>
      <c r="Q69" s="257">
        <f>O69-E2</f>
        <v>15</v>
      </c>
      <c r="R69" s="240"/>
      <c r="S69" s="25"/>
      <c r="T69" s="271"/>
      <c r="V69" s="272"/>
    </row>
    <row r="70" spans="1:56" ht="18" customHeight="1">
      <c r="A70" s="22"/>
      <c r="B70" s="62"/>
      <c r="C70" s="62"/>
      <c r="D70" s="965"/>
      <c r="E70" s="975"/>
      <c r="F70" s="98"/>
      <c r="G70" s="281"/>
      <c r="H70" s="100"/>
      <c r="I70" s="206"/>
      <c r="J70" s="179"/>
      <c r="K70" s="179"/>
      <c r="L70" s="208"/>
      <c r="M70" s="127" t="s">
        <v>133</v>
      </c>
      <c r="N70" s="318"/>
      <c r="O70" s="216">
        <v>45227</v>
      </c>
      <c r="P70" s="318"/>
      <c r="Q70" s="386">
        <f>O70-E2</f>
        <v>11</v>
      </c>
      <c r="R70" s="249"/>
      <c r="S70" s="25"/>
      <c r="T70" s="227">
        <f ca="1">IF(O68="","",(O68-TODAY()))</f>
        <v>108</v>
      </c>
      <c r="U70" s="387"/>
      <c r="V70" s="272"/>
      <c r="Z70" s="418"/>
    </row>
    <row r="71" spans="1:56" s="2" customFormat="1" ht="18" customHeight="1">
      <c r="A71" s="22"/>
      <c r="B71" s="62"/>
      <c r="C71" s="62"/>
      <c r="D71" s="965"/>
      <c r="E71" s="975"/>
      <c r="F71" s="98"/>
      <c r="G71" s="282"/>
      <c r="H71" s="100"/>
      <c r="I71" s="206"/>
      <c r="J71" s="179"/>
      <c r="K71" s="179"/>
      <c r="L71" s="208"/>
      <c r="M71" s="319"/>
      <c r="N71" s="143"/>
      <c r="O71" s="143"/>
      <c r="P71" s="143"/>
      <c r="Q71" s="388"/>
      <c r="R71" s="312"/>
      <c r="S71" s="25"/>
      <c r="T71" s="389"/>
      <c r="U71" s="12"/>
      <c r="V71" s="272"/>
      <c r="Z71" s="419"/>
      <c r="AW71" s="12"/>
      <c r="AX71" s="12"/>
      <c r="AY71" s="12"/>
      <c r="AZ71" s="12"/>
      <c r="BA71" s="12"/>
      <c r="BB71" s="12"/>
      <c r="BC71" s="12"/>
      <c r="BD71" s="12"/>
    </row>
    <row r="72" spans="1:56" ht="18" customHeight="1">
      <c r="A72" s="22"/>
      <c r="B72" s="55"/>
      <c r="C72" s="62"/>
      <c r="D72" s="965"/>
      <c r="E72" s="975"/>
      <c r="F72" s="98"/>
      <c r="G72" s="282"/>
      <c r="H72" s="100"/>
      <c r="I72" s="320"/>
      <c r="J72" s="179"/>
      <c r="K72" s="179"/>
      <c r="L72" s="208" t="s">
        <v>181</v>
      </c>
      <c r="M72" s="321" t="s">
        <v>182</v>
      </c>
      <c r="N72" s="322">
        <v>4549.6000000000004</v>
      </c>
      <c r="O72" s="323">
        <v>45252</v>
      </c>
      <c r="P72" s="324">
        <f>N72-D60</f>
        <v>11.399999999999636</v>
      </c>
      <c r="Q72" s="390">
        <f>O72-E2</f>
        <v>36</v>
      </c>
      <c r="R72" s="249"/>
      <c r="S72" s="25"/>
      <c r="T72" s="227"/>
      <c r="U72" s="387"/>
      <c r="V72" s="272"/>
      <c r="Z72" s="278"/>
    </row>
    <row r="73" spans="1:56" ht="18" customHeight="1">
      <c r="A73" s="22"/>
      <c r="B73" s="55"/>
      <c r="C73" s="62"/>
      <c r="D73" s="965"/>
      <c r="E73" s="975"/>
      <c r="F73" s="67"/>
      <c r="G73" s="282"/>
      <c r="H73" s="67"/>
      <c r="I73" s="206"/>
      <c r="J73" s="179"/>
      <c r="K73" s="179"/>
      <c r="L73" s="208"/>
      <c r="M73" s="136" t="s">
        <v>142</v>
      </c>
      <c r="N73" s="152"/>
      <c r="O73" s="148">
        <v>45239</v>
      </c>
      <c r="P73" s="152"/>
      <c r="Q73" s="239">
        <f>O73-E2</f>
        <v>23</v>
      </c>
      <c r="R73" s="251" t="s">
        <v>143</v>
      </c>
      <c r="S73" s="25"/>
      <c r="T73" s="227"/>
      <c r="U73" s="387"/>
      <c r="V73" s="272"/>
    </row>
    <row r="74" spans="1:56" ht="18" customHeight="1">
      <c r="A74" s="22"/>
      <c r="B74" s="283" t="s">
        <v>183</v>
      </c>
      <c r="C74" s="62"/>
      <c r="D74" s="965"/>
      <c r="E74" s="975"/>
      <c r="F74" s="67"/>
      <c r="G74" s="282"/>
      <c r="H74" s="67"/>
      <c r="I74" s="206"/>
      <c r="J74" s="747"/>
      <c r="K74" s="179"/>
      <c r="L74" s="208"/>
      <c r="M74" s="136" t="s">
        <v>141</v>
      </c>
      <c r="N74" s="152"/>
      <c r="O74" s="148">
        <v>45241</v>
      </c>
      <c r="P74" s="152"/>
      <c r="Q74" s="239">
        <f>O74-E2</f>
        <v>25</v>
      </c>
      <c r="R74" s="63" t="s">
        <v>126</v>
      </c>
      <c r="S74" s="25"/>
      <c r="T74" s="227"/>
      <c r="V74" s="272"/>
      <c r="Z74" s="278"/>
    </row>
    <row r="75" spans="1:56" ht="18" customHeight="1">
      <c r="A75" s="22"/>
      <c r="B75" s="283">
        <v>31315</v>
      </c>
      <c r="C75" s="62"/>
      <c r="D75" s="965"/>
      <c r="E75" s="975"/>
      <c r="F75" s="98"/>
      <c r="G75" s="282"/>
      <c r="H75" s="65"/>
      <c r="I75" s="206"/>
      <c r="J75" s="179"/>
      <c r="K75" s="179"/>
      <c r="L75" s="208"/>
      <c r="M75" s="151" t="s">
        <v>241</v>
      </c>
      <c r="N75" s="137"/>
      <c r="O75" s="148">
        <v>45323</v>
      </c>
      <c r="P75" s="152"/>
      <c r="Q75" s="239">
        <f>O75-E2</f>
        <v>107</v>
      </c>
      <c r="R75" s="265" t="s">
        <v>184</v>
      </c>
      <c r="S75" s="25"/>
      <c r="T75" s="227"/>
      <c r="V75" s="272"/>
      <c r="Z75" s="278"/>
    </row>
    <row r="76" spans="1:56" ht="18" customHeight="1">
      <c r="A76" s="22"/>
      <c r="B76" s="55"/>
      <c r="C76" s="55"/>
      <c r="D76" s="965"/>
      <c r="E76" s="975"/>
      <c r="F76" s="98"/>
      <c r="G76" s="282"/>
      <c r="H76" s="100"/>
      <c r="I76" s="325"/>
      <c r="J76" s="326"/>
      <c r="K76" s="326"/>
      <c r="L76" s="208"/>
      <c r="M76" s="151" t="s">
        <v>240</v>
      </c>
      <c r="N76" s="153"/>
      <c r="O76" s="148">
        <v>45323</v>
      </c>
      <c r="P76" s="152"/>
      <c r="Q76" s="239">
        <f>O76-E2</f>
        <v>107</v>
      </c>
      <c r="R76" s="781" t="s">
        <v>248</v>
      </c>
      <c r="S76" s="25"/>
      <c r="T76" s="227"/>
      <c r="V76" s="272"/>
      <c r="X76" s="391"/>
    </row>
    <row r="77" spans="1:56" ht="21" customHeight="1">
      <c r="A77" s="22"/>
      <c r="B77" s="55"/>
      <c r="C77" s="55"/>
      <c r="D77" s="965"/>
      <c r="E77" s="975"/>
      <c r="F77" s="98"/>
      <c r="H77" s="100"/>
      <c r="I77" s="120"/>
      <c r="J77" s="179"/>
      <c r="K77" s="179"/>
      <c r="L77" s="208"/>
      <c r="M77" s="136" t="s">
        <v>185</v>
      </c>
      <c r="N77" s="128">
        <f>4511.4+50</f>
        <v>4561.3999999999996</v>
      </c>
      <c r="O77" s="327"/>
      <c r="P77" s="328">
        <f>N77-D60</f>
        <v>23.199999999998909</v>
      </c>
      <c r="Q77" s="345"/>
      <c r="R77" s="781" t="s">
        <v>186</v>
      </c>
      <c r="S77" s="25"/>
      <c r="T77" s="227"/>
      <c r="V77" s="272"/>
      <c r="X77" s="391"/>
    </row>
    <row r="78" spans="1:56" ht="21" customHeight="1">
      <c r="A78" s="22"/>
      <c r="B78" s="62" t="s">
        <v>145</v>
      </c>
      <c r="C78" s="81" t="s">
        <v>145</v>
      </c>
      <c r="D78" s="965"/>
      <c r="E78" s="975"/>
      <c r="F78" s="61"/>
      <c r="G78" s="284"/>
      <c r="H78" s="100"/>
      <c r="I78" s="120"/>
      <c r="J78" s="179"/>
      <c r="K78" s="179"/>
      <c r="L78" s="208"/>
      <c r="M78" s="329" t="s">
        <v>144</v>
      </c>
      <c r="N78" s="149">
        <f>4478.2+150</f>
        <v>4628.2</v>
      </c>
      <c r="O78" s="148">
        <v>45395</v>
      </c>
      <c r="P78" s="740">
        <f>N78-D60</f>
        <v>89.999999999999091</v>
      </c>
      <c r="Q78" s="239">
        <f>O78-E2</f>
        <v>179</v>
      </c>
      <c r="R78" s="277" t="s">
        <v>187</v>
      </c>
      <c r="S78" s="25"/>
      <c r="T78" s="227"/>
      <c r="V78" s="272"/>
      <c r="X78" s="391"/>
    </row>
    <row r="79" spans="1:56" ht="21" customHeight="1">
      <c r="A79" s="22"/>
      <c r="B79" s="62"/>
      <c r="C79" s="68">
        <f>D60</f>
        <v>4538.2000000000007</v>
      </c>
      <c r="D79" s="965"/>
      <c r="E79" s="975"/>
      <c r="F79" s="61"/>
      <c r="G79" s="284"/>
      <c r="H79" s="100"/>
      <c r="I79" s="120"/>
      <c r="J79" s="179"/>
      <c r="K79" s="179"/>
      <c r="L79" s="208"/>
      <c r="M79" s="329" t="s">
        <v>150</v>
      </c>
      <c r="N79" s="149">
        <v>4699.6000000000004</v>
      </c>
      <c r="O79" s="330"/>
      <c r="P79" s="149">
        <f>N79-D60</f>
        <v>161.39999999999964</v>
      </c>
      <c r="Q79" s="748"/>
      <c r="R79" s="12"/>
      <c r="S79" s="25"/>
      <c r="T79" s="227"/>
      <c r="V79" s="272"/>
      <c r="X79" s="391"/>
    </row>
    <row r="80" spans="1:56" ht="21" customHeight="1">
      <c r="A80" s="22"/>
      <c r="B80" s="81" t="s">
        <v>147</v>
      </c>
      <c r="C80" s="81"/>
      <c r="D80" s="965"/>
      <c r="E80" s="975"/>
      <c r="F80" s="61"/>
      <c r="G80" s="284"/>
      <c r="H80" s="100"/>
      <c r="I80" s="120"/>
      <c r="J80" s="179"/>
      <c r="K80" s="179"/>
      <c r="L80" s="208"/>
      <c r="M80" s="329" t="s">
        <v>146</v>
      </c>
      <c r="N80" s="149">
        <v>4799.6000000000004</v>
      </c>
      <c r="O80" s="330"/>
      <c r="P80" s="149">
        <f>N80-D60</f>
        <v>261.39999999999964</v>
      </c>
      <c r="Q80" s="252"/>
      <c r="R80" s="265"/>
      <c r="S80" s="25"/>
      <c r="T80" s="227"/>
      <c r="V80" s="272"/>
      <c r="X80" s="391"/>
    </row>
    <row r="81" spans="1:24">
      <c r="A81" s="22"/>
      <c r="B81" s="62" t="s">
        <v>188</v>
      </c>
      <c r="C81" s="81"/>
      <c r="D81" s="965"/>
      <c r="E81" s="975"/>
      <c r="F81" s="47"/>
      <c r="G81" s="284"/>
      <c r="H81" s="65"/>
      <c r="I81" s="120"/>
      <c r="J81" s="331"/>
      <c r="K81" s="179"/>
      <c r="L81" s="208"/>
      <c r="M81" s="337" t="s">
        <v>276</v>
      </c>
      <c r="N81" s="782">
        <v>4558.6000000000004</v>
      </c>
      <c r="O81" s="753"/>
      <c r="P81" s="149">
        <f>N81-D60</f>
        <v>20.399999999999636</v>
      </c>
      <c r="Q81" s="252"/>
      <c r="R81" s="245"/>
      <c r="S81" s="25"/>
      <c r="T81" s="227"/>
      <c r="V81" s="272"/>
      <c r="X81" s="391"/>
    </row>
    <row r="82" spans="1:24">
      <c r="A82" s="22"/>
      <c r="B82" s="62"/>
      <c r="C82" s="285"/>
      <c r="D82" s="965"/>
      <c r="E82" s="975"/>
      <c r="F82" s="47"/>
      <c r="G82" s="284"/>
      <c r="H82" s="65"/>
      <c r="I82" s="120"/>
      <c r="J82" s="332"/>
      <c r="K82" s="179"/>
      <c r="L82" s="208"/>
      <c r="M82" s="337"/>
      <c r="N82" s="754"/>
      <c r="O82" s="755"/>
      <c r="P82" s="754"/>
      <c r="Q82" s="756"/>
      <c r="R82" s="12"/>
      <c r="S82" s="25"/>
      <c r="T82" s="227"/>
      <c r="V82" s="272"/>
      <c r="X82" s="391"/>
    </row>
    <row r="83" spans="1:24" ht="18" customHeight="1">
      <c r="A83" s="22"/>
      <c r="B83" s="55"/>
      <c r="D83" s="965"/>
      <c r="E83" s="975"/>
      <c r="F83" s="286"/>
      <c r="G83" s="787"/>
      <c r="H83" s="287"/>
      <c r="I83" s="156"/>
      <c r="J83" s="157"/>
      <c r="K83" s="64"/>
      <c r="L83" s="333"/>
      <c r="M83" s="337"/>
      <c r="N83" s="754"/>
      <c r="O83" s="753"/>
      <c r="P83" s="754"/>
      <c r="Q83" s="757"/>
      <c r="R83" s="265"/>
      <c r="S83" s="25"/>
      <c r="T83" s="227"/>
      <c r="V83" s="272"/>
      <c r="X83" s="391"/>
    </row>
    <row r="84" spans="1:24" ht="17.25" customHeight="1">
      <c r="A84" s="22"/>
      <c r="B84" s="55"/>
      <c r="C84" s="81"/>
      <c r="D84" s="965"/>
      <c r="E84" s="975"/>
      <c r="F84" s="67"/>
      <c r="G84" s="787"/>
      <c r="H84" s="80"/>
      <c r="I84" s="165"/>
      <c r="J84" s="64"/>
      <c r="K84" s="64"/>
      <c r="L84" s="208"/>
      <c r="M84" s="780"/>
      <c r="N84" s="754"/>
      <c r="O84" s="755"/>
      <c r="P84" s="754"/>
      <c r="Q84" s="252"/>
      <c r="R84" s="251" t="s">
        <v>152</v>
      </c>
      <c r="S84" s="25"/>
      <c r="T84" s="227"/>
      <c r="V84" s="272"/>
      <c r="X84" s="391"/>
    </row>
    <row r="85" spans="1:24" ht="17.45" customHeight="1">
      <c r="A85" s="22"/>
      <c r="B85" s="55"/>
      <c r="C85" s="55"/>
      <c r="D85" s="965"/>
      <c r="E85" s="975"/>
      <c r="F85" s="741"/>
      <c r="G85" s="282"/>
      <c r="H85" s="288"/>
      <c r="I85" s="334"/>
      <c r="J85" s="87"/>
      <c r="K85" s="335"/>
      <c r="L85" s="336"/>
      <c r="M85" s="780"/>
      <c r="N85" s="754"/>
      <c r="O85" s="755"/>
      <c r="P85" s="754"/>
      <c r="Q85" s="252"/>
      <c r="R85" s="255" t="s">
        <v>154</v>
      </c>
      <c r="S85" s="25"/>
      <c r="T85" s="227"/>
      <c r="V85" s="272"/>
      <c r="X85" s="391"/>
    </row>
    <row r="86" spans="1:24" ht="17.45" customHeight="1">
      <c r="A86" s="22"/>
      <c r="B86" s="55"/>
      <c r="C86" s="55"/>
      <c r="D86" s="965"/>
      <c r="E86" s="975"/>
      <c r="F86" s="59"/>
      <c r="G86" s="282"/>
      <c r="H86" s="288"/>
      <c r="I86" s="789"/>
      <c r="J86" s="795"/>
      <c r="K86" s="795"/>
      <c r="L86" s="339"/>
      <c r="M86" s="780"/>
      <c r="N86" s="754"/>
      <c r="O86" s="755"/>
      <c r="P86" s="754"/>
      <c r="Q86" s="252"/>
      <c r="R86" s="255"/>
      <c r="S86" s="25"/>
      <c r="T86" s="227"/>
      <c r="V86" s="272"/>
      <c r="X86" s="391"/>
    </row>
    <row r="87" spans="1:24" ht="17.45" customHeight="1">
      <c r="A87" s="22"/>
      <c r="B87" s="55"/>
      <c r="C87" s="55"/>
      <c r="D87" s="965"/>
      <c r="E87" s="975"/>
      <c r="F87" s="59"/>
      <c r="G87" s="787"/>
      <c r="H87" s="80"/>
      <c r="I87" s="334"/>
      <c r="J87" s="338"/>
      <c r="K87" s="335"/>
      <c r="L87" s="785"/>
      <c r="M87" s="780"/>
      <c r="N87" s="754"/>
      <c r="O87" s="755"/>
      <c r="P87" s="754"/>
      <c r="Q87" s="252"/>
      <c r="S87" s="25"/>
      <c r="T87" s="227"/>
      <c r="V87" s="272"/>
      <c r="X87" s="391"/>
    </row>
    <row r="88" spans="1:24" ht="17.45" customHeight="1">
      <c r="A88" s="22"/>
      <c r="B88" s="55"/>
      <c r="C88" s="55"/>
      <c r="D88" s="965"/>
      <c r="E88" s="975"/>
      <c r="F88" s="59"/>
      <c r="G88" s="282"/>
      <c r="H88" s="788"/>
      <c r="I88" s="334"/>
      <c r="J88" s="338"/>
      <c r="K88" s="335"/>
      <c r="L88" s="339"/>
      <c r="M88" s="780"/>
      <c r="N88" s="754"/>
      <c r="O88" s="755"/>
      <c r="P88" s="754"/>
      <c r="Q88" s="252"/>
      <c r="R88" s="251" t="s">
        <v>157</v>
      </c>
      <c r="S88" s="25"/>
      <c r="T88" s="227"/>
      <c r="V88" s="272"/>
      <c r="X88" s="391"/>
    </row>
    <row r="89" spans="1:24" ht="17.45" customHeight="1">
      <c r="A89" s="22"/>
      <c r="B89" s="55"/>
      <c r="C89" s="55"/>
      <c r="D89" s="965"/>
      <c r="E89" s="975"/>
      <c r="F89" s="59"/>
      <c r="G89" s="787"/>
      <c r="H89" s="289"/>
      <c r="I89" s="334"/>
      <c r="J89" s="338"/>
      <c r="K89" s="335"/>
      <c r="L89" s="339"/>
      <c r="M89" s="780"/>
      <c r="N89" s="754"/>
      <c r="O89" s="755"/>
      <c r="P89" s="754"/>
      <c r="Q89" s="252"/>
      <c r="R89" s="63" t="s">
        <v>126</v>
      </c>
      <c r="S89" s="25"/>
      <c r="T89" s="227"/>
      <c r="V89" s="272"/>
      <c r="X89" s="391"/>
    </row>
    <row r="90" spans="1:24" ht="17.45" customHeight="1">
      <c r="A90" s="22"/>
      <c r="B90" s="55"/>
      <c r="C90" s="55"/>
      <c r="D90" s="965"/>
      <c r="E90" s="975"/>
      <c r="F90" s="59"/>
      <c r="G90" s="282"/>
      <c r="H90" s="288"/>
      <c r="I90" s="334"/>
      <c r="J90" s="338"/>
      <c r="K90" s="335"/>
      <c r="L90" s="339"/>
      <c r="M90" s="337"/>
      <c r="N90" s="754"/>
      <c r="O90" s="755"/>
      <c r="P90" s="754"/>
      <c r="Q90" s="757"/>
      <c r="R90" s="258" t="s">
        <v>190</v>
      </c>
      <c r="S90" s="25"/>
      <c r="T90" s="227"/>
      <c r="V90" s="272"/>
      <c r="X90" s="391"/>
    </row>
    <row r="91" spans="1:24" ht="21.75" customHeight="1" thickBot="1">
      <c r="A91" s="22"/>
      <c r="B91" s="62" t="s">
        <v>161</v>
      </c>
      <c r="C91" s="62" t="s">
        <v>161</v>
      </c>
      <c r="D91" s="965"/>
      <c r="E91" s="975"/>
      <c r="F91" s="98"/>
      <c r="G91" s="290"/>
      <c r="H91" s="61"/>
      <c r="I91" s="120"/>
      <c r="J91" s="786"/>
      <c r="K91" s="179"/>
      <c r="L91" s="208"/>
      <c r="M91" s="952" t="s">
        <v>153</v>
      </c>
      <c r="N91" s="953"/>
      <c r="O91" s="953"/>
      <c r="P91" s="953"/>
      <c r="Q91" s="954"/>
      <c r="R91" s="265" t="s">
        <v>257</v>
      </c>
      <c r="S91" s="25"/>
      <c r="T91" s="227"/>
      <c r="V91" s="272"/>
      <c r="W91" s="391"/>
      <c r="X91" s="280"/>
    </row>
    <row r="92" spans="1:24" ht="18" customHeight="1" thickTop="1">
      <c r="A92" s="22"/>
      <c r="B92" s="81" t="s">
        <v>191</v>
      </c>
      <c r="C92" s="68">
        <f>D60</f>
        <v>4538.2000000000007</v>
      </c>
      <c r="D92" s="965"/>
      <c r="E92" s="975"/>
      <c r="F92" s="98"/>
      <c r="G92" s="291"/>
      <c r="H92" s="67"/>
      <c r="I92" s="206"/>
      <c r="J92" s="179"/>
      <c r="K92" s="179"/>
      <c r="L92" s="208"/>
      <c r="M92" s="123" t="s">
        <v>155</v>
      </c>
      <c r="N92" s="135"/>
      <c r="O92" s="141">
        <v>45219</v>
      </c>
      <c r="P92" s="169"/>
      <c r="Q92" s="392">
        <f>O92-E2</f>
        <v>3</v>
      </c>
      <c r="R92" s="12"/>
      <c r="S92" s="25"/>
      <c r="T92" s="227"/>
      <c r="V92" s="272"/>
      <c r="W92" s="393"/>
      <c r="X92" s="394"/>
    </row>
    <row r="93" spans="1:24" ht="24" customHeight="1">
      <c r="A93" s="22"/>
      <c r="B93" s="62" t="s">
        <v>192</v>
      </c>
      <c r="C93" s="55"/>
      <c r="D93" s="965"/>
      <c r="E93" s="975"/>
      <c r="F93" s="98"/>
      <c r="G93" s="292"/>
      <c r="H93" s="67"/>
      <c r="I93" s="206"/>
      <c r="J93" s="179"/>
      <c r="K93" s="179"/>
      <c r="L93" s="208"/>
      <c r="M93" s="136" t="s">
        <v>156</v>
      </c>
      <c r="N93" s="137"/>
      <c r="O93" s="141">
        <v>45221</v>
      </c>
      <c r="P93" s="137"/>
      <c r="Q93" s="239">
        <f>O93-E2</f>
        <v>5</v>
      </c>
      <c r="R93" s="395" t="s">
        <v>263</v>
      </c>
      <c r="S93" s="25"/>
      <c r="T93" s="227"/>
      <c r="V93" s="272"/>
      <c r="W93" s="393"/>
      <c r="X93" s="394"/>
    </row>
    <row r="94" spans="1:24" ht="18" customHeight="1">
      <c r="A94" s="22"/>
      <c r="B94" s="62"/>
      <c r="C94" s="62"/>
      <c r="D94" s="965"/>
      <c r="E94" s="975"/>
      <c r="F94" s="98"/>
      <c r="G94" s="290"/>
      <c r="H94" s="293"/>
      <c r="I94" s="206"/>
      <c r="J94" s="179"/>
      <c r="K94" s="179"/>
      <c r="L94" s="208"/>
      <c r="M94" s="136" t="s">
        <v>158</v>
      </c>
      <c r="N94" s="137"/>
      <c r="O94" s="138">
        <v>45301</v>
      </c>
      <c r="P94" s="137"/>
      <c r="Q94" s="239">
        <f>O94-E2</f>
        <v>85</v>
      </c>
      <c r="R94" s="12"/>
      <c r="S94" s="25"/>
      <c r="T94" s="227"/>
      <c r="V94" s="272"/>
      <c r="X94" s="391"/>
    </row>
    <row r="95" spans="1:24" ht="18" customHeight="1">
      <c r="A95" s="22"/>
      <c r="B95" s="12"/>
      <c r="C95" s="12"/>
      <c r="D95" s="965"/>
      <c r="E95" s="975"/>
      <c r="F95" s="98"/>
      <c r="G95" s="294"/>
      <c r="H95" s="286"/>
      <c r="I95" s="206"/>
      <c r="J95" s="179"/>
      <c r="K95" s="179"/>
      <c r="L95" s="208"/>
      <c r="M95" s="142" t="s">
        <v>159</v>
      </c>
      <c r="N95" s="174"/>
      <c r="O95" s="144">
        <v>45323</v>
      </c>
      <c r="P95" s="175"/>
      <c r="Q95" s="266">
        <f>O95-E2</f>
        <v>107</v>
      </c>
      <c r="R95" s="251" t="s">
        <v>165</v>
      </c>
      <c r="S95" s="25"/>
      <c r="T95" s="227"/>
      <c r="V95" s="272"/>
      <c r="X95" s="391"/>
    </row>
    <row r="96" spans="1:24" ht="33.75" customHeight="1">
      <c r="A96" s="22"/>
      <c r="B96" s="55"/>
      <c r="C96" s="55"/>
      <c r="D96" s="965"/>
      <c r="E96" s="975"/>
      <c r="F96" s="98"/>
      <c r="G96" s="295"/>
      <c r="H96" s="67"/>
      <c r="I96" s="206"/>
      <c r="J96" s="179"/>
      <c r="K96" s="179"/>
      <c r="L96" s="208"/>
      <c r="M96" s="949" t="s">
        <v>162</v>
      </c>
      <c r="N96" s="951"/>
      <c r="O96" s="951"/>
      <c r="P96" s="951"/>
      <c r="Q96" s="950"/>
      <c r="R96" s="63" t="s">
        <v>126</v>
      </c>
      <c r="S96" s="25"/>
      <c r="T96" s="227"/>
      <c r="V96" s="272"/>
      <c r="W96" s="394"/>
    </row>
    <row r="97" spans="1:23" ht="33.75" customHeight="1">
      <c r="A97" s="22"/>
      <c r="B97" s="55"/>
      <c r="C97" s="55"/>
      <c r="D97" s="965"/>
      <c r="E97" s="975"/>
      <c r="F97" s="98"/>
      <c r="G97" s="295"/>
      <c r="H97" s="67"/>
      <c r="I97" s="206"/>
      <c r="J97" s="179"/>
      <c r="K97" s="179"/>
      <c r="L97" s="208"/>
      <c r="M97" s="191" t="s">
        <v>164</v>
      </c>
      <c r="N97" s="149">
        <v>4549.6000000000004</v>
      </c>
      <c r="O97" s="155"/>
      <c r="P97" s="340">
        <f>N97-D60</f>
        <v>11.399999999999636</v>
      </c>
      <c r="Q97" s="252"/>
      <c r="R97" s="258" t="s">
        <v>193</v>
      </c>
      <c r="S97" s="25"/>
      <c r="T97" s="227"/>
      <c r="V97" s="272"/>
      <c r="W97" s="394"/>
    </row>
    <row r="98" spans="1:23" ht="36.75" customHeight="1">
      <c r="A98" s="22"/>
      <c r="B98" s="55"/>
      <c r="C98" s="62"/>
      <c r="D98" s="965"/>
      <c r="E98" s="975"/>
      <c r="F98" s="98"/>
      <c r="G98" s="295"/>
      <c r="H98" s="286"/>
      <c r="I98" s="206"/>
      <c r="J98" s="179"/>
      <c r="K98" s="179"/>
      <c r="L98" s="208"/>
      <c r="M98" s="142" t="s">
        <v>166</v>
      </c>
      <c r="N98" s="187">
        <v>4549.6000000000004</v>
      </c>
      <c r="O98" s="192">
        <v>45373</v>
      </c>
      <c r="P98" s="341">
        <f>N98-D60</f>
        <v>11.399999999999636</v>
      </c>
      <c r="Q98" s="263">
        <f>O98-E2</f>
        <v>157</v>
      </c>
      <c r="R98" s="395" t="s">
        <v>194</v>
      </c>
      <c r="S98" s="25"/>
      <c r="T98" s="227"/>
      <c r="U98" s="387"/>
      <c r="V98" s="272"/>
      <c r="W98" s="391"/>
    </row>
    <row r="99" spans="1:23" ht="36" customHeight="1">
      <c r="A99" s="22"/>
      <c r="B99" s="55"/>
      <c r="C99" s="62"/>
      <c r="D99" s="965"/>
      <c r="E99" s="975"/>
      <c r="F99" s="98"/>
      <c r="G99" s="295"/>
      <c r="H99" s="286"/>
      <c r="I99" s="206"/>
      <c r="J99" s="179"/>
      <c r="K99" s="179"/>
      <c r="L99" s="208"/>
      <c r="M99" s="142" t="s">
        <v>167</v>
      </c>
      <c r="N99" s="190">
        <v>4549.6000000000004</v>
      </c>
      <c r="O99" s="189"/>
      <c r="P99" s="190">
        <f>N99-D60</f>
        <v>11.399999999999636</v>
      </c>
      <c r="Q99" s="396"/>
      <c r="R99" s="246" t="s">
        <v>139</v>
      </c>
      <c r="S99" s="25"/>
      <c r="T99" s="227"/>
      <c r="U99" s="387"/>
      <c r="V99" s="272"/>
      <c r="W99" s="391"/>
    </row>
    <row r="100" spans="1:23" ht="25.5" customHeight="1">
      <c r="A100" s="22"/>
      <c r="B100" s="55"/>
      <c r="C100" s="62"/>
      <c r="D100" s="965"/>
      <c r="E100" s="975"/>
      <c r="F100" s="98"/>
      <c r="G100" s="295"/>
      <c r="H100" s="286"/>
      <c r="I100" s="206"/>
      <c r="J100" s="179"/>
      <c r="K100" s="179"/>
      <c r="L100" s="208"/>
      <c r="M100" s="191"/>
      <c r="N100" s="155"/>
      <c r="O100" s="783"/>
      <c r="P100" s="749"/>
      <c r="Q100" s="784"/>
      <c r="R100" s="246"/>
      <c r="S100" s="25"/>
      <c r="T100" s="227"/>
      <c r="U100" s="387"/>
      <c r="V100" s="272"/>
      <c r="W100" s="391"/>
    </row>
    <row r="101" spans="1:23" ht="21.75" customHeight="1" thickBot="1">
      <c r="A101" s="22"/>
      <c r="B101" s="55"/>
      <c r="C101" s="62"/>
      <c r="D101" s="965"/>
      <c r="E101" s="975"/>
      <c r="F101" s="98"/>
      <c r="G101" s="295"/>
      <c r="H101" s="286"/>
      <c r="I101" s="206"/>
      <c r="J101" s="179"/>
      <c r="K101" s="179"/>
      <c r="L101" s="208"/>
      <c r="M101" s="191"/>
      <c r="N101" s="155"/>
      <c r="O101" s="783"/>
      <c r="P101" s="749"/>
      <c r="Q101" s="784"/>
      <c r="R101" s="63" t="s">
        <v>195</v>
      </c>
      <c r="S101" s="25"/>
      <c r="T101" s="227"/>
      <c r="U101" s="387"/>
      <c r="V101" s="272"/>
      <c r="W101" s="391"/>
    </row>
    <row r="102" spans="1:23" ht="22.5" customHeight="1" thickTop="1" thickBot="1">
      <c r="A102" s="22"/>
      <c r="B102" s="55"/>
      <c r="C102" s="62"/>
      <c r="D102" s="965"/>
      <c r="E102" s="975"/>
      <c r="F102" s="98"/>
      <c r="G102" s="296"/>
      <c r="H102" s="100"/>
      <c r="I102" s="206"/>
      <c r="J102" s="179"/>
      <c r="K102" s="179"/>
      <c r="L102" s="208"/>
      <c r="M102" s="181" t="s">
        <v>170</v>
      </c>
      <c r="N102" s="947" t="s">
        <v>171</v>
      </c>
      <c r="O102" s="948"/>
      <c r="P102" s="949" t="s">
        <v>172</v>
      </c>
      <c r="Q102" s="950"/>
      <c r="R102" s="251" t="s">
        <v>173</v>
      </c>
      <c r="S102" s="25"/>
      <c r="T102" s="227"/>
      <c r="U102" s="387"/>
      <c r="V102" s="272"/>
      <c r="W102" s="391"/>
    </row>
    <row r="103" spans="1:23" ht="21.75" customHeight="1" thickTop="1">
      <c r="A103" s="22"/>
      <c r="B103" s="55"/>
      <c r="C103" s="62"/>
      <c r="D103" s="965"/>
      <c r="E103" s="975"/>
      <c r="F103" s="98"/>
      <c r="G103" s="294"/>
      <c r="H103" s="67"/>
      <c r="I103" s="206"/>
      <c r="J103" s="179"/>
      <c r="K103" s="179"/>
      <c r="L103" s="208"/>
      <c r="M103" s="342" t="s">
        <v>196</v>
      </c>
      <c r="N103" s="133"/>
      <c r="O103" s="343">
        <v>45374</v>
      </c>
      <c r="P103" s="344"/>
      <c r="Q103" s="397">
        <f>O103-E2</f>
        <v>158</v>
      </c>
      <c r="R103" s="398">
        <v>5114</v>
      </c>
      <c r="S103" s="25"/>
      <c r="T103" s="227"/>
      <c r="U103" s="387"/>
      <c r="V103" s="272"/>
    </row>
    <row r="104" spans="1:23" ht="18" customHeight="1">
      <c r="A104" s="22"/>
      <c r="B104" s="55"/>
      <c r="C104" s="62"/>
      <c r="D104" s="965"/>
      <c r="E104" s="975"/>
      <c r="F104" s="98"/>
      <c r="G104" s="294"/>
      <c r="H104" s="67"/>
      <c r="I104" s="206"/>
      <c r="J104" s="179"/>
      <c r="K104" s="179"/>
      <c r="L104" s="208"/>
      <c r="M104" s="342"/>
      <c r="N104" s="152"/>
      <c r="O104" s="758"/>
      <c r="P104" s="759"/>
      <c r="Q104" s="760"/>
      <c r="R104" s="399" t="s">
        <v>174</v>
      </c>
      <c r="S104" s="25"/>
      <c r="T104" s="227"/>
      <c r="U104" s="387"/>
      <c r="V104" s="272"/>
    </row>
    <row r="105" spans="1:23" ht="18" customHeight="1">
      <c r="A105" s="22"/>
      <c r="B105" s="55"/>
      <c r="C105" s="62"/>
      <c r="D105" s="965"/>
      <c r="E105" s="975"/>
      <c r="F105" s="98"/>
      <c r="G105" s="294"/>
      <c r="H105" s="67"/>
      <c r="I105" s="206"/>
      <c r="J105" s="179"/>
      <c r="K105" s="179"/>
      <c r="L105" s="208"/>
      <c r="M105" s="342"/>
      <c r="N105" s="152"/>
      <c r="O105" s="758"/>
      <c r="P105" s="759"/>
      <c r="Q105" s="760"/>
      <c r="R105" s="285" t="s">
        <v>269</v>
      </c>
      <c r="S105" s="25"/>
      <c r="T105" s="227"/>
      <c r="U105" s="387"/>
      <c r="V105" s="272"/>
    </row>
    <row r="106" spans="1:23" ht="18" customHeight="1">
      <c r="A106" s="22"/>
      <c r="B106" s="55"/>
      <c r="C106" s="62"/>
      <c r="D106" s="965"/>
      <c r="E106" s="975"/>
      <c r="F106" s="98"/>
      <c r="G106" s="294"/>
      <c r="H106" s="67"/>
      <c r="I106" s="206"/>
      <c r="J106" s="179"/>
      <c r="K106" s="179"/>
      <c r="L106" s="208"/>
      <c r="M106" s="342"/>
      <c r="N106" s="152"/>
      <c r="O106" s="758"/>
      <c r="P106" s="759"/>
      <c r="Q106" s="760"/>
      <c r="S106" s="25"/>
      <c r="T106" s="227"/>
      <c r="U106" s="387"/>
      <c r="V106" s="272"/>
    </row>
    <row r="107" spans="1:23" ht="18" customHeight="1">
      <c r="A107" s="22"/>
      <c r="B107" s="55"/>
      <c r="C107" s="62"/>
      <c r="D107" s="965"/>
      <c r="E107" s="975"/>
      <c r="F107" s="98"/>
      <c r="G107" s="294"/>
      <c r="H107" s="67"/>
      <c r="I107" s="206"/>
      <c r="J107" s="179"/>
      <c r="K107" s="179"/>
      <c r="L107" s="208"/>
      <c r="M107" s="342"/>
      <c r="N107" s="196"/>
      <c r="O107" s="761"/>
      <c r="P107" s="762"/>
      <c r="Q107" s="748"/>
      <c r="R107" s="285"/>
      <c r="S107" s="25"/>
      <c r="T107" s="227"/>
      <c r="U107" s="387"/>
      <c r="V107" s="272"/>
    </row>
    <row r="108" spans="1:23" ht="9.9499999999999993" customHeight="1">
      <c r="A108" s="297"/>
      <c r="B108" s="298"/>
      <c r="C108" s="298"/>
      <c r="D108" s="299" t="s">
        <v>197</v>
      </c>
      <c r="E108" s="300"/>
      <c r="F108" s="301"/>
      <c r="G108" s="302"/>
      <c r="H108" s="303"/>
      <c r="I108" s="348"/>
      <c r="J108" s="349"/>
      <c r="K108" s="349"/>
      <c r="L108" s="349"/>
      <c r="M108" s="349"/>
      <c r="N108" s="349"/>
      <c r="O108" s="349"/>
      <c r="P108" s="349"/>
      <c r="Q108" s="349"/>
      <c r="R108" s="400" t="s">
        <v>23</v>
      </c>
      <c r="S108" s="25"/>
    </row>
    <row r="109" spans="1:23" ht="18" customHeight="1" thickBot="1">
      <c r="A109" s="304"/>
      <c r="B109" s="94"/>
      <c r="C109" s="94"/>
      <c r="D109" s="967">
        <f>2802.5+1.3</f>
        <v>2803.8</v>
      </c>
      <c r="E109" s="976" t="s">
        <v>198</v>
      </c>
      <c r="F109" s="305"/>
      <c r="G109" s="306"/>
      <c r="H109" s="307" t="s">
        <v>199</v>
      </c>
      <c r="I109" s="350"/>
      <c r="J109" s="351"/>
      <c r="K109" s="351"/>
      <c r="L109" s="352"/>
      <c r="M109" s="956" t="s">
        <v>120</v>
      </c>
      <c r="N109" s="957"/>
      <c r="O109" s="957"/>
      <c r="P109" s="957"/>
      <c r="Q109" s="958"/>
      <c r="R109" s="401"/>
      <c r="S109" s="402"/>
      <c r="T109" s="227" t="e">
        <f ca="1">IF(#REF!="","",(#REF!-TODAY()))</f>
        <v>#REF!</v>
      </c>
      <c r="U109" s="403"/>
    </row>
    <row r="110" spans="1:23" ht="18" customHeight="1" thickTop="1">
      <c r="A110" s="22"/>
      <c r="B110" s="55"/>
      <c r="C110" s="55"/>
      <c r="D110" s="968"/>
      <c r="E110" s="977"/>
      <c r="F110" s="308"/>
      <c r="G110" s="99"/>
      <c r="H110" s="309"/>
      <c r="I110" s="353"/>
      <c r="J110" s="354"/>
      <c r="K110" s="354"/>
      <c r="L110" s="355"/>
      <c r="M110" s="356"/>
      <c r="N110" s="357"/>
      <c r="O110" s="358"/>
      <c r="P110" s="359"/>
      <c r="Q110" s="404"/>
      <c r="R110" s="405" t="s">
        <v>122</v>
      </c>
      <c r="S110" s="406"/>
      <c r="T110" s="227"/>
      <c r="U110" s="403"/>
    </row>
    <row r="111" spans="1:23" ht="18" customHeight="1">
      <c r="A111" s="22"/>
      <c r="B111" s="55"/>
      <c r="C111" s="55"/>
      <c r="D111" s="968"/>
      <c r="E111" s="977"/>
      <c r="F111" s="308"/>
      <c r="G111" s="99"/>
      <c r="H111" s="309"/>
      <c r="I111" s="353"/>
      <c r="J111" s="354"/>
      <c r="K111" s="354"/>
      <c r="L111" s="355"/>
      <c r="M111" s="136" t="s">
        <v>121</v>
      </c>
      <c r="N111" s="149">
        <f>2800.5+25</f>
        <v>2825.5</v>
      </c>
      <c r="O111" s="264"/>
      <c r="P111" s="360">
        <f>N111-D109</f>
        <v>21.699999999999818</v>
      </c>
      <c r="Q111" s="407"/>
      <c r="R111" s="231" t="s">
        <v>124</v>
      </c>
      <c r="S111" s="406"/>
      <c r="T111" s="227"/>
      <c r="U111" s="403"/>
    </row>
    <row r="112" spans="1:23" ht="18" customHeight="1">
      <c r="A112" s="22"/>
      <c r="B112" s="81"/>
      <c r="C112" s="81"/>
      <c r="D112" s="968"/>
      <c r="E112" s="977"/>
      <c r="F112" s="64"/>
      <c r="G112" s="99"/>
      <c r="H112" s="309"/>
      <c r="I112" s="353"/>
      <c r="J112" s="207"/>
      <c r="K112" s="207"/>
      <c r="L112" s="355"/>
      <c r="M112" s="136" t="s">
        <v>123</v>
      </c>
      <c r="N112" s="149">
        <f>2765.9+50</f>
        <v>2815.9</v>
      </c>
      <c r="O112" s="155"/>
      <c r="P112" s="361">
        <f>N112-D109</f>
        <v>12.099999999999909</v>
      </c>
      <c r="Q112" s="252"/>
      <c r="R112" s="408" t="s">
        <v>126</v>
      </c>
      <c r="S112" s="406"/>
      <c r="T112" s="227" t="e">
        <f ca="1">IF(#REF!="","",(#REF!-TODAY()))</f>
        <v>#REF!</v>
      </c>
      <c r="U112" s="403"/>
    </row>
    <row r="113" spans="1:26" s="2" customFormat="1" ht="18" customHeight="1">
      <c r="A113" s="22"/>
      <c r="B113" s="81"/>
      <c r="C113" s="81"/>
      <c r="D113" s="968"/>
      <c r="E113" s="977"/>
      <c r="F113" s="64"/>
      <c r="G113" s="102"/>
      <c r="H113" s="310"/>
      <c r="I113" s="362"/>
      <c r="J113" s="363"/>
      <c r="K113" s="354"/>
      <c r="L113" s="364"/>
      <c r="M113" s="136" t="s">
        <v>125</v>
      </c>
      <c r="N113" s="149">
        <f>2736.2+100</f>
        <v>2836.2</v>
      </c>
      <c r="O113" s="155"/>
      <c r="P113" s="360">
        <f>N113-D109</f>
        <v>32.399999999999636</v>
      </c>
      <c r="Q113" s="252"/>
      <c r="R113" s="409"/>
      <c r="S113" s="406"/>
      <c r="T113" s="389"/>
      <c r="U113" s="403"/>
    </row>
    <row r="114" spans="1:26" s="2" customFormat="1" ht="18" customHeight="1">
      <c r="A114" s="22"/>
      <c r="B114" s="81"/>
      <c r="C114" s="81"/>
      <c r="D114" s="968"/>
      <c r="E114" s="977"/>
      <c r="F114" s="64"/>
      <c r="G114" s="102"/>
      <c r="H114" s="310"/>
      <c r="I114" s="362"/>
      <c r="J114" s="363"/>
      <c r="K114" s="354"/>
      <c r="L114" s="364"/>
      <c r="M114" s="136" t="s">
        <v>200</v>
      </c>
      <c r="N114" s="149">
        <f>2699.1+150</f>
        <v>2849.1</v>
      </c>
      <c r="O114" s="155"/>
      <c r="P114" s="360">
        <f>N114-D109</f>
        <v>45.299999999999727</v>
      </c>
      <c r="Q114" s="396"/>
      <c r="R114" s="236" t="s">
        <v>129</v>
      </c>
      <c r="S114" s="406"/>
      <c r="T114" s="389"/>
      <c r="U114" s="403"/>
    </row>
    <row r="115" spans="1:26" s="2" customFormat="1" ht="18" customHeight="1">
      <c r="A115" s="22"/>
      <c r="B115" s="81"/>
      <c r="C115" s="81"/>
      <c r="D115" s="968"/>
      <c r="E115" s="977"/>
      <c r="F115" s="64"/>
      <c r="G115" s="102"/>
      <c r="H115" s="310"/>
      <c r="I115" s="362"/>
      <c r="J115" s="363"/>
      <c r="K115" s="354"/>
      <c r="L115" s="364"/>
      <c r="M115" s="132" t="s">
        <v>201</v>
      </c>
      <c r="N115" s="344"/>
      <c r="O115" s="141">
        <v>44849</v>
      </c>
      <c r="P115" s="365"/>
      <c r="Q115" s="410">
        <f>O115-E2</f>
        <v>-367</v>
      </c>
      <c r="R115" s="255" t="s">
        <v>154</v>
      </c>
      <c r="S115" s="406"/>
      <c r="T115" s="389"/>
      <c r="U115" s="403"/>
    </row>
    <row r="116" spans="1:26" s="2" customFormat="1" ht="18" customHeight="1">
      <c r="A116" s="22"/>
      <c r="B116" s="81"/>
      <c r="C116" s="81"/>
      <c r="D116" s="968"/>
      <c r="E116" s="977"/>
      <c r="F116" s="64"/>
      <c r="G116" s="102"/>
      <c r="H116" s="310"/>
      <c r="I116" s="362"/>
      <c r="J116" s="363"/>
      <c r="K116" s="354"/>
      <c r="L116" s="364"/>
      <c r="M116" s="136" t="s">
        <v>130</v>
      </c>
      <c r="N116" s="137"/>
      <c r="O116" s="138">
        <v>44849</v>
      </c>
      <c r="P116" s="139"/>
      <c r="Q116" s="411">
        <f>O116-E2</f>
        <v>-367</v>
      </c>
      <c r="R116" s="412" t="s">
        <v>202</v>
      </c>
      <c r="S116" s="406"/>
      <c r="T116" s="389"/>
      <c r="U116" s="403"/>
    </row>
    <row r="117" spans="1:26" s="2" customFormat="1" ht="18" customHeight="1">
      <c r="A117" s="22"/>
      <c r="B117" s="81"/>
      <c r="C117" s="81"/>
      <c r="D117" s="968"/>
      <c r="E117" s="977"/>
      <c r="F117" s="64"/>
      <c r="G117" s="102"/>
      <c r="H117" s="310"/>
      <c r="I117" s="362"/>
      <c r="J117" s="363"/>
      <c r="K117" s="354"/>
      <c r="L117" s="364"/>
      <c r="M117" s="136" t="s">
        <v>203</v>
      </c>
      <c r="N117" s="137"/>
      <c r="O117" s="138">
        <v>44862</v>
      </c>
      <c r="P117" s="137"/>
      <c r="Q117" s="239">
        <f>O117-E2</f>
        <v>-354</v>
      </c>
      <c r="R117" s="412" t="s">
        <v>204</v>
      </c>
      <c r="S117" s="406"/>
      <c r="T117" s="389"/>
      <c r="U117" s="403"/>
    </row>
    <row r="118" spans="1:26" s="2" customFormat="1" ht="18" customHeight="1">
      <c r="A118" s="22"/>
      <c r="B118" s="54" t="s">
        <v>205</v>
      </c>
      <c r="C118" s="81"/>
      <c r="D118" s="968"/>
      <c r="E118" s="977"/>
      <c r="F118" s="64"/>
      <c r="G118" s="281" t="s">
        <v>23</v>
      </c>
      <c r="H118" s="310"/>
      <c r="I118" s="362"/>
      <c r="J118" s="363"/>
      <c r="K118" s="354"/>
      <c r="L118" s="364"/>
      <c r="M118" s="136" t="s">
        <v>180</v>
      </c>
      <c r="N118" s="318"/>
      <c r="O118" s="144">
        <v>44867</v>
      </c>
      <c r="P118" s="318"/>
      <c r="Q118" s="253">
        <f>O118-E2</f>
        <v>-349</v>
      </c>
      <c r="R118" s="243"/>
      <c r="S118" s="406"/>
      <c r="T118" s="389"/>
      <c r="U118" s="403"/>
    </row>
    <row r="119" spans="1:26" s="2" customFormat="1" ht="18" customHeight="1">
      <c r="A119" s="22"/>
      <c r="B119" s="54">
        <v>31316</v>
      </c>
      <c r="C119" s="81"/>
      <c r="D119" s="968"/>
      <c r="E119" s="977"/>
      <c r="F119" s="64"/>
      <c r="G119" s="102"/>
      <c r="H119" s="310"/>
      <c r="I119" s="362"/>
      <c r="J119" s="363"/>
      <c r="K119" s="354"/>
      <c r="L119" s="364"/>
      <c r="M119" s="127" t="s">
        <v>133</v>
      </c>
      <c r="N119" s="318"/>
      <c r="O119" s="138" t="s">
        <v>206</v>
      </c>
      <c r="P119" s="318"/>
      <c r="Q119" s="253" t="s">
        <v>206</v>
      </c>
      <c r="R119" s="251" t="s">
        <v>143</v>
      </c>
      <c r="S119" s="406"/>
      <c r="T119" s="389"/>
      <c r="U119" s="403"/>
    </row>
    <row r="120" spans="1:26" ht="18" customHeight="1">
      <c r="A120" s="22"/>
      <c r="B120" s="81"/>
      <c r="C120" s="81"/>
      <c r="D120" s="968"/>
      <c r="E120" s="977"/>
      <c r="F120" s="64"/>
      <c r="G120" s="311" t="s">
        <v>207</v>
      </c>
      <c r="H120" s="310"/>
      <c r="I120" s="362"/>
      <c r="J120" s="366"/>
      <c r="K120" s="367"/>
      <c r="L120" s="364"/>
      <c r="M120" s="368"/>
      <c r="N120" s="369"/>
      <c r="O120" s="370"/>
      <c r="P120" s="371"/>
      <c r="Q120" s="413"/>
      <c r="R120" s="255" t="s">
        <v>154</v>
      </c>
      <c r="S120" s="406"/>
      <c r="T120" s="227">
        <f ca="1">IF(O115="","",(O115-TODAY()))</f>
        <v>-366</v>
      </c>
      <c r="U120" s="403"/>
      <c r="Z120" s="419"/>
    </row>
    <row r="121" spans="1:26" ht="18" customHeight="1" thickBot="1">
      <c r="A121" s="22"/>
      <c r="B121" s="312"/>
      <c r="C121" s="81"/>
      <c r="D121" s="968"/>
      <c r="E121" s="977"/>
      <c r="F121" s="64"/>
      <c r="G121" s="313"/>
      <c r="H121" s="310"/>
      <c r="I121" s="362"/>
      <c r="J121" s="366"/>
      <c r="K121" s="367"/>
      <c r="L121" s="364"/>
      <c r="M121" s="372"/>
      <c r="N121" s="152"/>
      <c r="O121" s="373"/>
      <c r="P121" s="152"/>
      <c r="Q121" s="414"/>
      <c r="R121" s="415" t="s">
        <v>208</v>
      </c>
      <c r="S121" s="406"/>
      <c r="T121" s="227"/>
      <c r="U121" s="403"/>
      <c r="Z121" s="262"/>
    </row>
    <row r="122" spans="1:26" ht="18" customHeight="1">
      <c r="A122" s="22"/>
      <c r="B122" s="312"/>
      <c r="C122" s="81"/>
      <c r="D122" s="968"/>
      <c r="E122" s="977"/>
      <c r="F122" s="64"/>
      <c r="G122" s="314"/>
      <c r="H122" s="100"/>
      <c r="I122" s="362"/>
      <c r="J122" s="366"/>
      <c r="K122" s="367"/>
      <c r="L122" s="364"/>
      <c r="M122" s="374" t="s">
        <v>182</v>
      </c>
      <c r="N122" s="375">
        <f>2835-0.3</f>
        <v>2834.7</v>
      </c>
      <c r="O122" s="323">
        <v>44873</v>
      </c>
      <c r="P122" s="376">
        <f>N122-D109</f>
        <v>30.899999999999636</v>
      </c>
      <c r="Q122" s="390">
        <f>O122-E2</f>
        <v>-343</v>
      </c>
      <c r="R122" s="415" t="s">
        <v>209</v>
      </c>
      <c r="S122" s="406"/>
      <c r="T122" s="227"/>
      <c r="U122" s="403"/>
      <c r="Z122" s="278"/>
    </row>
    <row r="123" spans="1:26" ht="18" customHeight="1">
      <c r="A123" s="22"/>
      <c r="B123" s="81"/>
      <c r="C123" s="81"/>
      <c r="D123" s="968"/>
      <c r="E123" s="977"/>
      <c r="F123" s="64"/>
      <c r="H123" s="100"/>
      <c r="I123" s="362"/>
      <c r="J123" s="179"/>
      <c r="K123" s="179"/>
      <c r="L123" s="377"/>
      <c r="M123" s="329" t="s">
        <v>142</v>
      </c>
      <c r="N123" s="150"/>
      <c r="O123" s="148">
        <v>44905</v>
      </c>
      <c r="P123" s="150"/>
      <c r="Q123" s="239">
        <f>O123-E2</f>
        <v>-311</v>
      </c>
      <c r="R123" s="415" t="s">
        <v>210</v>
      </c>
      <c r="S123" s="406"/>
      <c r="T123" s="227"/>
      <c r="U123" s="403"/>
      <c r="Z123" s="278"/>
    </row>
    <row r="124" spans="1:26" s="2" customFormat="1" ht="21" customHeight="1">
      <c r="A124" s="22"/>
      <c r="B124" s="81"/>
      <c r="C124" s="81"/>
      <c r="D124" s="968"/>
      <c r="E124" s="977"/>
      <c r="F124" s="64"/>
      <c r="G124" s="85"/>
      <c r="H124" s="310"/>
      <c r="I124" s="179"/>
      <c r="J124" s="179"/>
      <c r="K124" s="178"/>
      <c r="L124" s="377"/>
      <c r="M124" s="136" t="s">
        <v>141</v>
      </c>
      <c r="N124" s="378"/>
      <c r="O124" s="379">
        <v>44862</v>
      </c>
      <c r="P124" s="378"/>
      <c r="Q124" s="253">
        <f>O124-E2</f>
        <v>-354</v>
      </c>
      <c r="R124" s="415"/>
      <c r="S124" s="406"/>
      <c r="T124" s="389"/>
      <c r="U124" s="403"/>
      <c r="Z124" s="278"/>
    </row>
    <row r="125" spans="1:26" s="2" customFormat="1" ht="21" customHeight="1">
      <c r="A125" s="22"/>
      <c r="B125" s="81"/>
      <c r="C125" s="81"/>
      <c r="D125" s="968"/>
      <c r="E125" s="977"/>
      <c r="F125" s="157"/>
      <c r="G125" s="315"/>
      <c r="H125" s="310"/>
      <c r="I125" s="380"/>
      <c r="J125" s="381"/>
      <c r="K125" s="382"/>
      <c r="L125" s="377"/>
      <c r="M125" s="383" t="s">
        <v>189</v>
      </c>
      <c r="N125" s="190">
        <f>2736.2+100</f>
        <v>2836.2</v>
      </c>
      <c r="O125" s="189"/>
      <c r="P125" s="384">
        <f>N125-D109</f>
        <v>32.399999999999636</v>
      </c>
      <c r="Q125" s="416"/>
      <c r="R125" s="417" t="s">
        <v>211</v>
      </c>
      <c r="S125" s="406"/>
      <c r="T125" s="389"/>
      <c r="U125" s="403"/>
    </row>
    <row r="126" spans="1:26" s="2" customFormat="1" ht="21" customHeight="1">
      <c r="A126" s="22"/>
      <c r="B126" s="62" t="s">
        <v>145</v>
      </c>
      <c r="C126" s="246" t="s">
        <v>145</v>
      </c>
      <c r="D126" s="968"/>
      <c r="E126" s="977"/>
      <c r="F126" s="157"/>
      <c r="G126" s="57"/>
      <c r="H126" s="310"/>
      <c r="I126" s="380"/>
      <c r="J126" s="381"/>
      <c r="K126" s="385"/>
      <c r="L126" s="377"/>
      <c r="M126" s="136" t="s">
        <v>212</v>
      </c>
      <c r="N126" s="143"/>
      <c r="O126" s="144">
        <v>44856</v>
      </c>
      <c r="P126" s="143"/>
      <c r="Q126" s="250">
        <f>O126-E2</f>
        <v>-360</v>
      </c>
      <c r="S126" s="406"/>
      <c r="T126" s="389"/>
      <c r="U126" s="403"/>
    </row>
    <row r="127" spans="1:26" s="2" customFormat="1" ht="21" customHeight="1">
      <c r="A127" s="22"/>
      <c r="B127" s="62"/>
      <c r="C127" s="246"/>
      <c r="D127" s="968"/>
      <c r="E127" s="977"/>
      <c r="F127" s="162"/>
      <c r="G127" s="420"/>
      <c r="H127" s="421"/>
      <c r="I127" s="380"/>
      <c r="J127" s="381"/>
      <c r="K127" s="452"/>
      <c r="L127" s="377"/>
      <c r="M127" s="151" t="s">
        <v>213</v>
      </c>
      <c r="N127" s="143"/>
      <c r="O127" s="144">
        <v>44856</v>
      </c>
      <c r="P127" s="143"/>
      <c r="Q127" s="250">
        <f>O127-E2</f>
        <v>-360</v>
      </c>
      <c r="R127" s="510" t="s">
        <v>139</v>
      </c>
      <c r="S127" s="406"/>
      <c r="T127" s="389"/>
      <c r="U127" s="403"/>
    </row>
    <row r="128" spans="1:26" s="2" customFormat="1" ht="19.5" customHeight="1">
      <c r="A128" s="22"/>
      <c r="B128" s="62" t="s">
        <v>195</v>
      </c>
      <c r="C128" s="730" t="s">
        <v>195</v>
      </c>
      <c r="D128" s="968"/>
      <c r="E128" s="977"/>
      <c r="F128" s="157"/>
      <c r="G128" s="5"/>
      <c r="H128" s="310"/>
      <c r="I128" s="380"/>
      <c r="J128" s="381"/>
      <c r="K128" s="385"/>
      <c r="L128" s="333"/>
      <c r="M128" s="453" t="s">
        <v>151</v>
      </c>
      <c r="N128" s="360">
        <v>2869.6</v>
      </c>
      <c r="O128" s="155"/>
      <c r="P128" s="360">
        <f>N128-D109</f>
        <v>65.799999999999727</v>
      </c>
      <c r="Q128" s="252"/>
      <c r="R128" s="408" t="s">
        <v>126</v>
      </c>
      <c r="S128" s="406"/>
      <c r="T128" s="389"/>
      <c r="U128" s="403"/>
    </row>
    <row r="129" spans="1:21" s="2" customFormat="1" ht="21.75" customHeight="1">
      <c r="A129" s="22"/>
      <c r="B129" s="62"/>
      <c r="C129" s="81"/>
      <c r="D129" s="968"/>
      <c r="E129" s="977"/>
      <c r="F129" s="162"/>
      <c r="G129" s="57"/>
      <c r="H129" s="421"/>
      <c r="I129" s="454"/>
      <c r="J129" s="381"/>
      <c r="K129" s="452"/>
      <c r="L129" s="377"/>
      <c r="M129" s="136" t="s">
        <v>55</v>
      </c>
      <c r="N129" s="149">
        <f>2830.5</f>
        <v>2830.5</v>
      </c>
      <c r="O129" s="196"/>
      <c r="P129" s="360">
        <f>N129-D109</f>
        <v>26.699999999999818</v>
      </c>
      <c r="Q129" s="196"/>
      <c r="R129" s="248"/>
      <c r="S129" s="406"/>
      <c r="T129" s="389"/>
      <c r="U129" s="403"/>
    </row>
    <row r="130" spans="1:21" s="2" customFormat="1" ht="20.25" customHeight="1">
      <c r="A130" s="22"/>
      <c r="B130" s="62"/>
      <c r="C130" s="81"/>
      <c r="D130" s="968"/>
      <c r="E130" s="977"/>
      <c r="F130" s="58"/>
      <c r="G130" s="422"/>
      <c r="H130" s="58"/>
      <c r="I130" s="380"/>
      <c r="J130" s="381"/>
      <c r="K130" s="385"/>
      <c r="L130" s="333"/>
      <c r="M130" s="453" t="s">
        <v>150</v>
      </c>
      <c r="N130" s="360">
        <v>2848.6</v>
      </c>
      <c r="O130" s="455"/>
      <c r="P130" s="360">
        <f>N130-D109</f>
        <v>44.799999999999727</v>
      </c>
      <c r="Q130" s="455"/>
      <c r="R130" s="248"/>
      <c r="S130" s="406"/>
      <c r="T130" s="389"/>
      <c r="U130" s="403"/>
    </row>
    <row r="131" spans="1:21" s="2" customFormat="1" ht="21" customHeight="1">
      <c r="A131" s="22"/>
      <c r="B131" s="81"/>
      <c r="C131" s="81"/>
      <c r="D131" s="968"/>
      <c r="E131" s="977"/>
      <c r="F131" s="423"/>
      <c r="G131" s="57"/>
      <c r="H131" s="424"/>
      <c r="I131" s="156"/>
      <c r="J131" s="308"/>
      <c r="K131" s="157"/>
      <c r="L131" s="377"/>
      <c r="M131" s="456" t="s">
        <v>214</v>
      </c>
      <c r="N131" s="360">
        <v>2857.8</v>
      </c>
      <c r="O131" s="137"/>
      <c r="P131" s="360">
        <f>N131-D109</f>
        <v>54</v>
      </c>
      <c r="Q131" s="137"/>
      <c r="R131" s="251" t="s">
        <v>152</v>
      </c>
      <c r="S131" s="406"/>
      <c r="T131" s="389"/>
      <c r="U131" s="403"/>
    </row>
    <row r="132" spans="1:21" s="2" customFormat="1" ht="21" customHeight="1">
      <c r="A132" s="22"/>
      <c r="B132" s="81"/>
      <c r="C132" s="81"/>
      <c r="D132" s="968"/>
      <c r="E132" s="977"/>
      <c r="F132" s="423"/>
      <c r="G132" s="57"/>
      <c r="H132" s="424"/>
      <c r="I132" s="156"/>
      <c r="J132" s="308"/>
      <c r="K132" s="157"/>
      <c r="L132" s="377"/>
      <c r="M132" s="456" t="s">
        <v>215</v>
      </c>
      <c r="N132" s="360">
        <v>2857.8</v>
      </c>
      <c r="O132" s="137"/>
      <c r="P132" s="457" t="e">
        <f>N132-C128</f>
        <v>#VALUE!</v>
      </c>
      <c r="Q132" s="137"/>
      <c r="R132" s="60"/>
      <c r="S132" s="406"/>
      <c r="T132" s="389"/>
      <c r="U132" s="403"/>
    </row>
    <row r="133" spans="1:21" s="2" customFormat="1" ht="21" customHeight="1">
      <c r="A133" s="22"/>
      <c r="B133" s="81"/>
      <c r="C133" s="81"/>
      <c r="D133" s="968"/>
      <c r="E133" s="977"/>
      <c r="F133" s="58">
        <v>44846</v>
      </c>
      <c r="G133" s="425" t="s">
        <v>216</v>
      </c>
      <c r="H133" s="58"/>
      <c r="I133" s="120"/>
      <c r="J133" s="308"/>
      <c r="K133" s="64"/>
      <c r="L133" s="333"/>
      <c r="M133" s="456" t="s">
        <v>217</v>
      </c>
      <c r="N133" s="196"/>
      <c r="O133" s="148">
        <v>44854</v>
      </c>
      <c r="P133" s="196"/>
      <c r="Q133" s="489">
        <f>O133-E2</f>
        <v>-362</v>
      </c>
      <c r="R133" s="511" t="s">
        <v>154</v>
      </c>
      <c r="S133" s="406"/>
      <c r="T133" s="389"/>
      <c r="U133" s="403"/>
    </row>
    <row r="134" spans="1:21" s="2" customFormat="1" ht="18" customHeight="1">
      <c r="A134" s="22"/>
      <c r="B134" s="81"/>
      <c r="C134" s="426"/>
      <c r="D134" s="968"/>
      <c r="E134" s="977"/>
      <c r="F134" s="423"/>
      <c r="G134" s="79"/>
      <c r="H134" s="58"/>
      <c r="I134" s="381"/>
      <c r="J134" s="381"/>
      <c r="K134" s="458"/>
      <c r="L134" s="208"/>
      <c r="M134" s="329" t="s">
        <v>144</v>
      </c>
      <c r="N134" s="149">
        <v>2886.2</v>
      </c>
      <c r="O134" s="346">
        <v>45084</v>
      </c>
      <c r="P134" s="149">
        <f>N134-D109</f>
        <v>82.399999999999636</v>
      </c>
      <c r="Q134" s="239">
        <f>O134-E2</f>
        <v>-132</v>
      </c>
      <c r="R134" s="258"/>
      <c r="S134" s="406"/>
      <c r="T134" s="389"/>
      <c r="U134" s="403"/>
    </row>
    <row r="135" spans="1:21" s="2" customFormat="1" ht="18" customHeight="1">
      <c r="A135" s="22"/>
      <c r="B135" s="81"/>
      <c r="D135" s="968"/>
      <c r="E135" s="977"/>
      <c r="F135" s="98"/>
      <c r="G135" s="59" t="s">
        <v>58</v>
      </c>
      <c r="H135" s="421">
        <v>45104</v>
      </c>
      <c r="I135" s="459"/>
      <c r="J135" s="87"/>
      <c r="K135" s="335"/>
      <c r="L135" s="208"/>
      <c r="M135" s="460" t="s">
        <v>218</v>
      </c>
      <c r="N135" s="190">
        <v>3007</v>
      </c>
      <c r="O135" s="461">
        <v>44862</v>
      </c>
      <c r="P135" s="190">
        <f>N135-D109</f>
        <v>203.19999999999982</v>
      </c>
      <c r="Q135" s="512">
        <f>O135-E2</f>
        <v>-354</v>
      </c>
      <c r="R135" s="258" t="s">
        <v>219</v>
      </c>
      <c r="S135" s="406"/>
      <c r="T135" s="389"/>
      <c r="U135" s="403"/>
    </row>
    <row r="136" spans="1:21" s="2" customFormat="1" ht="18" customHeight="1">
      <c r="A136" s="22"/>
      <c r="B136" s="312"/>
      <c r="D136" s="968"/>
      <c r="E136" s="977"/>
      <c r="F136" s="64"/>
      <c r="G136" s="296" t="s">
        <v>220</v>
      </c>
      <c r="H136" s="310"/>
      <c r="I136" s="308"/>
      <c r="J136" s="308"/>
      <c r="K136" s="462"/>
      <c r="L136" s="208"/>
      <c r="M136" s="460" t="s">
        <v>221</v>
      </c>
      <c r="N136" s="347">
        <v>4450</v>
      </c>
      <c r="O136" s="463"/>
      <c r="P136" s="347">
        <f>N136-R152</f>
        <v>104</v>
      </c>
      <c r="Q136" s="482"/>
      <c r="R136" s="258" t="s">
        <v>222</v>
      </c>
      <c r="S136" s="406"/>
      <c r="T136" s="389"/>
      <c r="U136" s="403"/>
    </row>
    <row r="137" spans="1:21" s="2" customFormat="1" ht="18" customHeight="1">
      <c r="A137" s="22"/>
      <c r="B137" s="312"/>
      <c r="D137" s="968"/>
      <c r="E137" s="977"/>
      <c r="F137" s="64"/>
      <c r="G137" s="296" t="s">
        <v>223</v>
      </c>
      <c r="H137" s="421" t="s">
        <v>224</v>
      </c>
      <c r="I137" s="308"/>
      <c r="J137" s="179"/>
      <c r="K137" s="178"/>
      <c r="L137" s="208"/>
      <c r="M137" s="464"/>
      <c r="N137" s="464"/>
      <c r="O137" s="464"/>
      <c r="P137" s="464"/>
      <c r="Q137" s="464"/>
      <c r="R137" s="258"/>
      <c r="S137" s="406"/>
      <c r="T137" s="389"/>
      <c r="U137" s="403"/>
    </row>
    <row r="138" spans="1:21" s="2" customFormat="1" ht="18" customHeight="1" thickBot="1">
      <c r="A138" s="22"/>
      <c r="B138" s="312"/>
      <c r="D138" s="968"/>
      <c r="E138" s="977"/>
      <c r="F138" s="64"/>
      <c r="G138" s="296"/>
      <c r="H138" s="421" t="s">
        <v>225</v>
      </c>
      <c r="I138" s="465"/>
      <c r="J138" s="466"/>
      <c r="K138" s="467"/>
      <c r="L138" s="208"/>
      <c r="M138" s="468"/>
      <c r="N138" s="468"/>
      <c r="O138" s="468"/>
      <c r="P138" s="468"/>
      <c r="Q138" s="468"/>
      <c r="R138" s="258"/>
      <c r="S138" s="406"/>
      <c r="T138" s="389"/>
      <c r="U138" s="403"/>
    </row>
    <row r="139" spans="1:21" s="2" customFormat="1" ht="18" customHeight="1" thickTop="1" thickBot="1">
      <c r="A139" s="22"/>
      <c r="B139" s="312"/>
      <c r="D139" s="968"/>
      <c r="E139" s="977"/>
      <c r="F139" s="64"/>
      <c r="G139" s="427" t="s">
        <v>226</v>
      </c>
      <c r="H139" s="421">
        <v>45494</v>
      </c>
      <c r="I139" s="308"/>
      <c r="J139" s="308"/>
      <c r="K139" s="178"/>
      <c r="L139" s="208"/>
      <c r="M139" s="959" t="s">
        <v>153</v>
      </c>
      <c r="N139" s="960"/>
      <c r="O139" s="960"/>
      <c r="P139" s="960"/>
      <c r="Q139" s="961"/>
      <c r="R139" s="258"/>
      <c r="S139" s="406"/>
      <c r="T139" s="389"/>
      <c r="U139" s="403"/>
    </row>
    <row r="140" spans="1:21" s="2" customFormat="1" ht="18" customHeight="1" thickTop="1">
      <c r="A140" s="22"/>
      <c r="B140" s="312"/>
      <c r="D140" s="968"/>
      <c r="E140" s="977"/>
      <c r="F140" s="163"/>
      <c r="G140" s="428" t="s">
        <v>227</v>
      </c>
      <c r="H140" s="310"/>
      <c r="I140" s="308"/>
      <c r="J140" s="179"/>
      <c r="K140" s="178"/>
      <c r="L140" s="208"/>
      <c r="M140" s="374" t="s">
        <v>228</v>
      </c>
      <c r="N140" s="344"/>
      <c r="O140" s="141">
        <v>44847</v>
      </c>
      <c r="P140" s="169"/>
      <c r="Q140" s="513">
        <f>O140-E2</f>
        <v>-369</v>
      </c>
      <c r="R140" s="312"/>
      <c r="S140" s="406"/>
      <c r="T140" s="389"/>
      <c r="U140" s="403"/>
    </row>
    <row r="141" spans="1:21" s="2" customFormat="1" ht="18" customHeight="1">
      <c r="A141" s="22"/>
      <c r="B141" s="312"/>
      <c r="D141" s="968"/>
      <c r="E141" s="977"/>
      <c r="F141" s="163"/>
      <c r="G141" s="79"/>
      <c r="H141" s="421"/>
      <c r="I141" s="64"/>
      <c r="J141" s="64"/>
      <c r="K141" s="310"/>
      <c r="L141" s="208"/>
      <c r="M141" s="136" t="s">
        <v>156</v>
      </c>
      <c r="N141" s="137"/>
      <c r="O141" s="138">
        <v>44872</v>
      </c>
      <c r="P141" s="137"/>
      <c r="Q141" s="235">
        <f>O141-E2</f>
        <v>-344</v>
      </c>
      <c r="R141" s="514" t="s">
        <v>157</v>
      </c>
      <c r="S141" s="406"/>
      <c r="T141" s="389"/>
      <c r="U141" s="403"/>
    </row>
    <row r="142" spans="1:21" s="2" customFormat="1" ht="21" customHeight="1">
      <c r="A142" s="22"/>
      <c r="B142" s="62"/>
      <c r="C142" s="81"/>
      <c r="D142" s="968"/>
      <c r="E142" s="977"/>
      <c r="F142" s="64"/>
      <c r="G142" s="79"/>
      <c r="H142" s="310"/>
      <c r="I142" s="179"/>
      <c r="J142" s="179"/>
      <c r="K142" s="178"/>
      <c r="L142" s="208"/>
      <c r="M142" s="136" t="s">
        <v>158</v>
      </c>
      <c r="N142" s="137"/>
      <c r="O142" s="138">
        <v>44862</v>
      </c>
      <c r="P142" s="137"/>
      <c r="Q142" s="235">
        <f>O142-E2</f>
        <v>-354</v>
      </c>
      <c r="R142" s="408" t="s">
        <v>126</v>
      </c>
      <c r="S142" s="406"/>
      <c r="T142" s="389"/>
      <c r="U142" s="403"/>
    </row>
    <row r="143" spans="1:21" s="2" customFormat="1" ht="16.5" customHeight="1">
      <c r="A143" s="22"/>
      <c r="B143" s="312"/>
      <c r="C143" s="81"/>
      <c r="D143" s="968"/>
      <c r="E143" s="977"/>
      <c r="F143" s="163"/>
      <c r="G143" s="429" t="s">
        <v>229</v>
      </c>
      <c r="H143" s="310"/>
      <c r="I143" s="179"/>
      <c r="J143" s="179"/>
      <c r="K143" s="178"/>
      <c r="L143" s="208"/>
      <c r="M143" s="136" t="s">
        <v>159</v>
      </c>
      <c r="N143" s="137"/>
      <c r="O143" s="138">
        <v>44862</v>
      </c>
      <c r="P143" s="469"/>
      <c r="Q143" s="235">
        <f>O143-E2</f>
        <v>-354</v>
      </c>
      <c r="R143" s="258"/>
      <c r="S143" s="406"/>
      <c r="T143" s="389"/>
      <c r="U143" s="403"/>
    </row>
    <row r="144" spans="1:21" s="2" customFormat="1" ht="16.5" customHeight="1">
      <c r="A144" s="22"/>
      <c r="B144" s="81" t="s">
        <v>161</v>
      </c>
      <c r="C144" s="312"/>
      <c r="D144" s="968"/>
      <c r="E144" s="977"/>
      <c r="F144" s="430"/>
      <c r="G144" s="82" t="s">
        <v>230</v>
      </c>
      <c r="H144" s="421"/>
      <c r="I144" s="308"/>
      <c r="J144" s="308"/>
      <c r="K144" s="470"/>
      <c r="L144" s="471"/>
      <c r="M144" s="319"/>
      <c r="N144" s="137"/>
      <c r="O144" s="472"/>
      <c r="P144" s="469"/>
      <c r="Q144" s="345"/>
      <c r="R144" s="515"/>
      <c r="S144" s="406"/>
      <c r="T144" s="389"/>
      <c r="U144" s="403"/>
    </row>
    <row r="145" spans="1:21" s="2" customFormat="1" ht="22.5" customHeight="1" thickBot="1">
      <c r="A145" s="22"/>
      <c r="B145" s="81" t="s">
        <v>195</v>
      </c>
      <c r="C145" s="246" t="s">
        <v>161</v>
      </c>
      <c r="D145" s="968"/>
      <c r="E145" s="977"/>
      <c r="F145" s="64"/>
      <c r="G145" s="429"/>
      <c r="H145" s="310"/>
      <c r="I145" s="308"/>
      <c r="J145" s="308"/>
      <c r="K145" s="470"/>
      <c r="L145" s="471"/>
      <c r="M145" s="473"/>
      <c r="N145" s="153"/>
      <c r="O145" s="474"/>
      <c r="P145" s="153"/>
      <c r="Q145" s="396"/>
      <c r="R145" s="516"/>
      <c r="S145" s="406"/>
      <c r="T145" s="389"/>
      <c r="U145" s="403"/>
    </row>
    <row r="146" spans="1:21" s="2" customFormat="1" ht="18" customHeight="1" thickTop="1" thickBot="1">
      <c r="A146" s="22"/>
      <c r="B146" s="81"/>
      <c r="C146" s="68" t="s">
        <v>195</v>
      </c>
      <c r="D146" s="968"/>
      <c r="E146" s="977"/>
      <c r="F146" s="64" t="s">
        <v>23</v>
      </c>
      <c r="G146" s="79"/>
      <c r="H146" s="431"/>
      <c r="J146" s="308"/>
      <c r="K146" s="475"/>
      <c r="L146" s="471"/>
      <c r="M146" s="949" t="s">
        <v>162</v>
      </c>
      <c r="N146" s="951"/>
      <c r="O146" s="951"/>
      <c r="P146" s="951"/>
      <c r="Q146" s="950"/>
      <c r="R146" s="517"/>
      <c r="S146" s="406"/>
      <c r="T146" s="389"/>
      <c r="U146" s="403"/>
    </row>
    <row r="147" spans="1:21" s="2" customFormat="1" ht="32.25" customHeight="1" thickTop="1">
      <c r="A147" s="22"/>
      <c r="B147" s="432"/>
      <c r="C147" s="312"/>
      <c r="D147" s="968"/>
      <c r="E147" s="977"/>
      <c r="F147" s="64"/>
      <c r="G147" s="79"/>
      <c r="H147" s="421"/>
      <c r="I147" s="179"/>
      <c r="J147" s="179"/>
      <c r="K147" s="475"/>
      <c r="L147" s="471"/>
      <c r="M147" s="191" t="s">
        <v>164</v>
      </c>
      <c r="N147" s="476">
        <f>2774+50</f>
        <v>2824</v>
      </c>
      <c r="O147" s="477"/>
      <c r="P147" s="476">
        <f>N147-D109</f>
        <v>20.199999999999818</v>
      </c>
      <c r="Q147" s="396"/>
      <c r="R147" s="514" t="s">
        <v>165</v>
      </c>
      <c r="S147" s="406"/>
      <c r="T147" s="389"/>
      <c r="U147" s="403"/>
    </row>
    <row r="148" spans="1:21" s="2" customFormat="1" ht="19.5" customHeight="1">
      <c r="A148" s="22"/>
      <c r="B148" s="432"/>
      <c r="D148" s="968"/>
      <c r="E148" s="977"/>
      <c r="F148" s="163"/>
      <c r="G148" s="433"/>
      <c r="H148" s="310"/>
      <c r="I148" s="179"/>
      <c r="J148" s="179"/>
      <c r="K148" s="478"/>
      <c r="L148" s="471"/>
      <c r="M148" s="151" t="s">
        <v>231</v>
      </c>
      <c r="N148" s="153"/>
      <c r="O148" s="138">
        <v>44915</v>
      </c>
      <c r="P148" s="479"/>
      <c r="Q148" s="263">
        <f>O148-E2</f>
        <v>-301</v>
      </c>
      <c r="R148" s="255" t="s">
        <v>154</v>
      </c>
      <c r="S148" s="406"/>
      <c r="T148" s="389"/>
      <c r="U148" s="403"/>
    </row>
    <row r="149" spans="1:21" s="2" customFormat="1" ht="30" customHeight="1">
      <c r="A149" s="22"/>
      <c r="B149" s="312"/>
      <c r="D149" s="968"/>
      <c r="E149" s="977"/>
      <c r="F149" s="64"/>
      <c r="G149" s="434"/>
      <c r="H149" s="310"/>
      <c r="I149" s="179"/>
      <c r="J149" s="179"/>
      <c r="K149" s="178"/>
      <c r="L149" s="471"/>
      <c r="M149" s="142" t="s">
        <v>232</v>
      </c>
      <c r="N149" s="476">
        <f>2842.1</f>
        <v>2842.1</v>
      </c>
      <c r="O149" s="379">
        <v>44884</v>
      </c>
      <c r="P149" s="369">
        <f>N149-D109</f>
        <v>38.299999999999727</v>
      </c>
      <c r="Q149" s="253">
        <f>O149-E2</f>
        <v>-332</v>
      </c>
      <c r="R149" s="395" t="s">
        <v>233</v>
      </c>
      <c r="S149" s="406"/>
      <c r="T149" s="389"/>
      <c r="U149" s="403"/>
    </row>
    <row r="150" spans="1:21" s="2" customFormat="1" ht="21" customHeight="1">
      <c r="A150" s="22"/>
      <c r="B150" s="312"/>
      <c r="D150" s="968"/>
      <c r="E150" s="977"/>
      <c r="F150" s="163"/>
      <c r="G150" s="434"/>
      <c r="H150" s="310"/>
      <c r="I150" s="179"/>
      <c r="J150" s="179"/>
      <c r="K150" s="178"/>
      <c r="L150" s="471"/>
      <c r="M150" s="473"/>
      <c r="N150" s="480"/>
      <c r="O150" s="196"/>
      <c r="P150" s="480"/>
      <c r="Q150" s="196"/>
      <c r="R150" s="405" t="s">
        <v>173</v>
      </c>
      <c r="S150" s="406"/>
      <c r="T150" s="389"/>
      <c r="U150" s="403"/>
    </row>
    <row r="151" spans="1:21" s="2" customFormat="1" ht="21" customHeight="1">
      <c r="A151" s="22"/>
      <c r="B151" s="312"/>
      <c r="D151" s="968"/>
      <c r="E151" s="977"/>
      <c r="F151" s="163"/>
      <c r="G151" s="434"/>
      <c r="H151" s="310"/>
      <c r="I151" s="179"/>
      <c r="J151" s="179"/>
      <c r="K151" s="178"/>
      <c r="L151" s="471"/>
      <c r="M151" s="473"/>
      <c r="N151" s="481"/>
      <c r="O151" s="482"/>
      <c r="P151" s="481"/>
      <c r="Q151" s="482"/>
      <c r="R151" s="405"/>
      <c r="S151" s="406"/>
      <c r="T151" s="389"/>
      <c r="U151" s="403"/>
    </row>
    <row r="152" spans="1:21" s="2" customFormat="1" ht="22.5" customHeight="1" thickBot="1">
      <c r="A152" s="22"/>
      <c r="B152" s="312"/>
      <c r="D152" s="968"/>
      <c r="E152" s="977"/>
      <c r="F152" s="430"/>
      <c r="G152" s="435"/>
      <c r="H152" s="421"/>
      <c r="I152" s="179"/>
      <c r="J152" s="179"/>
      <c r="K152" s="178"/>
      <c r="L152" s="471"/>
      <c r="M152" s="483" t="s">
        <v>234</v>
      </c>
      <c r="N152" s="484">
        <v>2853.8</v>
      </c>
      <c r="O152" s="485">
        <v>44906</v>
      </c>
      <c r="P152" s="484">
        <f>N152-D109</f>
        <v>50</v>
      </c>
      <c r="Q152" s="518">
        <f>O152-E2</f>
        <v>-310</v>
      </c>
      <c r="R152" s="265">
        <v>4346</v>
      </c>
      <c r="S152" s="406"/>
      <c r="T152" s="389"/>
      <c r="U152" s="403"/>
    </row>
    <row r="153" spans="1:21" s="2" customFormat="1" ht="22.5" customHeight="1" thickTop="1" thickBot="1">
      <c r="A153" s="22"/>
      <c r="B153" s="55"/>
      <c r="D153" s="968"/>
      <c r="E153" s="977"/>
      <c r="F153" s="64"/>
      <c r="G153" s="102"/>
      <c r="H153" s="310" t="s">
        <v>23</v>
      </c>
      <c r="I153" s="179"/>
      <c r="J153" s="179"/>
      <c r="K153" s="178"/>
      <c r="L153" s="486"/>
      <c r="M153" s="487" t="s">
        <v>170</v>
      </c>
      <c r="N153" s="947" t="s">
        <v>171</v>
      </c>
      <c r="O153" s="948"/>
      <c r="P153" s="193" t="s">
        <v>172</v>
      </c>
      <c r="Q153" s="194"/>
      <c r="R153" s="312"/>
      <c r="S153" s="406"/>
      <c r="T153" s="389"/>
      <c r="U153" s="403"/>
    </row>
    <row r="154" spans="1:21" s="2" customFormat="1" ht="22.5" customHeight="1" thickTop="1">
      <c r="A154" s="22"/>
      <c r="B154" s="55"/>
      <c r="D154" s="968"/>
      <c r="E154" s="977"/>
      <c r="F154" s="64"/>
      <c r="G154" s="102"/>
      <c r="H154" s="310"/>
      <c r="I154" s="179"/>
      <c r="J154" s="179"/>
      <c r="K154" s="178"/>
      <c r="L154" s="471"/>
      <c r="M154" s="136" t="s">
        <v>235</v>
      </c>
      <c r="N154" s="148">
        <v>44895</v>
      </c>
      <c r="O154" s="239"/>
      <c r="P154" s="488"/>
      <c r="Q154" s="519"/>
      <c r="R154" s="312"/>
      <c r="S154" s="406"/>
      <c r="T154" s="389"/>
      <c r="U154" s="403"/>
    </row>
    <row r="155" spans="1:21" ht="21" customHeight="1">
      <c r="A155" s="22"/>
      <c r="B155" s="55"/>
      <c r="C155" s="436"/>
      <c r="D155" s="968"/>
      <c r="E155" s="977"/>
      <c r="F155" s="64"/>
      <c r="G155" s="311" t="s">
        <v>207</v>
      </c>
      <c r="H155" s="437"/>
      <c r="I155" s="179"/>
      <c r="J155" s="179"/>
      <c r="K155" s="179"/>
      <c r="L155" s="471" t="s">
        <v>23</v>
      </c>
      <c r="M155" s="136" t="s">
        <v>236</v>
      </c>
      <c r="N155" s="148">
        <v>44895</v>
      </c>
      <c r="O155" s="489">
        <f>N155-E2</f>
        <v>-321</v>
      </c>
      <c r="P155" s="152"/>
      <c r="Q155" s="414"/>
      <c r="R155" s="267" t="s">
        <v>174</v>
      </c>
      <c r="S155" s="406"/>
      <c r="T155" s="227"/>
      <c r="U155" s="403"/>
    </row>
    <row r="156" spans="1:21" ht="32.25" customHeight="1">
      <c r="A156" s="22"/>
      <c r="B156" s="438"/>
      <c r="C156" s="439"/>
      <c r="D156" s="969"/>
      <c r="E156" s="978"/>
      <c r="F156" s="440"/>
      <c r="G156" s="441"/>
      <c r="H156" s="440"/>
      <c r="I156" s="490"/>
      <c r="J156" s="490"/>
      <c r="K156" s="490"/>
      <c r="L156" s="491"/>
      <c r="M156" s="127" t="s">
        <v>237</v>
      </c>
      <c r="N156" s="152"/>
      <c r="O156" s="373"/>
      <c r="P156" s="148">
        <v>44894</v>
      </c>
      <c r="Q156" s="489">
        <f>P156-E2</f>
        <v>-322</v>
      </c>
      <c r="R156" s="395"/>
      <c r="S156" s="406"/>
      <c r="T156" s="227"/>
      <c r="U156" s="403"/>
    </row>
    <row r="157" spans="1:21" ht="7.5" customHeight="1">
      <c r="A157" s="24"/>
      <c r="B157" s="285"/>
      <c r="C157" s="285"/>
      <c r="D157" s="442"/>
      <c r="E157" s="443"/>
      <c r="F157" s="444"/>
      <c r="G157" s="445"/>
      <c r="H157" s="446"/>
      <c r="I157" s="492"/>
      <c r="J157" s="493"/>
      <c r="K157" s="493"/>
      <c r="L157" s="494"/>
      <c r="M157" s="12"/>
      <c r="N157" s="12"/>
      <c r="O157" s="12"/>
      <c r="P157" s="12"/>
      <c r="Q157" s="12"/>
      <c r="R157" s="12"/>
      <c r="S157" s="406"/>
      <c r="U157" s="387"/>
    </row>
    <row r="158" spans="1:21" ht="7.5" customHeight="1">
      <c r="A158" s="24"/>
      <c r="B158" s="285"/>
      <c r="C158" s="285"/>
      <c r="D158" s="442"/>
      <c r="E158" s="443"/>
      <c r="F158" s="444"/>
      <c r="G158" s="447"/>
      <c r="H158" s="446"/>
      <c r="I158" s="492"/>
      <c r="J158" s="493"/>
      <c r="K158" s="493"/>
      <c r="L158" s="494"/>
      <c r="M158" s="495"/>
      <c r="N158" s="496"/>
      <c r="P158" s="496"/>
      <c r="Q158" s="520"/>
      <c r="R158" s="12"/>
      <c r="S158" s="406"/>
      <c r="U158" s="387"/>
    </row>
    <row r="159" spans="1:21" ht="7.5" customHeight="1">
      <c r="A159" s="24"/>
      <c r="B159" s="285"/>
      <c r="C159" s="285"/>
      <c r="D159" s="442"/>
      <c r="E159" s="443"/>
      <c r="F159" s="444"/>
      <c r="G159" s="447"/>
      <c r="H159" s="446"/>
      <c r="I159" s="492"/>
      <c r="J159" s="493"/>
      <c r="K159" s="493"/>
      <c r="L159" s="494"/>
      <c r="R159" s="12"/>
      <c r="S159" s="406"/>
      <c r="U159" s="387"/>
    </row>
    <row r="160" spans="1:21" ht="7.5" customHeight="1">
      <c r="A160" s="24"/>
      <c r="B160" s="285"/>
      <c r="C160" s="285"/>
      <c r="D160" s="442"/>
      <c r="E160" s="443"/>
      <c r="F160" s="444"/>
      <c r="G160" s="448"/>
      <c r="H160" s="446"/>
      <c r="I160" s="492"/>
      <c r="J160" s="493"/>
      <c r="K160" s="493"/>
      <c r="L160" s="494"/>
      <c r="R160" s="12"/>
      <c r="S160" s="406"/>
      <c r="U160" s="387"/>
    </row>
    <row r="161" spans="1:21" ht="7.5" customHeight="1">
      <c r="A161" s="24"/>
      <c r="B161" s="285"/>
      <c r="C161" s="285"/>
      <c r="D161" s="442"/>
      <c r="E161" s="443"/>
      <c r="F161" s="444"/>
      <c r="G161" s="448"/>
      <c r="H161" s="446"/>
      <c r="I161" s="492"/>
      <c r="J161" s="493"/>
      <c r="K161" s="493"/>
      <c r="L161" s="494"/>
      <c r="M161" s="497"/>
      <c r="P161" s="498"/>
      <c r="R161" s="12"/>
      <c r="S161" s="406"/>
      <c r="U161" s="387"/>
    </row>
    <row r="162" spans="1:21" ht="7.5" customHeight="1">
      <c r="A162" s="449"/>
      <c r="B162" s="450"/>
      <c r="C162" s="450"/>
      <c r="D162" s="449"/>
      <c r="E162" s="449"/>
      <c r="F162" s="449"/>
      <c r="G162" s="449"/>
      <c r="H162" s="449"/>
      <c r="I162" s="449"/>
      <c r="J162" s="449"/>
      <c r="K162" s="449"/>
      <c r="L162" s="449"/>
      <c r="M162" s="499"/>
      <c r="O162" s="201"/>
      <c r="P162" s="500"/>
      <c r="R162" s="449"/>
    </row>
    <row r="163" spans="1:21" ht="7.5" customHeight="1">
      <c r="D163" s="3" t="s">
        <v>238</v>
      </c>
      <c r="M163" s="501"/>
      <c r="N163" s="200"/>
      <c r="P163" s="502"/>
      <c r="Q163" s="269"/>
    </row>
    <row r="164" spans="1:21" ht="11.25" customHeight="1">
      <c r="M164" s="394"/>
      <c r="P164" s="503"/>
      <c r="R164" s="12"/>
    </row>
    <row r="165" spans="1:21" ht="11.25" customHeight="1">
      <c r="M165" s="391"/>
      <c r="P165" s="504"/>
      <c r="R165" s="278"/>
    </row>
    <row r="166" spans="1:21" ht="11.25" customHeight="1">
      <c r="G166" s="451"/>
      <c r="M166" s="391"/>
      <c r="P166" s="504"/>
      <c r="R166" s="521"/>
    </row>
    <row r="167" spans="1:21" ht="11.25" customHeight="1">
      <c r="M167" s="391"/>
      <c r="P167" s="504"/>
      <c r="R167" s="394"/>
    </row>
    <row r="168" spans="1:21" ht="11.25" customHeight="1">
      <c r="M168" s="394"/>
      <c r="P168" s="505"/>
      <c r="R168" s="394"/>
    </row>
    <row r="169" spans="1:21" ht="11.25" customHeight="1">
      <c r="M169" s="506"/>
      <c r="P169" s="507"/>
      <c r="R169" s="391"/>
    </row>
    <row r="170" spans="1:21" ht="11.25" customHeight="1">
      <c r="R170" s="391"/>
    </row>
    <row r="171" spans="1:21" ht="11.25" customHeight="1">
      <c r="R171" s="391"/>
    </row>
    <row r="172" spans="1:21" ht="11.25" customHeight="1">
      <c r="R172" s="393"/>
    </row>
    <row r="173" spans="1:21" ht="11.25" customHeight="1"/>
    <row r="174" spans="1:21" ht="11.25" customHeight="1"/>
    <row r="175" spans="1:21" ht="11.25" customHeight="1"/>
    <row r="176" spans="1:21" ht="11.25" customHeight="1"/>
    <row r="177" spans="4:10" ht="11.25" customHeight="1"/>
    <row r="178" spans="4:10" ht="11.25" customHeight="1"/>
    <row r="179" spans="4:10" ht="11.25" customHeight="1"/>
    <row r="180" spans="4:10" ht="11.25" customHeight="1"/>
    <row r="181" spans="4:10" ht="11.25" customHeight="1"/>
    <row r="182" spans="4:10" ht="11.25" customHeight="1">
      <c r="D182" s="3" t="s">
        <v>23</v>
      </c>
    </row>
    <row r="183" spans="4:10" ht="11.25" customHeight="1"/>
    <row r="187" spans="4:10" ht="18" customHeight="1">
      <c r="I187" s="508"/>
      <c r="J187" s="509"/>
    </row>
    <row r="1215" spans="18:18" ht="18" customHeight="1">
      <c r="R1215" s="5" t="s">
        <v>238</v>
      </c>
    </row>
    <row r="1225" spans="18:18" ht="18" customHeight="1">
      <c r="R1225" s="5">
        <v>30</v>
      </c>
    </row>
  </sheetData>
  <protectedRanges>
    <protectedRange sqref="R47 R167:R171 R165 P161 P164:P167 M164:M169 M161 X92:X95 R150:R151 Z13 R102 R15 R112 R108:R110 R59:R61 R88 R13 R95 R144:R147 R131:R132 R128 Z122:Z124 Z70 Z72 Z74:Z75 R84 R114 Z44:Z48 R22 W91 R52 G29 R27 G131:G132 R116:R119 G126 G129 R121:R125 R73 R63 R141:R142 R69 G33 R42:R43 R18 G40:G43 R81 R76:R78 R34:R38 R65 G35 X76:X90 W96:W102" name="remarks_1_1"/>
    <protectedRange sqref="E2" name="date_1_1"/>
    <protectedRange sqref="J109:L112 F63:F69 O145 H12 F155 H15:H17 M41:P41 Q14 O42:O43 M92:P92 Q63 M96:O96 M95:P95 Q112 M153:O153 M140:P140 M118:M119 M91:N91 G149:G151 J149:K156 L150:L156 M12:O16 M122:O122 M20:M22 I60:L71 J146:J148 M102:O102 M72:O72 M47:O47 M69:M71 I134:K134 F15:F33 O93:O94 M109:O114 Q69 Q71 O141:O142 J131:K132 G103:G107 G93 G95 I157:L161 O68:O70 G140 G146 O126:O127 I83:L83 I139:K140 N129 L126:L146 M143:P144 O18:O22 I29:K29 M146:O146 I124:L125 J133 I126:K130 O115:O119 M60:O67 O148 Q20:Q22 I136:K137 M52:O52 N23 I142:K145 I147:I156 M44:P46 E94:E97 M40:N40 N48:N50 M31:O31 M33 I47:L58 D12:E58 I34:L35 O83 O81 I37:L44 L36 D98:D102 I98:L102 M54:M58" name="ac01_1_6"/>
    <protectedRange sqref="D71 F71 I109:I112 F116:F119 F60:F62 G157 D160:H161 N52 K146:K148 H109:H119 M127 D109:F115 N153 H122 G119 I141:K141 I12:L28 H71 G142 G153:G154 N102 H147:H159 H83 D157:F159 H26 H28 F122:F154 D116:E156 H124:H145 L29 I30:L32 F156:G156 J33:L33 M75:M76 M26:M27 E60:E93 F73:F84 E98:E107" name="ac3_1_1"/>
    <protectedRange sqref="H19 H41:H43 H33:H39" name="ac01_1_3_1"/>
    <protectedRange sqref="H18 H20:H25 H27 H29:H32" name="ac3_1_3_1"/>
    <protectedRange sqref="F12:G12 G15:G17 F48 G53 H44:H47 F54:F58 H49:H58 F34:F43" name="ac3_1_4_1"/>
    <protectedRange sqref="I123:L123 J113:K122" name="ac01_1_5_1"/>
    <protectedRange sqref="L113:L122 I113:I122" name="ac3_1_5_1"/>
    <protectedRange sqref="I45:L46" name="ac01_1_6_1"/>
    <protectedRange sqref="R64 R17 R19:R21 R66:R68" name="remarks_1_1_2_1"/>
    <protectedRange sqref="N77" name="ac01_1_6_2"/>
    <protectedRange sqref="N32:O32 N35:O35 N36:N37 N39 N38:O38" name="ac01_1_6_3"/>
    <protectedRange sqref="R30:R32" name="remarks_1_1_1"/>
  </protectedRanges>
  <mergeCells count="28">
    <mergeCell ref="M109:Q109"/>
    <mergeCell ref="M139:Q139"/>
    <mergeCell ref="M146:Q146"/>
    <mergeCell ref="N153:O153"/>
    <mergeCell ref="C2:C3"/>
    <mergeCell ref="D12:D58"/>
    <mergeCell ref="D60:D107"/>
    <mergeCell ref="D109:D156"/>
    <mergeCell ref="E2:E3"/>
    <mergeCell ref="E12:E58"/>
    <mergeCell ref="E60:E107"/>
    <mergeCell ref="E109:E156"/>
    <mergeCell ref="F44:F48"/>
    <mergeCell ref="M60:Q60"/>
    <mergeCell ref="M91:Q91"/>
    <mergeCell ref="M96:Q96"/>
    <mergeCell ref="N102:O102"/>
    <mergeCell ref="P102:Q102"/>
    <mergeCell ref="M12:Q12"/>
    <mergeCell ref="M40:Q40"/>
    <mergeCell ref="M47:Q47"/>
    <mergeCell ref="N52:O52"/>
    <mergeCell ref="P52:Q52"/>
    <mergeCell ref="E9:H9"/>
    <mergeCell ref="I9:L9"/>
    <mergeCell ref="M9:Q9"/>
    <mergeCell ref="N10:O10"/>
    <mergeCell ref="P10:Q10"/>
  </mergeCells>
  <conditionalFormatting sqref="E59">
    <cfRule type="expression" dxfId="151" priority="900" stopIfTrue="1">
      <formula>E59="Serviceable"</formula>
    </cfRule>
    <cfRule type="expression" dxfId="150" priority="901" stopIfTrue="1">
      <formula>E59="Maint."</formula>
    </cfRule>
  </conditionalFormatting>
  <conditionalFormatting sqref="E108">
    <cfRule type="expression" dxfId="149" priority="1030" stopIfTrue="1">
      <formula>E108="Maint."</formula>
    </cfRule>
    <cfRule type="expression" dxfId="148" priority="1029" stopIfTrue="1">
      <formula>E108="Serviceable"</formula>
    </cfRule>
  </conditionalFormatting>
  <conditionalFormatting sqref="N41">
    <cfRule type="cellIs" dxfId="147" priority="1014" stopIfTrue="1" operator="between">
      <formula>#REF!</formula>
      <formula>0</formula>
    </cfRule>
    <cfRule type="cellIs" dxfId="146" priority="1015" stopIfTrue="1" operator="lessThan">
      <formula>0</formula>
    </cfRule>
    <cfRule type="cellIs" dxfId="145" priority="1013" stopIfTrue="1" operator="between">
      <formula>#REF!</formula>
      <formula>#REF!</formula>
    </cfRule>
  </conditionalFormatting>
  <conditionalFormatting sqref="N63:N67 S70:S108 N72">
    <cfRule type="cellIs" dxfId="144" priority="996" stopIfTrue="1" operator="between">
      <formula>#REF!</formula>
      <formula>#REF!</formula>
    </cfRule>
    <cfRule type="cellIs" dxfId="143" priority="997" stopIfTrue="1" operator="between">
      <formula>#REF!</formula>
      <formula>0</formula>
    </cfRule>
    <cfRule type="cellIs" dxfId="142" priority="998" stopIfTrue="1" operator="lessThan">
      <formula>0</formula>
    </cfRule>
  </conditionalFormatting>
  <conditionalFormatting sqref="N77">
    <cfRule type="cellIs" dxfId="141" priority="44" stopIfTrue="1" operator="between">
      <formula>#REF!</formula>
      <formula>#REF!</formula>
    </cfRule>
    <cfRule type="cellIs" dxfId="140" priority="45" stopIfTrue="1" operator="between">
      <formula>#REF!</formula>
      <formula>0</formula>
    </cfRule>
    <cfRule type="cellIs" dxfId="139" priority="46" stopIfTrue="1" operator="lessThan">
      <formula>0</formula>
    </cfRule>
  </conditionalFormatting>
  <conditionalFormatting sqref="N92">
    <cfRule type="cellIs" dxfId="138" priority="991" stopIfTrue="1" operator="between">
      <formula>#REF!</formula>
      <formula>#REF!</formula>
    </cfRule>
    <cfRule type="cellIs" dxfId="137" priority="992" stopIfTrue="1" operator="between">
      <formula>#REF!</formula>
      <formula>0</formula>
    </cfRule>
    <cfRule type="cellIs" dxfId="136" priority="993" stopIfTrue="1" operator="lessThan">
      <formula>0</formula>
    </cfRule>
  </conditionalFormatting>
  <conditionalFormatting sqref="N112:N114">
    <cfRule type="cellIs" dxfId="135" priority="526" stopIfTrue="1" operator="between">
      <formula>#REF!</formula>
      <formula>0</formula>
    </cfRule>
    <cfRule type="cellIs" dxfId="134" priority="525" stopIfTrue="1" operator="between">
      <formula>#REF!</formula>
      <formula>#REF!</formula>
    </cfRule>
    <cfRule type="cellIs" dxfId="133" priority="527" stopIfTrue="1" operator="lessThan">
      <formula>0</formula>
    </cfRule>
  </conditionalFormatting>
  <conditionalFormatting sqref="N122">
    <cfRule type="cellIs" dxfId="132" priority="978" stopIfTrue="1" operator="between">
      <formula>#REF!</formula>
      <formula>0</formula>
    </cfRule>
    <cfRule type="cellIs" dxfId="131" priority="977" stopIfTrue="1" operator="between">
      <formula>#REF!</formula>
      <formula>#REF!</formula>
    </cfRule>
    <cfRule type="cellIs" dxfId="130" priority="979" stopIfTrue="1" operator="lessThan">
      <formula>0</formula>
    </cfRule>
  </conditionalFormatting>
  <conditionalFormatting sqref="N129">
    <cfRule type="cellIs" dxfId="129" priority="304" stopIfTrue="1" operator="between">
      <formula>#REF!</formula>
      <formula>#REF!</formula>
    </cfRule>
    <cfRule type="cellIs" dxfId="128" priority="305" stopIfTrue="1" operator="between">
      <formula>#REF!</formula>
      <formula>0</formula>
    </cfRule>
    <cfRule type="cellIs" dxfId="127" priority="306" stopIfTrue="1" operator="lessThan">
      <formula>0</formula>
    </cfRule>
  </conditionalFormatting>
  <conditionalFormatting sqref="N140">
    <cfRule type="cellIs" dxfId="126" priority="502" stopIfTrue="1" operator="lessThan">
      <formula>0</formula>
    </cfRule>
    <cfRule type="cellIs" dxfId="125" priority="501" stopIfTrue="1" operator="between">
      <formula>#REF!</formula>
      <formula>0</formula>
    </cfRule>
    <cfRule type="cellIs" dxfId="124" priority="500" stopIfTrue="1" operator="between">
      <formula>#REF!</formula>
      <formula>#REF!</formula>
    </cfRule>
  </conditionalFormatting>
  <conditionalFormatting sqref="O154">
    <cfRule type="cellIs" dxfId="123" priority="217" operator="lessThan">
      <formula>0</formula>
    </cfRule>
    <cfRule type="cellIs" dxfId="122" priority="218" operator="lessThan">
      <formula>30</formula>
    </cfRule>
  </conditionalFormatting>
  <conditionalFormatting sqref="P13">
    <cfRule type="cellIs" dxfId="121" priority="414" operator="lessThan">
      <formula>0</formula>
    </cfRule>
    <cfRule type="cellIs" dxfId="120" priority="415" operator="lessThan">
      <formula>15</formula>
    </cfRule>
  </conditionalFormatting>
  <conditionalFormatting sqref="P14">
    <cfRule type="cellIs" dxfId="119" priority="1011" operator="lessThan">
      <formula>0</formula>
    </cfRule>
    <cfRule type="cellIs" dxfId="118" priority="1010" operator="lessThanOrEqual">
      <formula>15</formula>
    </cfRule>
  </conditionalFormatting>
  <conditionalFormatting sqref="P15">
    <cfRule type="cellIs" dxfId="117" priority="97" operator="lessThan">
      <formula>20</formula>
    </cfRule>
  </conditionalFormatting>
  <conditionalFormatting sqref="P15:P16">
    <cfRule type="cellIs" dxfId="116" priority="53" operator="lessThan">
      <formula>0</formula>
    </cfRule>
  </conditionalFormatting>
  <conditionalFormatting sqref="P16">
    <cfRule type="cellIs" dxfId="115" priority="54" operator="lessThan">
      <formula>15</formula>
    </cfRule>
  </conditionalFormatting>
  <conditionalFormatting sqref="P23">
    <cfRule type="cellIs" dxfId="114" priority="883" operator="lessThan">
      <formula>15</formula>
    </cfRule>
  </conditionalFormatting>
  <conditionalFormatting sqref="P28">
    <cfRule type="cellIs" dxfId="113" priority="50" operator="lessThan">
      <formula>20</formula>
    </cfRule>
  </conditionalFormatting>
  <conditionalFormatting sqref="P28:P29">
    <cfRule type="cellIs" dxfId="112" priority="49" operator="lessThan">
      <formula>0</formula>
    </cfRule>
  </conditionalFormatting>
  <conditionalFormatting sqref="P29">
    <cfRule type="cellIs" dxfId="111" priority="52" operator="lessThan">
      <formula>15</formula>
    </cfRule>
  </conditionalFormatting>
  <conditionalFormatting sqref="P31:P32">
    <cfRule type="cellIs" dxfId="110" priority="36" operator="lessThanOrEqual">
      <formula>50</formula>
    </cfRule>
    <cfRule type="cellIs" dxfId="109" priority="37" operator="lessThan">
      <formula>0</formula>
    </cfRule>
  </conditionalFormatting>
  <conditionalFormatting sqref="P38">
    <cfRule type="cellIs" dxfId="108" priority="8" operator="lessThanOrEqual">
      <formula>50</formula>
    </cfRule>
    <cfRule type="cellIs" dxfId="107" priority="9" operator="lessThan">
      <formula>0</formula>
    </cfRule>
  </conditionalFormatting>
  <conditionalFormatting sqref="P48">
    <cfRule type="cellIs" dxfId="106" priority="735" operator="lessThan">
      <formula>0</formula>
    </cfRule>
    <cfRule type="cellIs" dxfId="105" priority="768" operator="lessThan">
      <formula>0</formula>
    </cfRule>
    <cfRule type="cellIs" dxfId="104" priority="736" operator="lessThan">
      <formula>15</formula>
    </cfRule>
    <cfRule type="cellIs" dxfId="103" priority="769" operator="lessThan">
      <formula>10</formula>
    </cfRule>
  </conditionalFormatting>
  <conditionalFormatting sqref="P50">
    <cfRule type="cellIs" dxfId="102" priority="214" operator="lessThan">
      <formula>0</formula>
    </cfRule>
    <cfRule type="cellIs" dxfId="101" priority="215" operator="lessThan">
      <formula>26</formula>
    </cfRule>
  </conditionalFormatting>
  <conditionalFormatting sqref="P53">
    <cfRule type="cellIs" dxfId="100" priority="16" operator="lessThanOrEqual">
      <formula>50</formula>
    </cfRule>
  </conditionalFormatting>
  <conditionalFormatting sqref="P55:P58">
    <cfRule type="cellIs" dxfId="99" priority="1" operator="lessThanOrEqual">
      <formula>50</formula>
    </cfRule>
  </conditionalFormatting>
  <conditionalFormatting sqref="P60 P62:P63">
    <cfRule type="cellIs" dxfId="98" priority="989" operator="lessThan">
      <formula>0</formula>
    </cfRule>
    <cfRule type="cellIs" dxfId="97" priority="988" operator="lessThanOrEqual">
      <formula>15</formula>
    </cfRule>
  </conditionalFormatting>
  <conditionalFormatting sqref="P65">
    <cfRule type="cellIs" dxfId="96" priority="269" operator="lessThan">
      <formula>30</formula>
    </cfRule>
  </conditionalFormatting>
  <conditionalFormatting sqref="P72">
    <cfRule type="cellIs" dxfId="95" priority="364" operator="lessThanOrEqual">
      <formula>15</formula>
    </cfRule>
  </conditionalFormatting>
  <conditionalFormatting sqref="P77">
    <cfRule type="cellIs" dxfId="94" priority="310" operator="lessThan">
      <formula>0</formula>
    </cfRule>
    <cfRule type="cellIs" dxfId="93" priority="309" operator="lessThanOrEqual">
      <formula>15</formula>
    </cfRule>
    <cfRule type="cellIs" dxfId="92" priority="308" operator="lessThan">
      <formula>0</formula>
    </cfRule>
    <cfRule type="cellIs" dxfId="91" priority="307" operator="lessThanOrEqual">
      <formula>20</formula>
    </cfRule>
  </conditionalFormatting>
  <conditionalFormatting sqref="P79:P81 Q95">
    <cfRule type="cellIs" dxfId="90" priority="824" operator="lessThan">
      <formula>30</formula>
    </cfRule>
  </conditionalFormatting>
  <conditionalFormatting sqref="P79:P81">
    <cfRule type="cellIs" dxfId="89" priority="823" operator="lessThan">
      <formula>0</formula>
    </cfRule>
  </conditionalFormatting>
  <conditionalFormatting sqref="P97">
    <cfRule type="cellIs" dxfId="88" priority="664" operator="lessThan">
      <formula>15</formula>
    </cfRule>
    <cfRule type="cellIs" dxfId="87" priority="663" operator="lessThan">
      <formula>0</formula>
    </cfRule>
  </conditionalFormatting>
  <conditionalFormatting sqref="P99">
    <cfRule type="cellIs" dxfId="86" priority="210" operator="lessThan">
      <formula>0</formula>
    </cfRule>
    <cfRule type="cellIs" dxfId="85" priority="211" operator="lessThan">
      <formula>15</formula>
    </cfRule>
  </conditionalFormatting>
  <conditionalFormatting sqref="P111:P112">
    <cfRule type="cellIs" dxfId="84" priority="966" operator="lessThan">
      <formula>0</formula>
    </cfRule>
    <cfRule type="cellIs" dxfId="83" priority="965" operator="lessThanOrEqual">
      <formula>15</formula>
    </cfRule>
  </conditionalFormatting>
  <conditionalFormatting sqref="P114">
    <cfRule type="cellIs" dxfId="82" priority="528" operator="lessThanOrEqual">
      <formula>15</formula>
    </cfRule>
    <cfRule type="cellIs" dxfId="81" priority="529" operator="lessThan">
      <formula>0</formula>
    </cfRule>
  </conditionalFormatting>
  <conditionalFormatting sqref="P122">
    <cfRule type="cellIs" dxfId="80" priority="975" operator="lessThan">
      <formula>0</formula>
    </cfRule>
    <cfRule type="cellIs" dxfId="79" priority="976" operator="lessThan">
      <formula>15</formula>
    </cfRule>
  </conditionalFormatting>
  <conditionalFormatting sqref="P125">
    <cfRule type="cellIs" dxfId="78" priority="568" operator="lessThan">
      <formula>0</formula>
    </cfRule>
    <cfRule type="cellIs" dxfId="77" priority="569" operator="lessThan">
      <formula>15</formula>
    </cfRule>
  </conditionalFormatting>
  <conditionalFormatting sqref="P128">
    <cfRule type="cellIs" dxfId="76" priority="272" operator="lessThan">
      <formula>20</formula>
    </cfRule>
  </conditionalFormatting>
  <conditionalFormatting sqref="P128:P129">
    <cfRule type="cellIs" dxfId="75" priority="271" operator="lessThan">
      <formula>0</formula>
    </cfRule>
  </conditionalFormatting>
  <conditionalFormatting sqref="P129">
    <cfRule type="cellIs" dxfId="74" priority="303" operator="lessThan">
      <formula>15</formula>
    </cfRule>
  </conditionalFormatting>
  <conditionalFormatting sqref="P131:P132">
    <cfRule type="cellIs" dxfId="73" priority="292" operator="lessThan">
      <formula>0</formula>
    </cfRule>
    <cfRule type="cellIs" dxfId="72" priority="293" operator="lessThan">
      <formula>30</formula>
    </cfRule>
  </conditionalFormatting>
  <conditionalFormatting sqref="P147">
    <cfRule type="cellIs" dxfId="71" priority="772" operator="lessThan">
      <formula>0</formula>
    </cfRule>
    <cfRule type="cellIs" dxfId="70" priority="773" operator="lessThan">
      <formula>15</formula>
    </cfRule>
  </conditionalFormatting>
  <conditionalFormatting sqref="P23:Q23">
    <cfRule type="cellIs" dxfId="69" priority="885" operator="lessThan">
      <formula>0</formula>
    </cfRule>
  </conditionalFormatting>
  <conditionalFormatting sqref="P49:Q49">
    <cfRule type="cellIs" dxfId="68" priority="224" operator="lessThan">
      <formula>15</formula>
    </cfRule>
  </conditionalFormatting>
  <conditionalFormatting sqref="P72:Q72">
    <cfRule type="cellIs" dxfId="67" priority="365" operator="lessThan">
      <formula>0</formula>
    </cfRule>
  </conditionalFormatting>
  <conditionalFormatting sqref="P98:Q98">
    <cfRule type="cellIs" dxfId="66" priority="222" operator="lessThan">
      <formula>15</formula>
    </cfRule>
  </conditionalFormatting>
  <conditionalFormatting sqref="P134:Q134">
    <cfRule type="cellIs" dxfId="65" priority="249" operator="lessThan">
      <formula>20</formula>
    </cfRule>
    <cfRule type="cellIs" dxfId="64" priority="248" operator="lessThan">
      <formula>0</formula>
    </cfRule>
  </conditionalFormatting>
  <conditionalFormatting sqref="P149:Q149">
    <cfRule type="cellIs" dxfId="63" priority="220" operator="lessThan">
      <formula>15</formula>
    </cfRule>
  </conditionalFormatting>
  <conditionalFormatting sqref="Q17">
    <cfRule type="cellIs" dxfId="62" priority="828" operator="lessThan">
      <formula>0</formula>
    </cfRule>
    <cfRule type="cellIs" dxfId="61" priority="1005" operator="lessThan">
      <formula>14</formula>
    </cfRule>
  </conditionalFormatting>
  <conditionalFormatting sqref="Q18">
    <cfRule type="cellIs" dxfId="60" priority="162" operator="lessThan">
      <formula>0</formula>
    </cfRule>
    <cfRule type="cellIs" dxfId="59" priority="186" operator="lessThan">
      <formula>5</formula>
    </cfRule>
  </conditionalFormatting>
  <conditionalFormatting sqref="Q19:Q20">
    <cfRule type="cellIs" dxfId="58" priority="201" operator="lessThan">
      <formula>0</formula>
    </cfRule>
    <cfRule type="cellIs" dxfId="57" priority="202" operator="lessThan">
      <formula>14</formula>
    </cfRule>
  </conditionalFormatting>
  <conditionalFormatting sqref="Q21">
    <cfRule type="cellIs" dxfId="56" priority="896" operator="lessThan">
      <formula>7</formula>
    </cfRule>
    <cfRule type="cellIs" dxfId="55" priority="1000" operator="lessThan">
      <formula>0</formula>
    </cfRule>
  </conditionalFormatting>
  <conditionalFormatting sqref="Q23:Q27">
    <cfRule type="cellIs" dxfId="54" priority="11" operator="lessThan">
      <formula>14</formula>
    </cfRule>
  </conditionalFormatting>
  <conditionalFormatting sqref="Q26:Q27">
    <cfRule type="cellIs" dxfId="53" priority="10" operator="lessThan">
      <formula>0</formula>
    </cfRule>
  </conditionalFormatting>
  <conditionalFormatting sqref="Q30">
    <cfRule type="cellIs" dxfId="52" priority="148" operator="lessThan">
      <formula>0</formula>
    </cfRule>
    <cfRule type="cellIs" dxfId="51" priority="149" operator="lessThan">
      <formula>10</formula>
    </cfRule>
  </conditionalFormatting>
  <conditionalFormatting sqref="Q33:Q34 P152:Q152">
    <cfRule type="cellIs" dxfId="50" priority="204" operator="lessThan">
      <formula>0</formula>
    </cfRule>
    <cfRule type="cellIs" dxfId="49" priority="205" operator="lessThan">
      <formula>10</formula>
    </cfRule>
  </conditionalFormatting>
  <conditionalFormatting sqref="Q36:Q37 Q39">
    <cfRule type="cellIs" dxfId="48" priority="12" operator="lessThan">
      <formula>0</formula>
    </cfRule>
    <cfRule type="cellIs" dxfId="47" priority="13" operator="lessThan">
      <formula>10</formula>
    </cfRule>
  </conditionalFormatting>
  <conditionalFormatting sqref="Q41">
    <cfRule type="cellIs" dxfId="46" priority="1012" operator="lessThan">
      <formula>7</formula>
    </cfRule>
  </conditionalFormatting>
  <conditionalFormatting sqref="Q41:Q44">
    <cfRule type="cellIs" dxfId="45" priority="101" operator="lessThan">
      <formula>0</formula>
    </cfRule>
  </conditionalFormatting>
  <conditionalFormatting sqref="Q42:Q43">
    <cfRule type="cellIs" dxfId="44" priority="102" operator="lessThan">
      <formula>14</formula>
    </cfRule>
  </conditionalFormatting>
  <conditionalFormatting sqref="Q44">
    <cfRule type="cellIs" dxfId="43" priority="1009" operator="lessThan">
      <formula>30</formula>
    </cfRule>
  </conditionalFormatting>
  <conditionalFormatting sqref="Q54">
    <cfRule type="cellIs" dxfId="42" priority="7" operator="lessThan">
      <formula>15</formula>
    </cfRule>
  </conditionalFormatting>
  <conditionalFormatting sqref="Q66">
    <cfRule type="cellIs" dxfId="41" priority="141" operator="lessThan">
      <formula>0</formula>
    </cfRule>
    <cfRule type="cellIs" dxfId="40" priority="183" operator="lessThan">
      <formula>10</formula>
    </cfRule>
  </conditionalFormatting>
  <conditionalFormatting sqref="Q67">
    <cfRule type="cellIs" dxfId="39" priority="516" operator="lessThan">
      <formula>10</formula>
    </cfRule>
  </conditionalFormatting>
  <conditionalFormatting sqref="Q67:Q69">
    <cfRule type="cellIs" dxfId="38" priority="515" operator="lessThan">
      <formula>0</formula>
    </cfRule>
  </conditionalFormatting>
  <conditionalFormatting sqref="Q68">
    <cfRule type="cellIs" dxfId="37" priority="524" operator="lessThan">
      <formula>14</formula>
    </cfRule>
  </conditionalFormatting>
  <conditionalFormatting sqref="Q69">
    <cfRule type="cellIs" dxfId="36" priority="523" operator="lessThan">
      <formula>7</formula>
    </cfRule>
  </conditionalFormatting>
  <conditionalFormatting sqref="Q70">
    <cfRule type="cellIs" dxfId="35" priority="182" operator="lessThan">
      <formula>10</formula>
    </cfRule>
  </conditionalFormatting>
  <conditionalFormatting sqref="Q72">
    <cfRule type="cellIs" dxfId="34" priority="561" operator="lessThan">
      <formula>7</formula>
    </cfRule>
  </conditionalFormatting>
  <conditionalFormatting sqref="Q73">
    <cfRule type="cellIs" dxfId="33" priority="184" operator="lessThan">
      <formula>0</formula>
    </cfRule>
  </conditionalFormatting>
  <conditionalFormatting sqref="Q73:Q74">
    <cfRule type="cellIs" dxfId="32" priority="185" operator="lessThan">
      <formula>10</formula>
    </cfRule>
  </conditionalFormatting>
  <conditionalFormatting sqref="Q75:Q76">
    <cfRule type="cellIs" dxfId="31" priority="40" operator="lessThan">
      <formula>0</formula>
    </cfRule>
    <cfRule type="cellIs" dxfId="30" priority="41" operator="lessThan">
      <formula>10</formula>
    </cfRule>
  </conditionalFormatting>
  <conditionalFormatting sqref="Q92">
    <cfRule type="cellIs" dxfId="29" priority="891" operator="lessThan">
      <formula>7</formula>
    </cfRule>
  </conditionalFormatting>
  <conditionalFormatting sqref="Q92:Q95">
    <cfRule type="cellIs" dxfId="28" priority="158" operator="lessThan">
      <formula>0</formula>
    </cfRule>
  </conditionalFormatting>
  <conditionalFormatting sqref="Q93">
    <cfRule type="cellIs" dxfId="27" priority="984" operator="lessThan">
      <formula>10</formula>
    </cfRule>
  </conditionalFormatting>
  <conditionalFormatting sqref="Q94">
    <cfRule type="cellIs" dxfId="26" priority="1007" operator="lessThan">
      <formula>14</formula>
    </cfRule>
  </conditionalFormatting>
  <conditionalFormatting sqref="Q103">
    <cfRule type="cellIs" dxfId="25" priority="230" operator="lessThan">
      <formula>0</formula>
    </cfRule>
    <cfRule type="cellIs" dxfId="24" priority="177" operator="lessThan">
      <formula>30</formula>
    </cfRule>
  </conditionalFormatting>
  <conditionalFormatting sqref="Q115">
    <cfRule type="cellIs" dxfId="23" priority="531" operator="lessThan">
      <formula>0</formula>
    </cfRule>
    <cfRule type="cellIs" dxfId="22" priority="532" operator="lessThan">
      <formula>10</formula>
    </cfRule>
  </conditionalFormatting>
  <conditionalFormatting sqref="Q116:Q117">
    <cfRule type="cellIs" dxfId="21" priority="530" operator="lessThan">
      <formula>14</formula>
    </cfRule>
  </conditionalFormatting>
  <conditionalFormatting sqref="Q116:Q118">
    <cfRule type="cellIs" dxfId="20" priority="199" operator="lessThan">
      <formula>0</formula>
    </cfRule>
  </conditionalFormatting>
  <conditionalFormatting sqref="Q118">
    <cfRule type="cellIs" dxfId="19" priority="718" operator="lessThan">
      <formula>7</formula>
    </cfRule>
  </conditionalFormatting>
  <conditionalFormatting sqref="Q119">
    <cfRule type="cellIs" dxfId="18" priority="243" operator="lessThan">
      <formula>10</formula>
    </cfRule>
    <cfRule type="cellIs" dxfId="17" priority="242" operator="lessThan">
      <formula>0</formula>
    </cfRule>
  </conditionalFormatting>
  <conditionalFormatting sqref="Q122">
    <cfRule type="cellIs" dxfId="16" priority="969" operator="lessThan">
      <formula>14</formula>
    </cfRule>
  </conditionalFormatting>
  <conditionalFormatting sqref="Q122:Q124">
    <cfRule type="cellIs" dxfId="15" priority="438" operator="lessThan">
      <formula>0</formula>
    </cfRule>
  </conditionalFormatting>
  <conditionalFormatting sqref="Q123:Q124">
    <cfRule type="cellIs" dxfId="14" priority="710" operator="lessThan">
      <formula>10</formula>
    </cfRule>
  </conditionalFormatting>
  <conditionalFormatting sqref="Q127">
    <cfRule type="cellIs" dxfId="13" priority="967" operator="lessThan">
      <formula>0</formula>
    </cfRule>
    <cfRule type="cellIs" dxfId="12" priority="968" operator="lessThan">
      <formula>10</formula>
    </cfRule>
  </conditionalFormatting>
  <conditionalFormatting sqref="Q133">
    <cfRule type="cellIs" dxfId="11" priority="153" operator="lessThan">
      <formula>0</formula>
    </cfRule>
    <cfRule type="cellIs" dxfId="10" priority="240" operator="lessThan">
      <formula>60</formula>
    </cfRule>
  </conditionalFormatting>
  <conditionalFormatting sqref="Q135">
    <cfRule type="cellIs" dxfId="9" priority="237" operator="lessThan">
      <formula>14</formula>
    </cfRule>
    <cfRule type="cellIs" dxfId="8" priority="152" operator="lessThan">
      <formula>0</formula>
    </cfRule>
  </conditionalFormatting>
  <conditionalFormatting sqref="Q140:Q143">
    <cfRule type="cellIs" dxfId="7" priority="499" operator="lessThan">
      <formula>15</formula>
    </cfRule>
    <cfRule type="cellIs" dxfId="6" priority="494" operator="lessThan">
      <formula>0</formula>
    </cfRule>
  </conditionalFormatting>
  <conditionalFormatting sqref="Q148">
    <cfRule type="cellIs" dxfId="5" priority="238" operator="lessThan">
      <formula>0</formula>
    </cfRule>
    <cfRule type="cellIs" dxfId="4" priority="239" operator="lessThan">
      <formula>20</formula>
    </cfRule>
  </conditionalFormatting>
  <conditionalFormatting sqref="Q149">
    <cfRule type="cellIs" dxfId="3" priority="155" operator="lessThan">
      <formula>0</formula>
    </cfRule>
  </conditionalFormatting>
  <conditionalFormatting sqref="S59">
    <cfRule type="cellIs" dxfId="2" priority="898" stopIfTrue="1" operator="between">
      <formula>#REF!</formula>
      <formula>0</formula>
    </cfRule>
    <cfRule type="cellIs" dxfId="1" priority="899" stopIfTrue="1" operator="lessThan">
      <formula>0</formula>
    </cfRule>
    <cfRule type="cellIs" dxfId="0" priority="897" stopIfTrue="1" operator="between">
      <formula>#REF!</formula>
      <formula>#REF!</formula>
    </cfRule>
  </conditionalFormatting>
  <dataValidations count="1">
    <dataValidation type="list" allowBlank="1" showInputMessage="1" showErrorMessage="1" sqref="E59 E108 JB65672 SX65672 ACT65672 AMP65672 AWL65672 BGH65672 BQD65672 BZZ65672 CJV65672 CTR65672 DDN65672 DNJ65672 DXF65672 EHB65672 EQX65672 FAT65672 FKP65672 FUL65672 GEH65672 GOD65672 GXZ65672 HHV65672 HRR65672 IBN65672 ILJ65672 IVF65672 JFB65672 JOX65672 JYT65672 KIP65672 KSL65672 LCH65672 LMD65672 LVZ65672 MFV65672 MPR65672 MZN65672 NJJ65672 NTF65672 ODB65672 OMX65672 OWT65672 PGP65672 PQL65672 QAH65672 QKD65672 QTZ65672 RDV65672 RNR65672 RXN65672 SHJ65672 SRF65672 TBB65672 TKX65672 TUT65672 UEP65672 UOL65672 UYH65672 VID65672 VRZ65672 WBV65672 WLR65672 WVN65672 E65675 JB131208 SX131208 ACT131208 AMP131208 AWL131208 BGH131208 BQD131208 BZZ131208 CJV131208 CTR131208 DDN131208 DNJ131208 DXF131208 EHB131208 EQX131208 FAT131208 FKP131208 FUL131208 GEH131208 GOD131208 GXZ131208 HHV131208 HRR131208 IBN131208 ILJ131208 IVF131208 JFB131208 JOX131208 JYT131208 KIP131208 KSL131208 LCH131208 LMD131208 LVZ131208 MFV131208 MPR131208 MZN131208 NJJ131208 NTF131208 ODB131208 OMX131208 OWT131208 PGP131208 PQL131208 QAH131208 QKD131208 QTZ131208 RDV131208 RNR131208 RXN131208 SHJ131208 SRF131208 TBB131208 TKX131208 TUT131208 UEP131208 UOL131208 UYH131208 VID131208 VRZ131208 WBV131208 WLR131208 WVN131208 E131211 JB196744 SX196744 ACT196744 AMP196744 AWL196744 BGH196744 BQD196744 BZZ196744 CJV196744 CTR196744 DDN196744 DNJ196744 DXF196744 EHB196744 EQX196744 FAT196744 FKP196744 FUL196744 GEH196744 GOD196744 GXZ196744 HHV196744 HRR196744 IBN196744 ILJ196744 IVF196744 JFB196744 JOX196744 JYT196744 KIP196744 KSL196744 LCH196744 LMD196744 LVZ196744 MFV196744 MPR196744 MZN196744 NJJ196744 NTF196744 ODB196744 OMX196744 OWT196744 PGP196744 PQL196744 QAH196744 QKD196744 QTZ196744 RDV196744 RNR196744 RXN196744 SHJ196744 SRF196744 TBB196744 TKX196744 TUT196744 UEP196744 UOL196744 UYH196744 VID196744 VRZ196744 WBV196744 WLR196744 WVN196744 E196747 JB262280 SX262280 ACT262280 AMP262280 AWL262280 BGH262280 BQD262280 BZZ262280 CJV262280 CTR262280 DDN262280 DNJ262280 DXF262280 EHB262280 EQX262280 FAT262280 FKP262280 FUL262280 GEH262280 GOD262280 GXZ262280 HHV262280 HRR262280 IBN262280 ILJ262280 IVF262280 JFB262280 JOX262280 JYT262280 KIP262280 KSL262280 LCH262280 LMD262280 LVZ262280 MFV262280 MPR262280 MZN262280 NJJ262280 NTF262280 ODB262280 OMX262280 OWT262280 PGP262280 PQL262280 QAH262280 QKD262280 QTZ262280 RDV262280 RNR262280 RXN262280 SHJ262280 SRF262280 TBB262280 TKX262280 TUT262280 UEP262280 UOL262280 UYH262280 VID262280 VRZ262280 WBV262280 WLR262280 WVN262280 E262283 JB327816 SX327816 ACT327816 AMP327816 AWL327816 BGH327816 BQD327816 BZZ327816 CJV327816 CTR327816 DDN327816 DNJ327816 DXF327816 EHB327816 EQX327816 FAT327816 FKP327816 FUL327816 GEH327816 GOD327816 GXZ327816 HHV327816 HRR327816 IBN327816 ILJ327816 IVF327816 JFB327816 JOX327816 JYT327816 KIP327816 KSL327816 LCH327816 LMD327816 LVZ327816 MFV327816 MPR327816 MZN327816 NJJ327816 NTF327816 ODB327816 OMX327816 OWT327816 PGP327816 PQL327816 QAH327816 QKD327816 QTZ327816 RDV327816 RNR327816 RXN327816 SHJ327816 SRF327816 TBB327816 TKX327816 TUT327816 UEP327816 UOL327816 UYH327816 VID327816 VRZ327816 WBV327816 WLR327816 WVN327816 E327819 JB393352 SX393352 ACT393352 AMP393352 AWL393352 BGH393352 BQD393352 BZZ393352 CJV393352 CTR393352 DDN393352 DNJ393352 DXF393352 EHB393352 EQX393352 FAT393352 FKP393352 FUL393352 GEH393352 GOD393352 GXZ393352 HHV393352 HRR393352 IBN393352 ILJ393352 IVF393352 JFB393352 JOX393352 JYT393352 KIP393352 KSL393352 LCH393352 LMD393352 LVZ393352 MFV393352 MPR393352 MZN393352 NJJ393352 NTF393352 ODB393352 OMX393352 OWT393352 PGP393352 PQL393352 QAH393352 QKD393352 QTZ393352 RDV393352 RNR393352 RXN393352 SHJ393352 SRF393352 TBB393352 TKX393352 TUT393352 UEP393352 UOL393352 UYH393352 VID393352 VRZ393352 WBV393352 WLR393352 WVN393352 E393355 JB458888 SX458888 ACT458888 AMP458888 AWL458888 BGH458888 BQD458888 BZZ458888 CJV458888 CTR458888 DDN458888 DNJ458888 DXF458888 EHB458888 EQX458888 FAT458888 FKP458888 FUL458888 GEH458888 GOD458888 GXZ458888 HHV458888 HRR458888 IBN458888 ILJ458888 IVF458888 JFB458888 JOX458888 JYT458888 KIP458888 KSL458888 LCH458888 LMD458888 LVZ458888 MFV458888 MPR458888 MZN458888 NJJ458888 NTF458888 ODB458888 OMX458888 OWT458888 PGP458888 PQL458888 QAH458888 QKD458888 QTZ458888 RDV458888 RNR458888 RXN458888 SHJ458888 SRF458888 TBB458888 TKX458888 TUT458888 UEP458888 UOL458888 UYH458888 VID458888 VRZ458888 WBV458888 WLR458888 WVN458888 E458891 JB524424 SX524424 ACT524424 AMP524424 AWL524424 BGH524424 BQD524424 BZZ524424 CJV524424 CTR524424 DDN524424 DNJ524424 DXF524424 EHB524424 EQX524424 FAT524424 FKP524424 FUL524424 GEH524424 GOD524424 GXZ524424 HHV524424 HRR524424 IBN524424 ILJ524424 IVF524424 JFB524424 JOX524424 JYT524424 KIP524424 KSL524424 LCH524424 LMD524424 LVZ524424 MFV524424 MPR524424 MZN524424 NJJ524424 NTF524424 ODB524424 OMX524424 OWT524424 PGP524424 PQL524424 QAH524424 QKD524424 QTZ524424 RDV524424 RNR524424 RXN524424 SHJ524424 SRF524424 TBB524424 TKX524424 TUT524424 UEP524424 UOL524424 UYH524424 VID524424 VRZ524424 WBV524424 WLR524424 WVN524424 E524427 JB589960 SX589960 ACT589960 AMP589960 AWL589960 BGH589960 BQD589960 BZZ589960 CJV589960 CTR589960 DDN589960 DNJ589960 DXF589960 EHB589960 EQX589960 FAT589960 FKP589960 FUL589960 GEH589960 GOD589960 GXZ589960 HHV589960 HRR589960 IBN589960 ILJ589960 IVF589960 JFB589960 JOX589960 JYT589960 KIP589960 KSL589960 LCH589960 LMD589960 LVZ589960 MFV589960 MPR589960 MZN589960 NJJ589960 NTF589960 ODB589960 OMX589960 OWT589960 PGP589960 PQL589960 QAH589960 QKD589960 QTZ589960 RDV589960 RNR589960 RXN589960 SHJ589960 SRF589960 TBB589960 TKX589960 TUT589960 UEP589960 UOL589960 UYH589960 VID589960 VRZ589960 WBV589960 WLR589960 WVN589960 E589963 JB655496 SX655496 ACT655496 AMP655496 AWL655496 BGH655496 BQD655496 BZZ655496 CJV655496 CTR655496 DDN655496 DNJ655496 DXF655496 EHB655496 EQX655496 FAT655496 FKP655496 FUL655496 GEH655496 GOD655496 GXZ655496 HHV655496 HRR655496 IBN655496 ILJ655496 IVF655496 JFB655496 JOX655496 JYT655496 KIP655496 KSL655496 LCH655496 LMD655496 LVZ655496 MFV655496 MPR655496 MZN655496 NJJ655496 NTF655496 ODB655496 OMX655496 OWT655496 PGP655496 PQL655496 QAH655496 QKD655496 QTZ655496 RDV655496 RNR655496 RXN655496 SHJ655496 SRF655496 TBB655496 TKX655496 TUT655496 UEP655496 UOL655496 UYH655496 VID655496 VRZ655496 WBV655496 WLR655496 WVN655496 E655499 JB721032 SX721032 ACT721032 AMP721032 AWL721032 BGH721032 BQD721032 BZZ721032 CJV721032 CTR721032 DDN721032 DNJ721032 DXF721032 EHB721032 EQX721032 FAT721032 FKP721032 FUL721032 GEH721032 GOD721032 GXZ721032 HHV721032 HRR721032 IBN721032 ILJ721032 IVF721032 JFB721032 JOX721032 JYT721032 KIP721032 KSL721032 LCH721032 LMD721032 LVZ721032 MFV721032 MPR721032 MZN721032 NJJ721032 NTF721032 ODB721032 OMX721032 OWT721032 PGP721032 PQL721032 QAH721032 QKD721032 QTZ721032 RDV721032 RNR721032 RXN721032 SHJ721032 SRF721032 TBB721032 TKX721032 TUT721032 UEP721032 UOL721032 UYH721032 VID721032 VRZ721032 WBV721032 WLR721032 WVN721032 E721035 JB786568 SX786568 ACT786568 AMP786568 AWL786568 BGH786568 BQD786568 BZZ786568 CJV786568 CTR786568 DDN786568 DNJ786568 DXF786568 EHB786568 EQX786568 FAT786568 FKP786568 FUL786568 GEH786568 GOD786568 GXZ786568 HHV786568 HRR786568 IBN786568 ILJ786568 IVF786568 JFB786568 JOX786568 JYT786568 KIP786568 KSL786568 LCH786568 LMD786568 LVZ786568 MFV786568 MPR786568 MZN786568 NJJ786568 NTF786568 ODB786568 OMX786568 OWT786568 PGP786568 PQL786568 QAH786568 QKD786568 QTZ786568 RDV786568 RNR786568 RXN786568 SHJ786568 SRF786568 TBB786568 TKX786568 TUT786568 UEP786568 UOL786568 UYH786568 VID786568 VRZ786568 WBV786568 WLR786568 WVN786568 E786571 JB852104 SX852104 ACT852104 AMP852104 AWL852104 BGH852104 BQD852104 BZZ852104 CJV852104 CTR852104 DDN852104 DNJ852104 DXF852104 EHB852104 EQX852104 FAT852104 FKP852104 FUL852104 GEH852104 GOD852104 GXZ852104 HHV852104 HRR852104 IBN852104 ILJ852104 IVF852104 JFB852104 JOX852104 JYT852104 KIP852104 KSL852104 LCH852104 LMD852104 LVZ852104 MFV852104 MPR852104 MZN852104 NJJ852104 NTF852104 ODB852104 OMX852104 OWT852104 PGP852104 PQL852104 QAH852104 QKD852104 QTZ852104 RDV852104 RNR852104 RXN852104 SHJ852104 SRF852104 TBB852104 TKX852104 TUT852104 UEP852104 UOL852104 UYH852104 VID852104 VRZ852104 WBV852104 WLR852104 WVN852104 E852107 JB917640 SX917640 ACT917640 AMP917640 AWL917640 BGH917640 BQD917640 BZZ917640 CJV917640 CTR917640 DDN917640 DNJ917640 DXF917640 EHB917640 EQX917640 FAT917640 FKP917640 FUL917640 GEH917640 GOD917640 GXZ917640 HHV917640 HRR917640 IBN917640 ILJ917640 IVF917640 JFB917640 JOX917640 JYT917640 KIP917640 KSL917640 LCH917640 LMD917640 LVZ917640 MFV917640 MPR917640 MZN917640 NJJ917640 NTF917640 ODB917640 OMX917640 OWT917640 PGP917640 PQL917640 QAH917640 QKD917640 QTZ917640 RDV917640 RNR917640 RXN917640 SHJ917640 SRF917640 TBB917640 TKX917640 TUT917640 UEP917640 UOL917640 UYH917640 VID917640 VRZ917640 WBV917640 WLR917640 WVN917640 E917643 JB983176 SX983176 ACT983176 AMP983176 AWL983176 BGH983176 BQD983176 BZZ983176 CJV983176 CTR983176 DDN983176 DNJ983176 DXF983176 EHB983176 EQX983176 FAT983176 FKP983176 FUL983176 GEH983176 GOD983176 GXZ983176 HHV983176 HRR983176 IBN983176 ILJ983176 IVF983176 JFB983176 JOX983176 JYT983176 KIP983176 KSL983176 LCH983176 LMD983176 LVZ983176 MFV983176 MPR983176 MZN983176 NJJ983176 NTF983176 ODB983176 OMX983176 OWT983176 PGP983176 PQL983176 QAH983176 QKD983176 QTZ983176 RDV983176 RNR983176 RXN983176 SHJ983176 SRF983176 TBB983176 TKX983176 TUT983176 UEP983176 UOL983176 UYH983176 VID983176 VRZ983176 WBV983176 WLR983176 WVN983176 E983179 E65682:E65683 E65690:E65696 E131218:E131219 E131226:E131232 E196754:E196755 E196762:E196768 E262290:E262291 E262298:E262304 E327826:E327827 E327834:E327840 E393362:E393363 E393370:E393376 E458898:E458899 E458906:E458912 E524434:E524435 E524442:E524448 E589970:E589971 E589978:E589984 E655506:E655507 E655514:E655520 E721042:E721043 E721050:E721056 E786578:E786579 E786586:E786592 E852114:E852115 E852122:E852128 E917650:E917651 E917658:E917664 E983186:E983187 E983194:E983200 IZ157:IZ161 JB12:JB17 JB59:JB71 JB108:JB156 JB65679:JB65680 JB65687:JB65693 JB131215:JB131216 JB131223:JB131229 JB196751:JB196752 JB196759:JB196765 JB262287:JB262288 JB262295:JB262301 JB327823:JB327824 JB327831:JB327837 JB393359:JB393360 JB393367:JB393373 JB458895:JB458896 JB458903:JB458909 JB524431:JB524432 JB524439:JB524445 JB589967:JB589968 JB589975:JB589981 JB655503:JB655504 JB655511:JB655517 JB721039:JB721040 JB721047:JB721053 JB786575:JB786576 JB786583:JB786589 JB852111:JB852112 JB852119:JB852125 JB917647:JB917648 JB917655:JB917661 JB983183:JB983184 JB983191:JB983197 SV157:SV161 SX12:SX17 SX59:SX71 SX108:SX156 SX65679:SX65680 SX65687:SX65693 SX131215:SX131216 SX131223:SX131229 SX196751:SX196752 SX196759:SX196765 SX262287:SX262288 SX262295:SX262301 SX327823:SX327824 SX327831:SX327837 SX393359:SX393360 SX393367:SX393373 SX458895:SX458896 SX458903:SX458909 SX524431:SX524432 SX524439:SX524445 SX589967:SX589968 SX589975:SX589981 SX655503:SX655504 SX655511:SX655517 SX721039:SX721040 SX721047:SX721053 SX786575:SX786576 SX786583:SX786589 SX852111:SX852112 SX852119:SX852125 SX917647:SX917648 SX917655:SX917661 SX983183:SX983184 SX983191:SX983197 ACR157:ACR161 ACT12:ACT17 ACT59:ACT71 ACT108:ACT156 ACT65679:ACT65680 ACT65687:ACT65693 ACT131215:ACT131216 ACT131223:ACT131229 ACT196751:ACT196752 ACT196759:ACT196765 ACT262287:ACT262288 ACT262295:ACT262301 ACT327823:ACT327824 ACT327831:ACT327837 ACT393359:ACT393360 ACT393367:ACT393373 ACT458895:ACT458896 ACT458903:ACT458909 ACT524431:ACT524432 ACT524439:ACT524445 ACT589967:ACT589968 ACT589975:ACT589981 ACT655503:ACT655504 ACT655511:ACT655517 ACT721039:ACT721040 ACT721047:ACT721053 ACT786575:ACT786576 ACT786583:ACT786589 ACT852111:ACT852112 ACT852119:ACT852125 ACT917647:ACT917648 ACT917655:ACT917661 ACT983183:ACT983184 ACT983191:ACT983197 AMN157:AMN161 AMP12:AMP17 AMP59:AMP71 AMP108:AMP156 AMP65679:AMP65680 AMP65687:AMP65693 AMP131215:AMP131216 AMP131223:AMP131229 AMP196751:AMP196752 AMP196759:AMP196765 AMP262287:AMP262288 AMP262295:AMP262301 AMP327823:AMP327824 AMP327831:AMP327837 AMP393359:AMP393360 AMP393367:AMP393373 AMP458895:AMP458896 AMP458903:AMP458909 AMP524431:AMP524432 AMP524439:AMP524445 AMP589967:AMP589968 AMP589975:AMP589981 AMP655503:AMP655504 AMP655511:AMP655517 AMP721039:AMP721040 AMP721047:AMP721053 AMP786575:AMP786576 AMP786583:AMP786589 AMP852111:AMP852112 AMP852119:AMP852125 AMP917647:AMP917648 AMP917655:AMP917661 AMP983183:AMP983184 AMP983191:AMP983197 AWJ157:AWJ161 AWL12:AWL17 AWL59:AWL71 AWL108:AWL156 AWL65679:AWL65680 AWL65687:AWL65693 AWL131215:AWL131216 AWL131223:AWL131229 AWL196751:AWL196752 AWL196759:AWL196765 AWL262287:AWL262288 AWL262295:AWL262301 AWL327823:AWL327824 AWL327831:AWL327837 AWL393359:AWL393360 AWL393367:AWL393373 AWL458895:AWL458896 AWL458903:AWL458909 AWL524431:AWL524432 AWL524439:AWL524445 AWL589967:AWL589968 AWL589975:AWL589981 AWL655503:AWL655504 AWL655511:AWL655517 AWL721039:AWL721040 AWL721047:AWL721053 AWL786575:AWL786576 AWL786583:AWL786589 AWL852111:AWL852112 AWL852119:AWL852125 AWL917647:AWL917648 AWL917655:AWL917661 AWL983183:AWL983184 AWL983191:AWL983197 BGF157:BGF161 BGH12:BGH17 BGH59:BGH71 BGH108:BGH156 BGH65679:BGH65680 BGH65687:BGH65693 BGH131215:BGH131216 BGH131223:BGH131229 BGH196751:BGH196752 BGH196759:BGH196765 BGH262287:BGH262288 BGH262295:BGH262301 BGH327823:BGH327824 BGH327831:BGH327837 BGH393359:BGH393360 BGH393367:BGH393373 BGH458895:BGH458896 BGH458903:BGH458909 BGH524431:BGH524432 BGH524439:BGH524445 BGH589967:BGH589968 BGH589975:BGH589981 BGH655503:BGH655504 BGH655511:BGH655517 BGH721039:BGH721040 BGH721047:BGH721053 BGH786575:BGH786576 BGH786583:BGH786589 BGH852111:BGH852112 BGH852119:BGH852125 BGH917647:BGH917648 BGH917655:BGH917661 BGH983183:BGH983184 BGH983191:BGH983197 BQB157:BQB161 BQD12:BQD17 BQD59:BQD71 BQD108:BQD156 BQD65679:BQD65680 BQD65687:BQD65693 BQD131215:BQD131216 BQD131223:BQD131229 BQD196751:BQD196752 BQD196759:BQD196765 BQD262287:BQD262288 BQD262295:BQD262301 BQD327823:BQD327824 BQD327831:BQD327837 BQD393359:BQD393360 BQD393367:BQD393373 BQD458895:BQD458896 BQD458903:BQD458909 BQD524431:BQD524432 BQD524439:BQD524445 BQD589967:BQD589968 BQD589975:BQD589981 BQD655503:BQD655504 BQD655511:BQD655517 BQD721039:BQD721040 BQD721047:BQD721053 BQD786575:BQD786576 BQD786583:BQD786589 BQD852111:BQD852112 BQD852119:BQD852125 BQD917647:BQD917648 BQD917655:BQD917661 BQD983183:BQD983184 BQD983191:BQD983197 BZX157:BZX161 BZZ12:BZZ17 BZZ59:BZZ71 BZZ108:BZZ156 BZZ65679:BZZ65680 BZZ65687:BZZ65693 BZZ131215:BZZ131216 BZZ131223:BZZ131229 BZZ196751:BZZ196752 BZZ196759:BZZ196765 BZZ262287:BZZ262288 BZZ262295:BZZ262301 BZZ327823:BZZ327824 BZZ327831:BZZ327837 BZZ393359:BZZ393360 BZZ393367:BZZ393373 BZZ458895:BZZ458896 BZZ458903:BZZ458909 BZZ524431:BZZ524432 BZZ524439:BZZ524445 BZZ589967:BZZ589968 BZZ589975:BZZ589981 BZZ655503:BZZ655504 BZZ655511:BZZ655517 BZZ721039:BZZ721040 BZZ721047:BZZ721053 BZZ786575:BZZ786576 BZZ786583:BZZ786589 BZZ852111:BZZ852112 BZZ852119:BZZ852125 BZZ917647:BZZ917648 BZZ917655:BZZ917661 BZZ983183:BZZ983184 BZZ983191:BZZ983197 CJT157:CJT161 CJV12:CJV17 CJV59:CJV71 CJV108:CJV156 CJV65679:CJV65680 CJV65687:CJV65693 CJV131215:CJV131216 CJV131223:CJV131229 CJV196751:CJV196752 CJV196759:CJV196765 CJV262287:CJV262288 CJV262295:CJV262301 CJV327823:CJV327824 CJV327831:CJV327837 CJV393359:CJV393360 CJV393367:CJV393373 CJV458895:CJV458896 CJV458903:CJV458909 CJV524431:CJV524432 CJV524439:CJV524445 CJV589967:CJV589968 CJV589975:CJV589981 CJV655503:CJV655504 CJV655511:CJV655517 CJV721039:CJV721040 CJV721047:CJV721053 CJV786575:CJV786576 CJV786583:CJV786589 CJV852111:CJV852112 CJV852119:CJV852125 CJV917647:CJV917648 CJV917655:CJV917661 CJV983183:CJV983184 CJV983191:CJV983197 CTP157:CTP161 CTR12:CTR17 CTR59:CTR71 CTR108:CTR156 CTR65679:CTR65680 CTR65687:CTR65693 CTR131215:CTR131216 CTR131223:CTR131229 CTR196751:CTR196752 CTR196759:CTR196765 CTR262287:CTR262288 CTR262295:CTR262301 CTR327823:CTR327824 CTR327831:CTR327837 CTR393359:CTR393360 CTR393367:CTR393373 CTR458895:CTR458896 CTR458903:CTR458909 CTR524431:CTR524432 CTR524439:CTR524445 CTR589967:CTR589968 CTR589975:CTR589981 CTR655503:CTR655504 CTR655511:CTR655517 CTR721039:CTR721040 CTR721047:CTR721053 CTR786575:CTR786576 CTR786583:CTR786589 CTR852111:CTR852112 CTR852119:CTR852125 CTR917647:CTR917648 CTR917655:CTR917661 CTR983183:CTR983184 CTR983191:CTR983197 DDL157:DDL161 DDN12:DDN17 DDN59:DDN71 DDN108:DDN156 DDN65679:DDN65680 DDN65687:DDN65693 DDN131215:DDN131216 DDN131223:DDN131229 DDN196751:DDN196752 DDN196759:DDN196765 DDN262287:DDN262288 DDN262295:DDN262301 DDN327823:DDN327824 DDN327831:DDN327837 DDN393359:DDN393360 DDN393367:DDN393373 DDN458895:DDN458896 DDN458903:DDN458909 DDN524431:DDN524432 DDN524439:DDN524445 DDN589967:DDN589968 DDN589975:DDN589981 DDN655503:DDN655504 DDN655511:DDN655517 DDN721039:DDN721040 DDN721047:DDN721053 DDN786575:DDN786576 DDN786583:DDN786589 DDN852111:DDN852112 DDN852119:DDN852125 DDN917647:DDN917648 DDN917655:DDN917661 DDN983183:DDN983184 DDN983191:DDN983197 DNH157:DNH161 DNJ12:DNJ17 DNJ59:DNJ71 DNJ108:DNJ156 DNJ65679:DNJ65680 DNJ65687:DNJ65693 DNJ131215:DNJ131216 DNJ131223:DNJ131229 DNJ196751:DNJ196752 DNJ196759:DNJ196765 DNJ262287:DNJ262288 DNJ262295:DNJ262301 DNJ327823:DNJ327824 DNJ327831:DNJ327837 DNJ393359:DNJ393360 DNJ393367:DNJ393373 DNJ458895:DNJ458896 DNJ458903:DNJ458909 DNJ524431:DNJ524432 DNJ524439:DNJ524445 DNJ589967:DNJ589968 DNJ589975:DNJ589981 DNJ655503:DNJ655504 DNJ655511:DNJ655517 DNJ721039:DNJ721040 DNJ721047:DNJ721053 DNJ786575:DNJ786576 DNJ786583:DNJ786589 DNJ852111:DNJ852112 DNJ852119:DNJ852125 DNJ917647:DNJ917648 DNJ917655:DNJ917661 DNJ983183:DNJ983184 DNJ983191:DNJ983197 DXD157:DXD161 DXF12:DXF17 DXF59:DXF71 DXF108:DXF156 DXF65679:DXF65680 DXF65687:DXF65693 DXF131215:DXF131216 DXF131223:DXF131229 DXF196751:DXF196752 DXF196759:DXF196765 DXF262287:DXF262288 DXF262295:DXF262301 DXF327823:DXF327824 DXF327831:DXF327837 DXF393359:DXF393360 DXF393367:DXF393373 DXF458895:DXF458896 DXF458903:DXF458909 DXF524431:DXF524432 DXF524439:DXF524445 DXF589967:DXF589968 DXF589975:DXF589981 DXF655503:DXF655504 DXF655511:DXF655517 DXF721039:DXF721040 DXF721047:DXF721053 DXF786575:DXF786576 DXF786583:DXF786589 DXF852111:DXF852112 DXF852119:DXF852125 DXF917647:DXF917648 DXF917655:DXF917661 DXF983183:DXF983184 DXF983191:DXF983197 EGZ157:EGZ161 EHB12:EHB17 EHB59:EHB71 EHB108:EHB156 EHB65679:EHB65680 EHB65687:EHB65693 EHB131215:EHB131216 EHB131223:EHB131229 EHB196751:EHB196752 EHB196759:EHB196765 EHB262287:EHB262288 EHB262295:EHB262301 EHB327823:EHB327824 EHB327831:EHB327837 EHB393359:EHB393360 EHB393367:EHB393373 EHB458895:EHB458896 EHB458903:EHB458909 EHB524431:EHB524432 EHB524439:EHB524445 EHB589967:EHB589968 EHB589975:EHB589981 EHB655503:EHB655504 EHB655511:EHB655517 EHB721039:EHB721040 EHB721047:EHB721053 EHB786575:EHB786576 EHB786583:EHB786589 EHB852111:EHB852112 EHB852119:EHB852125 EHB917647:EHB917648 EHB917655:EHB917661 EHB983183:EHB983184 EHB983191:EHB983197 EQV157:EQV161 EQX12:EQX17 EQX59:EQX71 EQX108:EQX156 EQX65679:EQX65680 EQX65687:EQX65693 EQX131215:EQX131216 EQX131223:EQX131229 EQX196751:EQX196752 EQX196759:EQX196765 EQX262287:EQX262288 EQX262295:EQX262301 EQX327823:EQX327824 EQX327831:EQX327837 EQX393359:EQX393360 EQX393367:EQX393373 EQX458895:EQX458896 EQX458903:EQX458909 EQX524431:EQX524432 EQX524439:EQX524445 EQX589967:EQX589968 EQX589975:EQX589981 EQX655503:EQX655504 EQX655511:EQX655517 EQX721039:EQX721040 EQX721047:EQX721053 EQX786575:EQX786576 EQX786583:EQX786589 EQX852111:EQX852112 EQX852119:EQX852125 EQX917647:EQX917648 EQX917655:EQX917661 EQX983183:EQX983184 EQX983191:EQX983197 FAR157:FAR161 FAT12:FAT17 FAT59:FAT71 FAT108:FAT156 FAT65679:FAT65680 FAT65687:FAT65693 FAT131215:FAT131216 FAT131223:FAT131229 FAT196751:FAT196752 FAT196759:FAT196765 FAT262287:FAT262288 FAT262295:FAT262301 FAT327823:FAT327824 FAT327831:FAT327837 FAT393359:FAT393360 FAT393367:FAT393373 FAT458895:FAT458896 FAT458903:FAT458909 FAT524431:FAT524432 FAT524439:FAT524445 FAT589967:FAT589968 FAT589975:FAT589981 FAT655503:FAT655504 FAT655511:FAT655517 FAT721039:FAT721040 FAT721047:FAT721053 FAT786575:FAT786576 FAT786583:FAT786589 FAT852111:FAT852112 FAT852119:FAT852125 FAT917647:FAT917648 FAT917655:FAT917661 FAT983183:FAT983184 FAT983191:FAT983197 FKN157:FKN161 FKP12:FKP17 FKP59:FKP71 FKP108:FKP156 FKP65679:FKP65680 FKP65687:FKP65693 FKP131215:FKP131216 FKP131223:FKP131229 FKP196751:FKP196752 FKP196759:FKP196765 FKP262287:FKP262288 FKP262295:FKP262301 FKP327823:FKP327824 FKP327831:FKP327837 FKP393359:FKP393360 FKP393367:FKP393373 FKP458895:FKP458896 FKP458903:FKP458909 FKP524431:FKP524432 FKP524439:FKP524445 FKP589967:FKP589968 FKP589975:FKP589981 FKP655503:FKP655504 FKP655511:FKP655517 FKP721039:FKP721040 FKP721047:FKP721053 FKP786575:FKP786576 FKP786583:FKP786589 FKP852111:FKP852112 FKP852119:FKP852125 FKP917647:FKP917648 FKP917655:FKP917661 FKP983183:FKP983184 FKP983191:FKP983197 FUJ157:FUJ161 FUL12:FUL17 FUL59:FUL71 FUL108:FUL156 FUL65679:FUL65680 FUL65687:FUL65693 FUL131215:FUL131216 FUL131223:FUL131229 FUL196751:FUL196752 FUL196759:FUL196765 FUL262287:FUL262288 FUL262295:FUL262301 FUL327823:FUL327824 FUL327831:FUL327837 FUL393359:FUL393360 FUL393367:FUL393373 FUL458895:FUL458896 FUL458903:FUL458909 FUL524431:FUL524432 FUL524439:FUL524445 FUL589967:FUL589968 FUL589975:FUL589981 FUL655503:FUL655504 FUL655511:FUL655517 FUL721039:FUL721040 FUL721047:FUL721053 FUL786575:FUL786576 FUL786583:FUL786589 FUL852111:FUL852112 FUL852119:FUL852125 FUL917647:FUL917648 FUL917655:FUL917661 FUL983183:FUL983184 FUL983191:FUL983197 GEF157:GEF161 GEH12:GEH17 GEH59:GEH71 GEH108:GEH156 GEH65679:GEH65680 GEH65687:GEH65693 GEH131215:GEH131216 GEH131223:GEH131229 GEH196751:GEH196752 GEH196759:GEH196765 GEH262287:GEH262288 GEH262295:GEH262301 GEH327823:GEH327824 GEH327831:GEH327837 GEH393359:GEH393360 GEH393367:GEH393373 GEH458895:GEH458896 GEH458903:GEH458909 GEH524431:GEH524432 GEH524439:GEH524445 GEH589967:GEH589968 GEH589975:GEH589981 GEH655503:GEH655504 GEH655511:GEH655517 GEH721039:GEH721040 GEH721047:GEH721053 GEH786575:GEH786576 GEH786583:GEH786589 GEH852111:GEH852112 GEH852119:GEH852125 GEH917647:GEH917648 GEH917655:GEH917661 GEH983183:GEH983184 GEH983191:GEH983197 GOB157:GOB161 GOD12:GOD17 GOD59:GOD71 GOD108:GOD156 GOD65679:GOD65680 GOD65687:GOD65693 GOD131215:GOD131216 GOD131223:GOD131229 GOD196751:GOD196752 GOD196759:GOD196765 GOD262287:GOD262288 GOD262295:GOD262301 GOD327823:GOD327824 GOD327831:GOD327837 GOD393359:GOD393360 GOD393367:GOD393373 GOD458895:GOD458896 GOD458903:GOD458909 GOD524431:GOD524432 GOD524439:GOD524445 GOD589967:GOD589968 GOD589975:GOD589981 GOD655503:GOD655504 GOD655511:GOD655517 GOD721039:GOD721040 GOD721047:GOD721053 GOD786575:GOD786576 GOD786583:GOD786589 GOD852111:GOD852112 GOD852119:GOD852125 GOD917647:GOD917648 GOD917655:GOD917661 GOD983183:GOD983184 GOD983191:GOD983197 GXX157:GXX161 GXZ12:GXZ17 GXZ59:GXZ71 GXZ108:GXZ156 GXZ65679:GXZ65680 GXZ65687:GXZ65693 GXZ131215:GXZ131216 GXZ131223:GXZ131229 GXZ196751:GXZ196752 GXZ196759:GXZ196765 GXZ262287:GXZ262288 GXZ262295:GXZ262301 GXZ327823:GXZ327824 GXZ327831:GXZ327837 GXZ393359:GXZ393360 GXZ393367:GXZ393373 GXZ458895:GXZ458896 GXZ458903:GXZ458909 GXZ524431:GXZ524432 GXZ524439:GXZ524445 GXZ589967:GXZ589968 GXZ589975:GXZ589981 GXZ655503:GXZ655504 GXZ655511:GXZ655517 GXZ721039:GXZ721040 GXZ721047:GXZ721053 GXZ786575:GXZ786576 GXZ786583:GXZ786589 GXZ852111:GXZ852112 GXZ852119:GXZ852125 GXZ917647:GXZ917648 GXZ917655:GXZ917661 GXZ983183:GXZ983184 GXZ983191:GXZ983197 HHT157:HHT161 HHV12:HHV17 HHV59:HHV71 HHV108:HHV156 HHV65679:HHV65680 HHV65687:HHV65693 HHV131215:HHV131216 HHV131223:HHV131229 HHV196751:HHV196752 HHV196759:HHV196765 HHV262287:HHV262288 HHV262295:HHV262301 HHV327823:HHV327824 HHV327831:HHV327837 HHV393359:HHV393360 HHV393367:HHV393373 HHV458895:HHV458896 HHV458903:HHV458909 HHV524431:HHV524432 HHV524439:HHV524445 HHV589967:HHV589968 HHV589975:HHV589981 HHV655503:HHV655504 HHV655511:HHV655517 HHV721039:HHV721040 HHV721047:HHV721053 HHV786575:HHV786576 HHV786583:HHV786589 HHV852111:HHV852112 HHV852119:HHV852125 HHV917647:HHV917648 HHV917655:HHV917661 HHV983183:HHV983184 HHV983191:HHV983197 HRP157:HRP161 HRR12:HRR17 HRR59:HRR71 HRR108:HRR156 HRR65679:HRR65680 HRR65687:HRR65693 HRR131215:HRR131216 HRR131223:HRR131229 HRR196751:HRR196752 HRR196759:HRR196765 HRR262287:HRR262288 HRR262295:HRR262301 HRR327823:HRR327824 HRR327831:HRR327837 HRR393359:HRR393360 HRR393367:HRR393373 HRR458895:HRR458896 HRR458903:HRR458909 HRR524431:HRR524432 HRR524439:HRR524445 HRR589967:HRR589968 HRR589975:HRR589981 HRR655503:HRR655504 HRR655511:HRR655517 HRR721039:HRR721040 HRR721047:HRR721053 HRR786575:HRR786576 HRR786583:HRR786589 HRR852111:HRR852112 HRR852119:HRR852125 HRR917647:HRR917648 HRR917655:HRR917661 HRR983183:HRR983184 HRR983191:HRR983197 IBL157:IBL161 IBN12:IBN17 IBN59:IBN71 IBN108:IBN156 IBN65679:IBN65680 IBN65687:IBN65693 IBN131215:IBN131216 IBN131223:IBN131229 IBN196751:IBN196752 IBN196759:IBN196765 IBN262287:IBN262288 IBN262295:IBN262301 IBN327823:IBN327824 IBN327831:IBN327837 IBN393359:IBN393360 IBN393367:IBN393373 IBN458895:IBN458896 IBN458903:IBN458909 IBN524431:IBN524432 IBN524439:IBN524445 IBN589967:IBN589968 IBN589975:IBN589981 IBN655503:IBN655504 IBN655511:IBN655517 IBN721039:IBN721040 IBN721047:IBN721053 IBN786575:IBN786576 IBN786583:IBN786589 IBN852111:IBN852112 IBN852119:IBN852125 IBN917647:IBN917648 IBN917655:IBN917661 IBN983183:IBN983184 IBN983191:IBN983197 ILH157:ILH161 ILJ12:ILJ17 ILJ59:ILJ71 ILJ108:ILJ156 ILJ65679:ILJ65680 ILJ65687:ILJ65693 ILJ131215:ILJ131216 ILJ131223:ILJ131229 ILJ196751:ILJ196752 ILJ196759:ILJ196765 ILJ262287:ILJ262288 ILJ262295:ILJ262301 ILJ327823:ILJ327824 ILJ327831:ILJ327837 ILJ393359:ILJ393360 ILJ393367:ILJ393373 ILJ458895:ILJ458896 ILJ458903:ILJ458909 ILJ524431:ILJ524432 ILJ524439:ILJ524445 ILJ589967:ILJ589968 ILJ589975:ILJ589981 ILJ655503:ILJ655504 ILJ655511:ILJ655517 ILJ721039:ILJ721040 ILJ721047:ILJ721053 ILJ786575:ILJ786576 ILJ786583:ILJ786589 ILJ852111:ILJ852112 ILJ852119:ILJ852125 ILJ917647:ILJ917648 ILJ917655:ILJ917661 ILJ983183:ILJ983184 ILJ983191:ILJ983197 IVD157:IVD161 IVF12:IVF17 IVF59:IVF71 IVF108:IVF156 IVF65679:IVF65680 IVF65687:IVF65693 IVF131215:IVF131216 IVF131223:IVF131229 IVF196751:IVF196752 IVF196759:IVF196765 IVF262287:IVF262288 IVF262295:IVF262301 IVF327823:IVF327824 IVF327831:IVF327837 IVF393359:IVF393360 IVF393367:IVF393373 IVF458895:IVF458896 IVF458903:IVF458909 IVF524431:IVF524432 IVF524439:IVF524445 IVF589967:IVF589968 IVF589975:IVF589981 IVF655503:IVF655504 IVF655511:IVF655517 IVF721039:IVF721040 IVF721047:IVF721053 IVF786575:IVF786576 IVF786583:IVF786589 IVF852111:IVF852112 IVF852119:IVF852125 IVF917647:IVF917648 IVF917655:IVF917661 IVF983183:IVF983184 IVF983191:IVF983197 JEZ157:JEZ161 JFB12:JFB17 JFB59:JFB71 JFB108:JFB156 JFB65679:JFB65680 JFB65687:JFB65693 JFB131215:JFB131216 JFB131223:JFB131229 JFB196751:JFB196752 JFB196759:JFB196765 JFB262287:JFB262288 JFB262295:JFB262301 JFB327823:JFB327824 JFB327831:JFB327837 JFB393359:JFB393360 JFB393367:JFB393373 JFB458895:JFB458896 JFB458903:JFB458909 JFB524431:JFB524432 JFB524439:JFB524445 JFB589967:JFB589968 JFB589975:JFB589981 JFB655503:JFB655504 JFB655511:JFB655517 JFB721039:JFB721040 JFB721047:JFB721053 JFB786575:JFB786576 JFB786583:JFB786589 JFB852111:JFB852112 JFB852119:JFB852125 JFB917647:JFB917648 JFB917655:JFB917661 JFB983183:JFB983184 JFB983191:JFB983197 JOV157:JOV161 JOX12:JOX17 JOX59:JOX71 JOX108:JOX156 JOX65679:JOX65680 JOX65687:JOX65693 JOX131215:JOX131216 JOX131223:JOX131229 JOX196751:JOX196752 JOX196759:JOX196765 JOX262287:JOX262288 JOX262295:JOX262301 JOX327823:JOX327824 JOX327831:JOX327837 JOX393359:JOX393360 JOX393367:JOX393373 JOX458895:JOX458896 JOX458903:JOX458909 JOX524431:JOX524432 JOX524439:JOX524445 JOX589967:JOX589968 JOX589975:JOX589981 JOX655503:JOX655504 JOX655511:JOX655517 JOX721039:JOX721040 JOX721047:JOX721053 JOX786575:JOX786576 JOX786583:JOX786589 JOX852111:JOX852112 JOX852119:JOX852125 JOX917647:JOX917648 JOX917655:JOX917661 JOX983183:JOX983184 JOX983191:JOX983197 JYR157:JYR161 JYT12:JYT17 JYT59:JYT71 JYT108:JYT156 JYT65679:JYT65680 JYT65687:JYT65693 JYT131215:JYT131216 JYT131223:JYT131229 JYT196751:JYT196752 JYT196759:JYT196765 JYT262287:JYT262288 JYT262295:JYT262301 JYT327823:JYT327824 JYT327831:JYT327837 JYT393359:JYT393360 JYT393367:JYT393373 JYT458895:JYT458896 JYT458903:JYT458909 JYT524431:JYT524432 JYT524439:JYT524445 JYT589967:JYT589968 JYT589975:JYT589981 JYT655503:JYT655504 JYT655511:JYT655517 JYT721039:JYT721040 JYT721047:JYT721053 JYT786575:JYT786576 JYT786583:JYT786589 JYT852111:JYT852112 JYT852119:JYT852125 JYT917647:JYT917648 JYT917655:JYT917661 JYT983183:JYT983184 JYT983191:JYT983197 KIN157:KIN161 KIP12:KIP17 KIP59:KIP71 KIP108:KIP156 KIP65679:KIP65680 KIP65687:KIP65693 KIP131215:KIP131216 KIP131223:KIP131229 KIP196751:KIP196752 KIP196759:KIP196765 KIP262287:KIP262288 KIP262295:KIP262301 KIP327823:KIP327824 KIP327831:KIP327837 KIP393359:KIP393360 KIP393367:KIP393373 KIP458895:KIP458896 KIP458903:KIP458909 KIP524431:KIP524432 KIP524439:KIP524445 KIP589967:KIP589968 KIP589975:KIP589981 KIP655503:KIP655504 KIP655511:KIP655517 KIP721039:KIP721040 KIP721047:KIP721053 KIP786575:KIP786576 KIP786583:KIP786589 KIP852111:KIP852112 KIP852119:KIP852125 KIP917647:KIP917648 KIP917655:KIP917661 KIP983183:KIP983184 KIP983191:KIP983197 KSJ157:KSJ161 KSL12:KSL17 KSL59:KSL71 KSL108:KSL156 KSL65679:KSL65680 KSL65687:KSL65693 KSL131215:KSL131216 KSL131223:KSL131229 KSL196751:KSL196752 KSL196759:KSL196765 KSL262287:KSL262288 KSL262295:KSL262301 KSL327823:KSL327824 KSL327831:KSL327837 KSL393359:KSL393360 KSL393367:KSL393373 KSL458895:KSL458896 KSL458903:KSL458909 KSL524431:KSL524432 KSL524439:KSL524445 KSL589967:KSL589968 KSL589975:KSL589981 KSL655503:KSL655504 KSL655511:KSL655517 KSL721039:KSL721040 KSL721047:KSL721053 KSL786575:KSL786576 KSL786583:KSL786589 KSL852111:KSL852112 KSL852119:KSL852125 KSL917647:KSL917648 KSL917655:KSL917661 KSL983183:KSL983184 KSL983191:KSL983197 LCF157:LCF161 LCH12:LCH17 LCH59:LCH71 LCH108:LCH156 LCH65679:LCH65680 LCH65687:LCH65693 LCH131215:LCH131216 LCH131223:LCH131229 LCH196751:LCH196752 LCH196759:LCH196765 LCH262287:LCH262288 LCH262295:LCH262301 LCH327823:LCH327824 LCH327831:LCH327837 LCH393359:LCH393360 LCH393367:LCH393373 LCH458895:LCH458896 LCH458903:LCH458909 LCH524431:LCH524432 LCH524439:LCH524445 LCH589967:LCH589968 LCH589975:LCH589981 LCH655503:LCH655504 LCH655511:LCH655517 LCH721039:LCH721040 LCH721047:LCH721053 LCH786575:LCH786576 LCH786583:LCH786589 LCH852111:LCH852112 LCH852119:LCH852125 LCH917647:LCH917648 LCH917655:LCH917661 LCH983183:LCH983184 LCH983191:LCH983197 LMB157:LMB161 LMD12:LMD17 LMD59:LMD71 LMD108:LMD156 LMD65679:LMD65680 LMD65687:LMD65693 LMD131215:LMD131216 LMD131223:LMD131229 LMD196751:LMD196752 LMD196759:LMD196765 LMD262287:LMD262288 LMD262295:LMD262301 LMD327823:LMD327824 LMD327831:LMD327837 LMD393359:LMD393360 LMD393367:LMD393373 LMD458895:LMD458896 LMD458903:LMD458909 LMD524431:LMD524432 LMD524439:LMD524445 LMD589967:LMD589968 LMD589975:LMD589981 LMD655503:LMD655504 LMD655511:LMD655517 LMD721039:LMD721040 LMD721047:LMD721053 LMD786575:LMD786576 LMD786583:LMD786589 LMD852111:LMD852112 LMD852119:LMD852125 LMD917647:LMD917648 LMD917655:LMD917661 LMD983183:LMD983184 LMD983191:LMD983197 LVX157:LVX161 LVZ12:LVZ17 LVZ59:LVZ71 LVZ108:LVZ156 LVZ65679:LVZ65680 LVZ65687:LVZ65693 LVZ131215:LVZ131216 LVZ131223:LVZ131229 LVZ196751:LVZ196752 LVZ196759:LVZ196765 LVZ262287:LVZ262288 LVZ262295:LVZ262301 LVZ327823:LVZ327824 LVZ327831:LVZ327837 LVZ393359:LVZ393360 LVZ393367:LVZ393373 LVZ458895:LVZ458896 LVZ458903:LVZ458909 LVZ524431:LVZ524432 LVZ524439:LVZ524445 LVZ589967:LVZ589968 LVZ589975:LVZ589981 LVZ655503:LVZ655504 LVZ655511:LVZ655517 LVZ721039:LVZ721040 LVZ721047:LVZ721053 LVZ786575:LVZ786576 LVZ786583:LVZ786589 LVZ852111:LVZ852112 LVZ852119:LVZ852125 LVZ917647:LVZ917648 LVZ917655:LVZ917661 LVZ983183:LVZ983184 LVZ983191:LVZ983197 MFT157:MFT161 MFV12:MFV17 MFV59:MFV71 MFV108:MFV156 MFV65679:MFV65680 MFV65687:MFV65693 MFV131215:MFV131216 MFV131223:MFV131229 MFV196751:MFV196752 MFV196759:MFV196765 MFV262287:MFV262288 MFV262295:MFV262301 MFV327823:MFV327824 MFV327831:MFV327837 MFV393359:MFV393360 MFV393367:MFV393373 MFV458895:MFV458896 MFV458903:MFV458909 MFV524431:MFV524432 MFV524439:MFV524445 MFV589967:MFV589968 MFV589975:MFV589981 MFV655503:MFV655504 MFV655511:MFV655517 MFV721039:MFV721040 MFV721047:MFV721053 MFV786575:MFV786576 MFV786583:MFV786589 MFV852111:MFV852112 MFV852119:MFV852125 MFV917647:MFV917648 MFV917655:MFV917661 MFV983183:MFV983184 MFV983191:MFV983197 MPP157:MPP161 MPR12:MPR17 MPR59:MPR71 MPR108:MPR156 MPR65679:MPR65680 MPR65687:MPR65693 MPR131215:MPR131216 MPR131223:MPR131229 MPR196751:MPR196752 MPR196759:MPR196765 MPR262287:MPR262288 MPR262295:MPR262301 MPR327823:MPR327824 MPR327831:MPR327837 MPR393359:MPR393360 MPR393367:MPR393373 MPR458895:MPR458896 MPR458903:MPR458909 MPR524431:MPR524432 MPR524439:MPR524445 MPR589967:MPR589968 MPR589975:MPR589981 MPR655503:MPR655504 MPR655511:MPR655517 MPR721039:MPR721040 MPR721047:MPR721053 MPR786575:MPR786576 MPR786583:MPR786589 MPR852111:MPR852112 MPR852119:MPR852125 MPR917647:MPR917648 MPR917655:MPR917661 MPR983183:MPR983184 MPR983191:MPR983197 MZL157:MZL161 MZN12:MZN17 MZN59:MZN71 MZN108:MZN156 MZN65679:MZN65680 MZN65687:MZN65693 MZN131215:MZN131216 MZN131223:MZN131229 MZN196751:MZN196752 MZN196759:MZN196765 MZN262287:MZN262288 MZN262295:MZN262301 MZN327823:MZN327824 MZN327831:MZN327837 MZN393359:MZN393360 MZN393367:MZN393373 MZN458895:MZN458896 MZN458903:MZN458909 MZN524431:MZN524432 MZN524439:MZN524445 MZN589967:MZN589968 MZN589975:MZN589981 MZN655503:MZN655504 MZN655511:MZN655517 MZN721039:MZN721040 MZN721047:MZN721053 MZN786575:MZN786576 MZN786583:MZN786589 MZN852111:MZN852112 MZN852119:MZN852125 MZN917647:MZN917648 MZN917655:MZN917661 MZN983183:MZN983184 MZN983191:MZN983197 NJH157:NJH161 NJJ12:NJJ17 NJJ59:NJJ71 NJJ108:NJJ156 NJJ65679:NJJ65680 NJJ65687:NJJ65693 NJJ131215:NJJ131216 NJJ131223:NJJ131229 NJJ196751:NJJ196752 NJJ196759:NJJ196765 NJJ262287:NJJ262288 NJJ262295:NJJ262301 NJJ327823:NJJ327824 NJJ327831:NJJ327837 NJJ393359:NJJ393360 NJJ393367:NJJ393373 NJJ458895:NJJ458896 NJJ458903:NJJ458909 NJJ524431:NJJ524432 NJJ524439:NJJ524445 NJJ589967:NJJ589968 NJJ589975:NJJ589981 NJJ655503:NJJ655504 NJJ655511:NJJ655517 NJJ721039:NJJ721040 NJJ721047:NJJ721053 NJJ786575:NJJ786576 NJJ786583:NJJ786589 NJJ852111:NJJ852112 NJJ852119:NJJ852125 NJJ917647:NJJ917648 NJJ917655:NJJ917661 NJJ983183:NJJ983184 NJJ983191:NJJ983197 NTD157:NTD161 NTF12:NTF17 NTF59:NTF71 NTF108:NTF156 NTF65679:NTF65680 NTF65687:NTF65693 NTF131215:NTF131216 NTF131223:NTF131229 NTF196751:NTF196752 NTF196759:NTF196765 NTF262287:NTF262288 NTF262295:NTF262301 NTF327823:NTF327824 NTF327831:NTF327837 NTF393359:NTF393360 NTF393367:NTF393373 NTF458895:NTF458896 NTF458903:NTF458909 NTF524431:NTF524432 NTF524439:NTF524445 NTF589967:NTF589968 NTF589975:NTF589981 NTF655503:NTF655504 NTF655511:NTF655517 NTF721039:NTF721040 NTF721047:NTF721053 NTF786575:NTF786576 NTF786583:NTF786589 NTF852111:NTF852112 NTF852119:NTF852125 NTF917647:NTF917648 NTF917655:NTF917661 NTF983183:NTF983184 NTF983191:NTF983197 OCZ157:OCZ161 ODB12:ODB17 ODB59:ODB71 ODB108:ODB156 ODB65679:ODB65680 ODB65687:ODB65693 ODB131215:ODB131216 ODB131223:ODB131229 ODB196751:ODB196752 ODB196759:ODB196765 ODB262287:ODB262288 ODB262295:ODB262301 ODB327823:ODB327824 ODB327831:ODB327837 ODB393359:ODB393360 ODB393367:ODB393373 ODB458895:ODB458896 ODB458903:ODB458909 ODB524431:ODB524432 ODB524439:ODB524445 ODB589967:ODB589968 ODB589975:ODB589981 ODB655503:ODB655504 ODB655511:ODB655517 ODB721039:ODB721040 ODB721047:ODB721053 ODB786575:ODB786576 ODB786583:ODB786589 ODB852111:ODB852112 ODB852119:ODB852125 ODB917647:ODB917648 ODB917655:ODB917661 ODB983183:ODB983184 ODB983191:ODB983197 OMV157:OMV161 OMX12:OMX17 OMX59:OMX71 OMX108:OMX156 OMX65679:OMX65680 OMX65687:OMX65693 OMX131215:OMX131216 OMX131223:OMX131229 OMX196751:OMX196752 OMX196759:OMX196765 OMX262287:OMX262288 OMX262295:OMX262301 OMX327823:OMX327824 OMX327831:OMX327837 OMX393359:OMX393360 OMX393367:OMX393373 OMX458895:OMX458896 OMX458903:OMX458909 OMX524431:OMX524432 OMX524439:OMX524445 OMX589967:OMX589968 OMX589975:OMX589981 OMX655503:OMX655504 OMX655511:OMX655517 OMX721039:OMX721040 OMX721047:OMX721053 OMX786575:OMX786576 OMX786583:OMX786589 OMX852111:OMX852112 OMX852119:OMX852125 OMX917647:OMX917648 OMX917655:OMX917661 OMX983183:OMX983184 OMX983191:OMX983197 OWR157:OWR161 OWT12:OWT17 OWT59:OWT71 OWT108:OWT156 OWT65679:OWT65680 OWT65687:OWT65693 OWT131215:OWT131216 OWT131223:OWT131229 OWT196751:OWT196752 OWT196759:OWT196765 OWT262287:OWT262288 OWT262295:OWT262301 OWT327823:OWT327824 OWT327831:OWT327837 OWT393359:OWT393360 OWT393367:OWT393373 OWT458895:OWT458896 OWT458903:OWT458909 OWT524431:OWT524432 OWT524439:OWT524445 OWT589967:OWT589968 OWT589975:OWT589981 OWT655503:OWT655504 OWT655511:OWT655517 OWT721039:OWT721040 OWT721047:OWT721053 OWT786575:OWT786576 OWT786583:OWT786589 OWT852111:OWT852112 OWT852119:OWT852125 OWT917647:OWT917648 OWT917655:OWT917661 OWT983183:OWT983184 OWT983191:OWT983197 PGN157:PGN161 PGP12:PGP17 PGP59:PGP71 PGP108:PGP156 PGP65679:PGP65680 PGP65687:PGP65693 PGP131215:PGP131216 PGP131223:PGP131229 PGP196751:PGP196752 PGP196759:PGP196765 PGP262287:PGP262288 PGP262295:PGP262301 PGP327823:PGP327824 PGP327831:PGP327837 PGP393359:PGP393360 PGP393367:PGP393373 PGP458895:PGP458896 PGP458903:PGP458909 PGP524431:PGP524432 PGP524439:PGP524445 PGP589967:PGP589968 PGP589975:PGP589981 PGP655503:PGP655504 PGP655511:PGP655517 PGP721039:PGP721040 PGP721047:PGP721053 PGP786575:PGP786576 PGP786583:PGP786589 PGP852111:PGP852112 PGP852119:PGP852125 PGP917647:PGP917648 PGP917655:PGP917661 PGP983183:PGP983184 PGP983191:PGP983197 PQJ157:PQJ161 PQL12:PQL17 PQL59:PQL71 PQL108:PQL156 PQL65679:PQL65680 PQL65687:PQL65693 PQL131215:PQL131216 PQL131223:PQL131229 PQL196751:PQL196752 PQL196759:PQL196765 PQL262287:PQL262288 PQL262295:PQL262301 PQL327823:PQL327824 PQL327831:PQL327837 PQL393359:PQL393360 PQL393367:PQL393373 PQL458895:PQL458896 PQL458903:PQL458909 PQL524431:PQL524432 PQL524439:PQL524445 PQL589967:PQL589968 PQL589975:PQL589981 PQL655503:PQL655504 PQL655511:PQL655517 PQL721039:PQL721040 PQL721047:PQL721053 PQL786575:PQL786576 PQL786583:PQL786589 PQL852111:PQL852112 PQL852119:PQL852125 PQL917647:PQL917648 PQL917655:PQL917661 PQL983183:PQL983184 PQL983191:PQL983197 QAF157:QAF161 QAH12:QAH17 QAH59:QAH71 QAH108:QAH156 QAH65679:QAH65680 QAH65687:QAH65693 QAH131215:QAH131216 QAH131223:QAH131229 QAH196751:QAH196752 QAH196759:QAH196765 QAH262287:QAH262288 QAH262295:QAH262301 QAH327823:QAH327824 QAH327831:QAH327837 QAH393359:QAH393360 QAH393367:QAH393373 QAH458895:QAH458896 QAH458903:QAH458909 QAH524431:QAH524432 QAH524439:QAH524445 QAH589967:QAH589968 QAH589975:QAH589981 QAH655503:QAH655504 QAH655511:QAH655517 QAH721039:QAH721040 QAH721047:QAH721053 QAH786575:QAH786576 QAH786583:QAH786589 QAH852111:QAH852112 QAH852119:QAH852125 QAH917647:QAH917648 QAH917655:QAH917661 QAH983183:QAH983184 QAH983191:QAH983197 QKB157:QKB161 QKD12:QKD17 QKD59:QKD71 QKD108:QKD156 QKD65679:QKD65680 QKD65687:QKD65693 QKD131215:QKD131216 QKD131223:QKD131229 QKD196751:QKD196752 QKD196759:QKD196765 QKD262287:QKD262288 QKD262295:QKD262301 QKD327823:QKD327824 QKD327831:QKD327837 QKD393359:QKD393360 QKD393367:QKD393373 QKD458895:QKD458896 QKD458903:QKD458909 QKD524431:QKD524432 QKD524439:QKD524445 QKD589967:QKD589968 QKD589975:QKD589981 QKD655503:QKD655504 QKD655511:QKD655517 QKD721039:QKD721040 QKD721047:QKD721053 QKD786575:QKD786576 QKD786583:QKD786589 QKD852111:QKD852112 QKD852119:QKD852125 QKD917647:QKD917648 QKD917655:QKD917661 QKD983183:QKD983184 QKD983191:QKD983197 QTX157:QTX161 QTZ12:QTZ17 QTZ59:QTZ71 QTZ108:QTZ156 QTZ65679:QTZ65680 QTZ65687:QTZ65693 QTZ131215:QTZ131216 QTZ131223:QTZ131229 QTZ196751:QTZ196752 QTZ196759:QTZ196765 QTZ262287:QTZ262288 QTZ262295:QTZ262301 QTZ327823:QTZ327824 QTZ327831:QTZ327837 QTZ393359:QTZ393360 QTZ393367:QTZ393373 QTZ458895:QTZ458896 QTZ458903:QTZ458909 QTZ524431:QTZ524432 QTZ524439:QTZ524445 QTZ589967:QTZ589968 QTZ589975:QTZ589981 QTZ655503:QTZ655504 QTZ655511:QTZ655517 QTZ721039:QTZ721040 QTZ721047:QTZ721053 QTZ786575:QTZ786576 QTZ786583:QTZ786589 QTZ852111:QTZ852112 QTZ852119:QTZ852125 QTZ917647:QTZ917648 QTZ917655:QTZ917661 QTZ983183:QTZ983184 QTZ983191:QTZ983197 RDT157:RDT161 RDV12:RDV17 RDV59:RDV71 RDV108:RDV156 RDV65679:RDV65680 RDV65687:RDV65693 RDV131215:RDV131216 RDV131223:RDV131229 RDV196751:RDV196752 RDV196759:RDV196765 RDV262287:RDV262288 RDV262295:RDV262301 RDV327823:RDV327824 RDV327831:RDV327837 RDV393359:RDV393360 RDV393367:RDV393373 RDV458895:RDV458896 RDV458903:RDV458909 RDV524431:RDV524432 RDV524439:RDV524445 RDV589967:RDV589968 RDV589975:RDV589981 RDV655503:RDV655504 RDV655511:RDV655517 RDV721039:RDV721040 RDV721047:RDV721053 RDV786575:RDV786576 RDV786583:RDV786589 RDV852111:RDV852112 RDV852119:RDV852125 RDV917647:RDV917648 RDV917655:RDV917661 RDV983183:RDV983184 RDV983191:RDV983197 RNP157:RNP161 RNR12:RNR17 RNR59:RNR71 RNR108:RNR156 RNR65679:RNR65680 RNR65687:RNR65693 RNR131215:RNR131216 RNR131223:RNR131229 RNR196751:RNR196752 RNR196759:RNR196765 RNR262287:RNR262288 RNR262295:RNR262301 RNR327823:RNR327824 RNR327831:RNR327837 RNR393359:RNR393360 RNR393367:RNR393373 RNR458895:RNR458896 RNR458903:RNR458909 RNR524431:RNR524432 RNR524439:RNR524445 RNR589967:RNR589968 RNR589975:RNR589981 RNR655503:RNR655504 RNR655511:RNR655517 RNR721039:RNR721040 RNR721047:RNR721053 RNR786575:RNR786576 RNR786583:RNR786589 RNR852111:RNR852112 RNR852119:RNR852125 RNR917647:RNR917648 RNR917655:RNR917661 RNR983183:RNR983184 RNR983191:RNR983197 RXL157:RXL161 RXN12:RXN17 RXN59:RXN71 RXN108:RXN156 RXN65679:RXN65680 RXN65687:RXN65693 RXN131215:RXN131216 RXN131223:RXN131229 RXN196751:RXN196752 RXN196759:RXN196765 RXN262287:RXN262288 RXN262295:RXN262301 RXN327823:RXN327824 RXN327831:RXN327837 RXN393359:RXN393360 RXN393367:RXN393373 RXN458895:RXN458896 RXN458903:RXN458909 RXN524431:RXN524432 RXN524439:RXN524445 RXN589967:RXN589968 RXN589975:RXN589981 RXN655503:RXN655504 RXN655511:RXN655517 RXN721039:RXN721040 RXN721047:RXN721053 RXN786575:RXN786576 RXN786583:RXN786589 RXN852111:RXN852112 RXN852119:RXN852125 RXN917647:RXN917648 RXN917655:RXN917661 RXN983183:RXN983184 RXN983191:RXN983197 SHH157:SHH161 SHJ12:SHJ17 SHJ59:SHJ71 SHJ108:SHJ156 SHJ65679:SHJ65680 SHJ65687:SHJ65693 SHJ131215:SHJ131216 SHJ131223:SHJ131229 SHJ196751:SHJ196752 SHJ196759:SHJ196765 SHJ262287:SHJ262288 SHJ262295:SHJ262301 SHJ327823:SHJ327824 SHJ327831:SHJ327837 SHJ393359:SHJ393360 SHJ393367:SHJ393373 SHJ458895:SHJ458896 SHJ458903:SHJ458909 SHJ524431:SHJ524432 SHJ524439:SHJ524445 SHJ589967:SHJ589968 SHJ589975:SHJ589981 SHJ655503:SHJ655504 SHJ655511:SHJ655517 SHJ721039:SHJ721040 SHJ721047:SHJ721053 SHJ786575:SHJ786576 SHJ786583:SHJ786589 SHJ852111:SHJ852112 SHJ852119:SHJ852125 SHJ917647:SHJ917648 SHJ917655:SHJ917661 SHJ983183:SHJ983184 SHJ983191:SHJ983197 SRD157:SRD161 SRF12:SRF17 SRF59:SRF71 SRF108:SRF156 SRF65679:SRF65680 SRF65687:SRF65693 SRF131215:SRF131216 SRF131223:SRF131229 SRF196751:SRF196752 SRF196759:SRF196765 SRF262287:SRF262288 SRF262295:SRF262301 SRF327823:SRF327824 SRF327831:SRF327837 SRF393359:SRF393360 SRF393367:SRF393373 SRF458895:SRF458896 SRF458903:SRF458909 SRF524431:SRF524432 SRF524439:SRF524445 SRF589967:SRF589968 SRF589975:SRF589981 SRF655503:SRF655504 SRF655511:SRF655517 SRF721039:SRF721040 SRF721047:SRF721053 SRF786575:SRF786576 SRF786583:SRF786589 SRF852111:SRF852112 SRF852119:SRF852125 SRF917647:SRF917648 SRF917655:SRF917661 SRF983183:SRF983184 SRF983191:SRF983197 TAZ157:TAZ161 TBB12:TBB17 TBB59:TBB71 TBB108:TBB156 TBB65679:TBB65680 TBB65687:TBB65693 TBB131215:TBB131216 TBB131223:TBB131229 TBB196751:TBB196752 TBB196759:TBB196765 TBB262287:TBB262288 TBB262295:TBB262301 TBB327823:TBB327824 TBB327831:TBB327837 TBB393359:TBB393360 TBB393367:TBB393373 TBB458895:TBB458896 TBB458903:TBB458909 TBB524431:TBB524432 TBB524439:TBB524445 TBB589967:TBB589968 TBB589975:TBB589981 TBB655503:TBB655504 TBB655511:TBB655517 TBB721039:TBB721040 TBB721047:TBB721053 TBB786575:TBB786576 TBB786583:TBB786589 TBB852111:TBB852112 TBB852119:TBB852125 TBB917647:TBB917648 TBB917655:TBB917661 TBB983183:TBB983184 TBB983191:TBB983197 TKV157:TKV161 TKX12:TKX17 TKX59:TKX71 TKX108:TKX156 TKX65679:TKX65680 TKX65687:TKX65693 TKX131215:TKX131216 TKX131223:TKX131229 TKX196751:TKX196752 TKX196759:TKX196765 TKX262287:TKX262288 TKX262295:TKX262301 TKX327823:TKX327824 TKX327831:TKX327837 TKX393359:TKX393360 TKX393367:TKX393373 TKX458895:TKX458896 TKX458903:TKX458909 TKX524431:TKX524432 TKX524439:TKX524445 TKX589967:TKX589968 TKX589975:TKX589981 TKX655503:TKX655504 TKX655511:TKX655517 TKX721039:TKX721040 TKX721047:TKX721053 TKX786575:TKX786576 TKX786583:TKX786589 TKX852111:TKX852112 TKX852119:TKX852125 TKX917647:TKX917648 TKX917655:TKX917661 TKX983183:TKX983184 TKX983191:TKX983197 TUR157:TUR161 TUT12:TUT17 TUT59:TUT71 TUT108:TUT156 TUT65679:TUT65680 TUT65687:TUT65693 TUT131215:TUT131216 TUT131223:TUT131229 TUT196751:TUT196752 TUT196759:TUT196765 TUT262287:TUT262288 TUT262295:TUT262301 TUT327823:TUT327824 TUT327831:TUT327837 TUT393359:TUT393360 TUT393367:TUT393373 TUT458895:TUT458896 TUT458903:TUT458909 TUT524431:TUT524432 TUT524439:TUT524445 TUT589967:TUT589968 TUT589975:TUT589981 TUT655503:TUT655504 TUT655511:TUT655517 TUT721039:TUT721040 TUT721047:TUT721053 TUT786575:TUT786576 TUT786583:TUT786589 TUT852111:TUT852112 TUT852119:TUT852125 TUT917647:TUT917648 TUT917655:TUT917661 TUT983183:TUT983184 TUT983191:TUT983197 UEN157:UEN161 UEP12:UEP17 UEP59:UEP71 UEP108:UEP156 UEP65679:UEP65680 UEP65687:UEP65693 UEP131215:UEP131216 UEP131223:UEP131229 UEP196751:UEP196752 UEP196759:UEP196765 UEP262287:UEP262288 UEP262295:UEP262301 UEP327823:UEP327824 UEP327831:UEP327837 UEP393359:UEP393360 UEP393367:UEP393373 UEP458895:UEP458896 UEP458903:UEP458909 UEP524431:UEP524432 UEP524439:UEP524445 UEP589967:UEP589968 UEP589975:UEP589981 UEP655503:UEP655504 UEP655511:UEP655517 UEP721039:UEP721040 UEP721047:UEP721053 UEP786575:UEP786576 UEP786583:UEP786589 UEP852111:UEP852112 UEP852119:UEP852125 UEP917647:UEP917648 UEP917655:UEP917661 UEP983183:UEP983184 UEP983191:UEP983197 UOJ157:UOJ161 UOL12:UOL17 UOL59:UOL71 UOL108:UOL156 UOL65679:UOL65680 UOL65687:UOL65693 UOL131215:UOL131216 UOL131223:UOL131229 UOL196751:UOL196752 UOL196759:UOL196765 UOL262287:UOL262288 UOL262295:UOL262301 UOL327823:UOL327824 UOL327831:UOL327837 UOL393359:UOL393360 UOL393367:UOL393373 UOL458895:UOL458896 UOL458903:UOL458909 UOL524431:UOL524432 UOL524439:UOL524445 UOL589967:UOL589968 UOL589975:UOL589981 UOL655503:UOL655504 UOL655511:UOL655517 UOL721039:UOL721040 UOL721047:UOL721053 UOL786575:UOL786576 UOL786583:UOL786589 UOL852111:UOL852112 UOL852119:UOL852125 UOL917647:UOL917648 UOL917655:UOL917661 UOL983183:UOL983184 UOL983191:UOL983197 UYF157:UYF161 UYH12:UYH17 UYH59:UYH71 UYH108:UYH156 UYH65679:UYH65680 UYH65687:UYH65693 UYH131215:UYH131216 UYH131223:UYH131229 UYH196751:UYH196752 UYH196759:UYH196765 UYH262287:UYH262288 UYH262295:UYH262301 UYH327823:UYH327824 UYH327831:UYH327837 UYH393359:UYH393360 UYH393367:UYH393373 UYH458895:UYH458896 UYH458903:UYH458909 UYH524431:UYH524432 UYH524439:UYH524445 UYH589967:UYH589968 UYH589975:UYH589981 UYH655503:UYH655504 UYH655511:UYH655517 UYH721039:UYH721040 UYH721047:UYH721053 UYH786575:UYH786576 UYH786583:UYH786589 UYH852111:UYH852112 UYH852119:UYH852125 UYH917647:UYH917648 UYH917655:UYH917661 UYH983183:UYH983184 UYH983191:UYH983197 VIB157:VIB161 VID12:VID17 VID59:VID71 VID108:VID156 VID65679:VID65680 VID65687:VID65693 VID131215:VID131216 VID131223:VID131229 VID196751:VID196752 VID196759:VID196765 VID262287:VID262288 VID262295:VID262301 VID327823:VID327824 VID327831:VID327837 VID393359:VID393360 VID393367:VID393373 VID458895:VID458896 VID458903:VID458909 VID524431:VID524432 VID524439:VID524445 VID589967:VID589968 VID589975:VID589981 VID655503:VID655504 VID655511:VID655517 VID721039:VID721040 VID721047:VID721053 VID786575:VID786576 VID786583:VID786589 VID852111:VID852112 VID852119:VID852125 VID917647:VID917648 VID917655:VID917661 VID983183:VID983184 VID983191:VID983197 VRX157:VRX161 VRZ12:VRZ17 VRZ59:VRZ71 VRZ108:VRZ156 VRZ65679:VRZ65680 VRZ65687:VRZ65693 VRZ131215:VRZ131216 VRZ131223:VRZ131229 VRZ196751:VRZ196752 VRZ196759:VRZ196765 VRZ262287:VRZ262288 VRZ262295:VRZ262301 VRZ327823:VRZ327824 VRZ327831:VRZ327837 VRZ393359:VRZ393360 VRZ393367:VRZ393373 VRZ458895:VRZ458896 VRZ458903:VRZ458909 VRZ524431:VRZ524432 VRZ524439:VRZ524445 VRZ589967:VRZ589968 VRZ589975:VRZ589981 VRZ655503:VRZ655504 VRZ655511:VRZ655517 VRZ721039:VRZ721040 VRZ721047:VRZ721053 VRZ786575:VRZ786576 VRZ786583:VRZ786589 VRZ852111:VRZ852112 VRZ852119:VRZ852125 VRZ917647:VRZ917648 VRZ917655:VRZ917661 VRZ983183:VRZ983184 VRZ983191:VRZ983197 WBT157:WBT161 WBV12:WBV17 WBV59:WBV71 WBV108:WBV156 WBV65679:WBV65680 WBV65687:WBV65693 WBV131215:WBV131216 WBV131223:WBV131229 WBV196751:WBV196752 WBV196759:WBV196765 WBV262287:WBV262288 WBV262295:WBV262301 WBV327823:WBV327824 WBV327831:WBV327837 WBV393359:WBV393360 WBV393367:WBV393373 WBV458895:WBV458896 WBV458903:WBV458909 WBV524431:WBV524432 WBV524439:WBV524445 WBV589967:WBV589968 WBV589975:WBV589981 WBV655503:WBV655504 WBV655511:WBV655517 WBV721039:WBV721040 WBV721047:WBV721053 WBV786575:WBV786576 WBV786583:WBV786589 WBV852111:WBV852112 WBV852119:WBV852125 WBV917647:WBV917648 WBV917655:WBV917661 WBV983183:WBV983184 WBV983191:WBV983197 WLP157:WLP161 WLR12:WLR17 WLR59:WLR71 WLR108:WLR156 WLR65679:WLR65680 WLR65687:WLR65693 WLR131215:WLR131216 WLR131223:WLR131229 WLR196751:WLR196752 WLR196759:WLR196765 WLR262287:WLR262288 WLR262295:WLR262301 WLR327823:WLR327824 WLR327831:WLR327837 WLR393359:WLR393360 WLR393367:WLR393373 WLR458895:WLR458896 WLR458903:WLR458909 WLR524431:WLR524432 WLR524439:WLR524445 WLR589967:WLR589968 WLR589975:WLR589981 WLR655503:WLR655504 WLR655511:WLR655517 WLR721039:WLR721040 WLR721047:WLR721053 WLR786575:WLR786576 WLR786583:WLR786589 WLR852111:WLR852112 WLR852119:WLR852125 WLR917647:WLR917648 WLR917655:WLR917661 WLR983183:WLR983184 WLR983191:WLR983197 WVL157:WVL161 WVN12:WVN17 WVN59:WVN71 WVN108:WVN156 WVN65679:WVN65680 WVN65687:WVN65693 WVN131215:WVN131216 WVN131223:WVN131229 WVN196751:WVN196752 WVN196759:WVN196765 WVN262287:WVN262288 WVN262295:WVN262301 WVN327823:WVN327824 WVN327831:WVN327837 WVN393359:WVN393360 WVN393367:WVN393373 WVN458895:WVN458896 WVN458903:WVN458909 WVN524431:WVN524432 WVN524439:WVN524445 WVN589967:WVN589968 WVN589975:WVN589981 WVN655503:WVN655504 WVN655511:WVN655517 WVN721039:WVN721040 WVN721047:WVN721053 WVN786575:WVN786576 WVN786583:WVN786589 WVN852111:WVN852112 WVN852119:WVN852125 WVN917647:WVN917648 WVN917655:WVN917661 WVN983183:WVN983184 WVN983191:WVN983197" xr:uid="{00000000-0002-0000-0100-000000000000}">
      <formula1>"Serviceable, Maint., Defect"</formula1>
    </dataValidation>
  </dataValidations>
  <printOptions horizontalCentered="1" verticalCentered="1"/>
  <pageMargins left="0.23622047244094499" right="0.23622047244094499" top="0.74803149606299202" bottom="0.74803149606299202" header="0.31496062992126" footer="0.31496062992126"/>
  <pageSetup paperSize="9" scale="37" fitToHeight="0" orientation="landscape" horizontalDpi="300" verticalDpi="300" r:id="rId1"/>
  <headerFooter alignWithMargins="0">
    <oddFooter>&amp;LPrepared by: _____________________
Sign &amp; Auth No.: ______________________&amp;C
Salinan:   APMM OPS  /  APMM Teknikal  /  GAM * (Potong yang mana berkenaan)&amp;RVerified by: ______________________
Sign &amp; Auth No.: __________________</oddFooter>
  </headerFooter>
  <rowBreaks count="2" manualBreakCount="2">
    <brk id="59" max="21" man="1"/>
    <brk id="108" max="2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K14:M17"/>
  <sheetViews>
    <sheetView workbookViewId="0">
      <selection activeCell="I26" sqref="I26"/>
    </sheetView>
  </sheetViews>
  <sheetFormatPr defaultColWidth="9" defaultRowHeight="15"/>
  <cols>
    <col min="13" max="13" width="9.7109375" customWidth="1"/>
  </cols>
  <sheetData>
    <row r="14" spans="11:13">
      <c r="K14" s="1"/>
      <c r="L14" s="1"/>
    </row>
    <row r="16" spans="11:13">
      <c r="L16" s="1"/>
      <c r="M16" s="1"/>
    </row>
    <row r="17" spans="12:12">
      <c r="L17" s="1"/>
    </row>
  </sheetData>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ColWidth="9" defaultRowHeight="15"/>
  <sheetData/>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3" master="">
    <arrUserId title="remarks_1_1" rangeCreator="" othersAccessPermission="edit"/>
    <arrUserId title="date_1_1" rangeCreator="" othersAccessPermission="edit"/>
    <arrUserId title="ac01_1_6" rangeCreator="" othersAccessPermission="edit"/>
    <arrUserId title="ac3_1_1" rangeCreator="" othersAccessPermission="edit"/>
    <arrUserId title="ac01_1_3_1" rangeCreator="" othersAccessPermission="edit"/>
    <arrUserId title="ac3_1_3_1" rangeCreator="" othersAccessPermission="edit"/>
    <arrUserId title="ac3_1_4_1" rangeCreator="" othersAccessPermission="edit"/>
    <arrUserId title="ac01_1_5_1" rangeCreator="" othersAccessPermission="edit"/>
    <arrUserId title="ac3_1_5_1" rangeCreator="" othersAccessPermission="edit"/>
    <arrUserId title="ac01_1_6_1" rangeCreator="" othersAccessPermission="edit"/>
    <arrUserId title="remarks_1_1_2_1" rangeCreator="" othersAccessPermission="edit"/>
    <arrUserId title="ac01_1_6_2" rangeCreator="" othersAccessPermission="edit"/>
  </rangeList>
  <rangeList sheetStid="4" master=""/>
  <rangeList sheetStid="5"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LAMPIRAN 1 - A</vt:lpstr>
      <vt:lpstr>LAMPIRAN 1 - B </vt:lpstr>
      <vt:lpstr>Sheet1</vt:lpstr>
      <vt:lpstr>Sheet2</vt:lpstr>
      <vt:lpstr>'LAMPIRAN 1 - A'!Print_Area</vt:lpstr>
      <vt:lpstr>'LAMPIRAN 1 - B '!Print_Area</vt:lpstr>
      <vt:lpstr>'LAMPIRAN 1 - B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AMO Eng APMM GAM</cp:lastModifiedBy>
  <cp:lastPrinted>2023-10-13T10:54:03Z</cp:lastPrinted>
  <dcterms:created xsi:type="dcterms:W3CDTF">2014-11-27T17:57:00Z</dcterms:created>
  <dcterms:modified xsi:type="dcterms:W3CDTF">2023-10-16T09:09:00Z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1033-12.2.0.13106</vt:lpwstr>
  </property>
  <property fmtid="{D5CDD505-2E9C-101B-9397-08002B2CF9AE}" pid="3" name="ICV">
    <vt:lpwstr>A6E4187BE83B4B799D062BE64B5E323F_12</vt:lpwstr>
  </property>
</Properties>
</file>