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NOVEMBER\"/>
    </mc:Choice>
  </mc:AlternateContent>
  <xr:revisionPtr revIDLastSave="0" documentId="13_ncr:1_{26940011-7135-4C5E-94C4-7F5663F5B692}" xr6:coauthVersionLast="47" xr6:coauthVersionMax="47" xr10:uidLastSave="{00000000-0000-0000-0000-000000000000}"/>
  <bookViews>
    <workbookView xWindow="-120" yWindow="-120" windowWidth="20730" windowHeight="1116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'!$A$1:$T$157</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D61" i="3"/>
  <c r="N13" i="3" l="1"/>
  <c r="P83" i="3" l="1"/>
  <c r="N99" i="3"/>
  <c r="N100" i="3"/>
  <c r="N98" i="3"/>
  <c r="N73" i="3"/>
  <c r="N64" i="3"/>
  <c r="N82" i="3" l="1"/>
  <c r="BA19" i="1"/>
  <c r="BB11" i="1"/>
  <c r="N63" i="3" l="1"/>
  <c r="BH22" i="1" l="1"/>
  <c r="BH17" i="1"/>
  <c r="N50" i="3"/>
  <c r="N49" i="3"/>
  <c r="N48" i="3"/>
  <c r="N23" i="3"/>
  <c r="N14" i="3"/>
  <c r="BI17" i="1" l="1"/>
  <c r="BJ17" i="1" s="1"/>
  <c r="N78" i="3"/>
  <c r="Q71" i="3"/>
  <c r="N28" i="3" l="1"/>
  <c r="N34" i="3"/>
  <c r="P102" i="3" l="1"/>
  <c r="P101" i="3"/>
  <c r="Q84" i="3"/>
  <c r="P84" i="3"/>
  <c r="P59" i="3"/>
  <c r="Q58" i="3"/>
  <c r="Q51" i="3"/>
  <c r="P82" i="3" l="1"/>
  <c r="P56" i="3" l="1"/>
  <c r="P33" i="3"/>
  <c r="P51" i="3"/>
  <c r="P57" i="3"/>
  <c r="P55" i="3"/>
  <c r="N79" i="3"/>
  <c r="Q54" i="3" l="1"/>
  <c r="N32" i="3" l="1"/>
  <c r="Q104" i="3" l="1"/>
  <c r="N15" i="3"/>
  <c r="P50" i="3" l="1"/>
  <c r="P49" i="3"/>
  <c r="Q27" i="3"/>
  <c r="Q26" i="3"/>
  <c r="N30" i="3"/>
  <c r="N29" i="3"/>
  <c r="N16" i="3"/>
  <c r="P38"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7" i="3"/>
  <c r="O156" i="3"/>
  <c r="Q153" i="3"/>
  <c r="Q150" i="3"/>
  <c r="N150" i="3"/>
  <c r="Q149" i="3"/>
  <c r="N148" i="3"/>
  <c r="Q144" i="3"/>
  <c r="Q143" i="3"/>
  <c r="Q142" i="3"/>
  <c r="Q141" i="3"/>
  <c r="P137" i="3"/>
  <c r="Q136" i="3"/>
  <c r="Q135" i="3"/>
  <c r="Q134" i="3"/>
  <c r="P133" i="3"/>
  <c r="N130" i="3"/>
  <c r="Q128" i="3"/>
  <c r="Q127" i="3"/>
  <c r="N126" i="3"/>
  <c r="Q125" i="3"/>
  <c r="Q124" i="3"/>
  <c r="Q123" i="3"/>
  <c r="N123" i="3"/>
  <c r="T121" i="3"/>
  <c r="Q119" i="3"/>
  <c r="Q118" i="3"/>
  <c r="Q117" i="3"/>
  <c r="Q116" i="3"/>
  <c r="N115" i="3"/>
  <c r="N114" i="3"/>
  <c r="T113" i="3"/>
  <c r="N113" i="3"/>
  <c r="N112" i="3"/>
  <c r="T110" i="3"/>
  <c r="D110" i="3"/>
  <c r="P153"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2" i="3" l="1"/>
  <c r="P114" i="3"/>
  <c r="P115" i="3"/>
  <c r="P129" i="3"/>
  <c r="P130" i="3"/>
  <c r="P150" i="3"/>
  <c r="P123" i="3"/>
  <c r="P131" i="3"/>
  <c r="P132" i="3"/>
  <c r="P148" i="3"/>
  <c r="P135" i="3"/>
  <c r="P113" i="3"/>
  <c r="P126" i="3"/>
  <c r="P136" i="3"/>
  <c r="C93" i="3"/>
  <c r="P79" i="3"/>
  <c r="P100" i="3"/>
  <c r="C80" i="3"/>
  <c r="P16" i="3"/>
  <c r="P29" i="3"/>
</calcChain>
</file>

<file path=xl/sharedStrings.xml><?xml version="1.0" encoding="utf-8"?>
<sst xmlns="http://schemas.openxmlformats.org/spreadsheetml/2006/main" count="671" uniqueCount="284">
  <si>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</si>
  <si>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</si>
  <si>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</si>
  <si>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</si>
  <si>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</si>
  <si>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</si>
  <si>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</si>
  <si>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</si>
  <si>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</si>
  <si>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</si>
  <si>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</si>
  <si>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</si>
  <si>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</si>
  <si>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</si>
  <si>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</si>
  <si>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</si>
  <si>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</si>
  <si>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</si>
  <si>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</si>
  <si>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</si>
  <si>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</si>
  <si>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</si>
  <si>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</si>
  <si>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</si>
  <si>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</si>
  <si>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</si>
  <si>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</si>
  <si>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</si>
  <si>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</si>
  <si>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</si>
  <si>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</si>
  <si>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</si>
  <si>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</si>
  <si>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</si>
  <si>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</si>
  <si>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</si>
  <si>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</si>
  <si>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</si>
  <si>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</si>
  <si>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</si>
  <si>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</si>
  <si>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</si>
  <si>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</si>
  <si>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</si>
  <si>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</si>
  <si>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</si>
  <si>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</si>
  <si>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</si>
  <si>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</si>
  <si>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</si>
  <si>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</si>
  <si>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</si>
  <si>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</si>
  <si>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</si>
  <si>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</si>
  <si>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</si>
  <si>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</si>
  <si>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</si>
  <si>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</si>
  <si>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</si>
  <si>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</si>
  <si>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</si>
  <si>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</si>
  <si>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</si>
  <si>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</si>
  <si>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</si>
  <si>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</si>
  <si>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</si>
  <si>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</si>
  <si>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</si>
  <si>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</si>
  <si>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</si>
  <si>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</si>
  <si>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</si>
  <si>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</si>
  <si>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</si>
  <si>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</si>
  <si>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</si>
  <si>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</si>
  <si>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</si>
  <si>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</si>
  <si>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</si>
  <si>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</si>
  <si>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</si>
  <si>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</si>
  <si>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</si>
  <si>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</si>
  <si>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</si>
  <si>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</si>
  <si>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</si>
  <si>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</si>
  <si>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</si>
  <si>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</si>
  <si>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</si>
  <si>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</si>
  <si>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</si>
  <si>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</si>
  <si>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</si>
  <si>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</si>
  <si>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</si>
  <si>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</si>
  <si>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</si>
  <si>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</si>
  <si>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</si>
  <si>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</si>
  <si>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</si>
  <si>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</si>
  <si>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</si>
  <si>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</si>
  <si>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</si>
  <si>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</si>
  <si>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</si>
  <si>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</si>
  <si>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</si>
  <si>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</si>
  <si>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</si>
  <si>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</si>
  <si>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</si>
  <si>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</si>
  <si>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</si>
  <si>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</si>
  <si>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</si>
  <si>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</si>
  <si>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</si>
  <si>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</si>
  <si>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</si>
  <si>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</si>
  <si>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</si>
  <si>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</si>
  <si>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</si>
  <si>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</si>
  <si>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</si>
  <si>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</si>
  <si>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</si>
  <si>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</si>
  <si>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</si>
  <si>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</si>
  <si>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</si>
  <si>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</si>
  <si>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</si>
  <si>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</si>
  <si>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</si>
  <si>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</si>
  <si>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</si>
  <si>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</si>
  <si>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</si>
  <si>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</si>
  <si>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</si>
  <si>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</si>
  <si>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</si>
  <si>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</si>
  <si>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</si>
  <si>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</si>
  <si>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</si>
  <si>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</si>
  <si>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</si>
  <si>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</si>
  <si>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</si>
  <si>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</si>
  <si>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</si>
  <si>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</si>
  <si>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</si>
  <si>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</si>
  <si>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</si>
  <si>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</si>
  <si>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</si>
  <si>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</si>
  <si>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</si>
  <si>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</si>
  <si>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</si>
  <si>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</si>
  <si>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</si>
  <si>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</si>
  <si>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</si>
  <si>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</si>
  <si>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</si>
  <si>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</si>
  <si>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</si>
  <si>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</si>
  <si>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</si>
  <si>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</si>
  <si>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</si>
  <si>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</si>
  <si>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</si>
  <si>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</si>
  <si>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</si>
  <si>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</si>
  <si>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</si>
  <si>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</si>
  <si>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</si>
  <si>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</si>
  <si>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</si>
  <si>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</si>
  <si>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</si>
  <si>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</si>
  <si>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</si>
  <si>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</si>
  <si>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</si>
  <si>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</si>
  <si>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</si>
  <si>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</si>
  <si>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</si>
  <si>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</si>
  <si>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</si>
  <si>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</si>
  <si>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</si>
  <si>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</si>
  <si>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</si>
  <si>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</si>
  <si>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</si>
  <si>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</si>
  <si>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</si>
  <si>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</si>
  <si>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</si>
  <si>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</si>
  <si>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</si>
  <si>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</si>
  <si>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</si>
  <si>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</si>
  <si>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</si>
  <si>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</si>
  <si>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</si>
  <si>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</si>
  <si>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</si>
  <si>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</si>
  <si>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</si>
  <si>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</si>
  <si>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</si>
  <si>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</si>
  <si>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</si>
  <si>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</si>
  <si>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</si>
  <si>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</si>
  <si>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</si>
  <si>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</si>
  <si>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</si>
  <si>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</si>
  <si>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</si>
  <si>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</si>
  <si>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</si>
  <si>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</si>
  <si>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</si>
  <si>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</si>
  <si>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</si>
  <si>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</si>
  <si>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</si>
  <si>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</si>
  <si>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</si>
  <si>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</si>
  <si>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</si>
  <si>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</si>
  <si>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</si>
  <si>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</si>
  <si>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450 FH - Hoist Inspection</t>
  </si>
  <si>
    <t>Emergency Float Annual</t>
  </si>
  <si>
    <t>S/N ; 247, 240, 132, 107</t>
  </si>
  <si>
    <t>FLIR NOT FITTED</t>
  </si>
  <si>
    <t xml:space="preserve">SERVICEABLE (FMC) </t>
  </si>
  <si>
    <t>ANN. INSP : 23/3/2024</t>
  </si>
  <si>
    <t>25.12.23</t>
  </si>
  <si>
    <t>OPS HRS:   30.5</t>
  </si>
  <si>
    <t xml:space="preserve">    </t>
  </si>
  <si>
    <t>Main Gearbox Assy Overhaul, SN:V14</t>
  </si>
  <si>
    <t>Lubricating Pump Replacement, SN: 0809,0810</t>
  </si>
  <si>
    <t>TR Elastomeric Spherical Bearing Replacement, SN: 1053,1052,1054,1055</t>
  </si>
  <si>
    <t>MVA Torque Cx (After 25FH from bolts retorque)</t>
  </si>
  <si>
    <t>300 Inspection</t>
  </si>
  <si>
    <t>SB139-661 REV. B PART II - Overhead Panel Insp</t>
  </si>
  <si>
    <t>Annual LH &amp; RH Liferaft</t>
  </si>
  <si>
    <t>Bearing Support Assy Replacement, SN: TBK0044</t>
  </si>
  <si>
    <t xml:space="preserve">SB139-728 TR Duplex Bearing Insp (Part II) </t>
  </si>
  <si>
    <t xml:space="preserve">SB139-728 TR Duplex Bearing Insp (Part III) </t>
  </si>
  <si>
    <t xml:space="preserve">SERVICEABLE (PMC) </t>
  </si>
  <si>
    <t>" S "   PMC</t>
  </si>
  <si>
    <t>24.10.23</t>
  </si>
  <si>
    <t>" S "   FMC</t>
  </si>
  <si>
    <t>400 Hrs Insp</t>
  </si>
  <si>
    <t>LAST FLOWN 11/11/2023</t>
  </si>
  <si>
    <t>1044 KG</t>
  </si>
  <si>
    <t>1030 KG</t>
  </si>
  <si>
    <t>M72-02: NIL</t>
  </si>
  <si>
    <t>M72-01: PHX 08 WMSA-WMSA (0900-1018=1.3), PHX 09 WMSA-WMSA (1630-1718=0.8)</t>
  </si>
  <si>
    <t>PHX 23 WMSA-WMSA (2000-2130=1.5, 2200-2330=1.5)</t>
  </si>
  <si>
    <t>LAST FLOWN 14/11/2023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</si>
</sst>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5">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4">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26"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103"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tabSelected="1" showWhiteSpace="0" view="pageBreakPreview" zoomScale="80" zoomScaleNormal="100" zoomScaleSheetLayoutView="80" zoomScalePageLayoutView="62" workbookViewId="0">
      <selection activeCell="N16" sqref="N16"/>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924" t="s">
        <v>1</v>
      </c>
      <c r="B2" s="924"/>
      <c r="C2" s="924"/>
      <c r="D2" s="924"/>
      <c r="E2" s="924"/>
      <c r="F2" s="924"/>
      <c r="G2" s="924"/>
      <c r="H2" s="924"/>
      <c r="I2" s="924"/>
      <c r="J2" s="924"/>
      <c r="K2" s="924"/>
      <c r="L2" s="924"/>
      <c r="M2" s="924"/>
      <c r="N2" s="924"/>
      <c r="O2" s="924"/>
      <c r="P2" s="924"/>
      <c r="Q2" s="924"/>
      <c r="R2" s="924"/>
      <c r="S2" s="924"/>
      <c r="T2" s="924"/>
      <c r="U2" s="924"/>
      <c r="V2" s="924"/>
      <c r="W2" s="924"/>
      <c r="X2" s="924"/>
      <c r="Y2" s="924"/>
      <c r="Z2" s="924"/>
      <c r="AA2" s="924"/>
      <c r="AB2" s="924"/>
      <c r="AC2" s="924"/>
      <c r="AD2" s="924"/>
      <c r="AE2" s="924"/>
      <c r="AF2" s="924"/>
      <c r="AG2" s="924"/>
      <c r="AH2" s="924"/>
      <c r="AI2" s="924"/>
      <c r="AJ2" s="924"/>
      <c r="AK2" s="924"/>
      <c r="AL2" s="924"/>
      <c r="AM2" s="924"/>
      <c r="AN2" s="924"/>
      <c r="AO2" s="924"/>
      <c r="AP2" s="924"/>
      <c r="AQ2" s="924"/>
      <c r="AR2" s="924"/>
      <c r="AS2" s="924"/>
      <c r="AT2" s="924"/>
      <c r="AU2" s="924"/>
      <c r="AV2" s="924"/>
      <c r="AW2" s="924"/>
      <c r="AX2" s="924"/>
      <c r="AY2" s="924"/>
      <c r="AZ2" s="924"/>
      <c r="BA2" s="924"/>
      <c r="BB2" s="924"/>
      <c r="BC2" s="924"/>
      <c r="BD2" s="924"/>
      <c r="BE2" s="924"/>
      <c r="BF2" s="924"/>
      <c r="BG2" s="924"/>
      <c r="BH2" s="924"/>
      <c r="BI2" s="924"/>
      <c r="BJ2" s="924"/>
    </row>
    <row r="3" spans="1:62" ht="15" customHeight="1">
      <c r="A3" s="925" t="s">
        <v>2</v>
      </c>
      <c r="B3" s="925"/>
      <c r="C3" s="925"/>
      <c r="D3" s="925"/>
      <c r="E3" s="926" t="s">
        <v>3</v>
      </c>
      <c r="F3" s="926"/>
      <c r="G3" s="926"/>
      <c r="H3" s="926"/>
      <c r="I3" s="926"/>
      <c r="J3" s="926"/>
      <c r="K3" s="595"/>
      <c r="L3" s="595"/>
      <c r="M3" s="595"/>
      <c r="N3" s="595"/>
      <c r="O3" s="527"/>
      <c r="P3" s="527"/>
      <c r="Q3" s="527"/>
      <c r="R3" s="527"/>
      <c r="S3" s="527"/>
      <c r="T3" s="527"/>
      <c r="U3" s="527"/>
      <c r="V3" s="527"/>
      <c r="W3" s="527"/>
      <c r="X3" s="527"/>
      <c r="Y3" s="527"/>
      <c r="Z3" s="527"/>
      <c r="AA3" s="527"/>
      <c r="AB3" s="527"/>
      <c r="AC3" s="527"/>
      <c r="AD3" s="801"/>
      <c r="AE3" s="801"/>
      <c r="AF3" s="801"/>
      <c r="AG3" s="801"/>
      <c r="AH3" s="801"/>
      <c r="AI3" s="801"/>
      <c r="AJ3" s="801"/>
      <c r="AK3" s="801"/>
      <c r="AL3" s="801"/>
      <c r="AM3" s="801"/>
      <c r="AN3" s="801"/>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925" t="s">
        <v>4</v>
      </c>
      <c r="B4" s="925"/>
      <c r="C4" s="925"/>
      <c r="D4" s="925"/>
      <c r="E4" s="927">
        <v>45244</v>
      </c>
      <c r="F4" s="927"/>
      <c r="G4" s="927"/>
      <c r="H4" s="927"/>
      <c r="I4" s="927"/>
      <c r="J4" s="927"/>
      <c r="K4" s="596"/>
      <c r="L4" s="596"/>
      <c r="M4" s="596"/>
      <c r="N4" s="596"/>
      <c r="O4" s="527"/>
      <c r="P4" s="527"/>
      <c r="Q4" s="527"/>
      <c r="R4" s="527"/>
      <c r="S4" s="527"/>
      <c r="T4" s="527"/>
      <c r="U4" s="527"/>
      <c r="V4" s="527"/>
      <c r="W4" s="527"/>
      <c r="X4" s="527"/>
      <c r="Y4" s="527"/>
      <c r="Z4" s="527"/>
      <c r="AA4" s="527"/>
      <c r="AB4" s="527"/>
      <c r="AC4" s="527"/>
      <c r="AD4" s="801"/>
      <c r="AE4" s="801"/>
      <c r="AF4" s="801"/>
      <c r="AG4" s="801"/>
      <c r="AH4" s="801"/>
      <c r="AI4" s="801"/>
      <c r="AJ4" s="801"/>
      <c r="AK4" s="801"/>
      <c r="AL4" s="801"/>
      <c r="AM4" s="801"/>
      <c r="AN4" s="801"/>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52" t="s">
        <v>5</v>
      </c>
      <c r="B6" s="863"/>
      <c r="C6" s="928" t="s">
        <v>6</v>
      </c>
      <c r="D6" s="929"/>
      <c r="E6" s="929"/>
      <c r="F6" s="929"/>
      <c r="G6" s="929"/>
      <c r="H6" s="929"/>
      <c r="I6" s="929"/>
      <c r="J6" s="929"/>
      <c r="K6" s="929"/>
      <c r="L6" s="929"/>
      <c r="M6" s="929"/>
      <c r="N6" s="929"/>
      <c r="O6" s="929"/>
      <c r="P6" s="929"/>
      <c r="Q6" s="929"/>
      <c r="R6" s="929"/>
      <c r="S6" s="929"/>
      <c r="T6" s="929"/>
      <c r="U6" s="929"/>
      <c r="V6" s="929"/>
      <c r="W6" s="929"/>
      <c r="X6" s="929"/>
      <c r="Y6" s="929"/>
      <c r="Z6" s="929"/>
      <c r="AA6" s="929"/>
      <c r="AB6" s="929"/>
      <c r="AC6" s="929"/>
      <c r="AD6" s="929"/>
      <c r="AE6" s="929"/>
      <c r="AF6" s="929"/>
      <c r="AG6" s="929"/>
      <c r="AH6" s="929"/>
      <c r="AI6" s="929"/>
      <c r="AJ6" s="929"/>
      <c r="AK6" s="929"/>
      <c r="AL6" s="929"/>
      <c r="AM6" s="929"/>
      <c r="AN6" s="929"/>
      <c r="AO6" s="929"/>
      <c r="AP6" s="929"/>
      <c r="AQ6" s="929"/>
      <c r="AR6" s="929"/>
      <c r="AS6" s="929"/>
      <c r="AT6" s="929"/>
      <c r="AU6" s="929"/>
      <c r="AV6" s="929"/>
      <c r="AW6" s="929"/>
      <c r="AX6" s="930"/>
      <c r="AY6" s="931" t="s">
        <v>7</v>
      </c>
      <c r="AZ6" s="932"/>
      <c r="BA6" s="932"/>
      <c r="BB6" s="932"/>
      <c r="BC6" s="933"/>
      <c r="BD6" s="934" t="s">
        <v>8</v>
      </c>
      <c r="BE6" s="935"/>
      <c r="BF6" s="935"/>
      <c r="BG6" s="935"/>
      <c r="BH6" s="803" t="s">
        <v>9</v>
      </c>
      <c r="BI6" s="803" t="s">
        <v>10</v>
      </c>
      <c r="BJ6" s="875" t="s">
        <v>11</v>
      </c>
    </row>
    <row r="7" spans="1:62" ht="29.25" customHeight="1" thickBot="1">
      <c r="A7" s="853"/>
      <c r="B7" s="864"/>
      <c r="C7" s="916">
        <v>0</v>
      </c>
      <c r="D7" s="917"/>
      <c r="E7" s="916">
        <v>1</v>
      </c>
      <c r="F7" s="917"/>
      <c r="G7" s="916">
        <v>2</v>
      </c>
      <c r="H7" s="917"/>
      <c r="I7" s="916">
        <v>3</v>
      </c>
      <c r="J7" s="917"/>
      <c r="K7" s="916">
        <v>4</v>
      </c>
      <c r="L7" s="917"/>
      <c r="M7" s="916">
        <v>5</v>
      </c>
      <c r="N7" s="917"/>
      <c r="O7" s="916">
        <v>6</v>
      </c>
      <c r="P7" s="917"/>
      <c r="Q7" s="916">
        <v>7</v>
      </c>
      <c r="R7" s="917"/>
      <c r="S7" s="916">
        <v>8</v>
      </c>
      <c r="T7" s="917"/>
      <c r="U7" s="916">
        <v>9</v>
      </c>
      <c r="V7" s="917"/>
      <c r="W7" s="916">
        <v>10</v>
      </c>
      <c r="X7" s="917"/>
      <c r="Y7" s="916">
        <v>11</v>
      </c>
      <c r="Z7" s="917"/>
      <c r="AA7" s="916">
        <v>12</v>
      </c>
      <c r="AB7" s="917"/>
      <c r="AC7" s="916">
        <v>13</v>
      </c>
      <c r="AD7" s="917"/>
      <c r="AE7" s="916">
        <v>14</v>
      </c>
      <c r="AF7" s="917"/>
      <c r="AG7" s="916">
        <v>15</v>
      </c>
      <c r="AH7" s="917"/>
      <c r="AI7" s="916">
        <v>16</v>
      </c>
      <c r="AJ7" s="917"/>
      <c r="AK7" s="916">
        <v>17</v>
      </c>
      <c r="AL7" s="917"/>
      <c r="AM7" s="916">
        <v>18</v>
      </c>
      <c r="AN7" s="917"/>
      <c r="AO7" s="916">
        <v>19</v>
      </c>
      <c r="AP7" s="917"/>
      <c r="AQ7" s="916">
        <v>20</v>
      </c>
      <c r="AR7" s="917"/>
      <c r="AS7" s="916">
        <v>21</v>
      </c>
      <c r="AT7" s="917"/>
      <c r="AU7" s="916">
        <v>22</v>
      </c>
      <c r="AV7" s="917"/>
      <c r="AW7" s="916">
        <v>23</v>
      </c>
      <c r="AX7" s="936"/>
      <c r="AY7" s="636" t="s">
        <v>12</v>
      </c>
      <c r="AZ7" s="637" t="s">
        <v>13</v>
      </c>
      <c r="BA7" s="638" t="s">
        <v>14</v>
      </c>
      <c r="BB7" s="639" t="s">
        <v>15</v>
      </c>
      <c r="BC7" s="640" t="s">
        <v>16</v>
      </c>
      <c r="BD7" s="641" t="s">
        <v>17</v>
      </c>
      <c r="BE7" s="691" t="s">
        <v>18</v>
      </c>
      <c r="BF7" s="692" t="s">
        <v>19</v>
      </c>
      <c r="BG7" s="693" t="s">
        <v>20</v>
      </c>
      <c r="BH7" s="804"/>
      <c r="BI7" s="804"/>
      <c r="BJ7" s="876"/>
    </row>
    <row r="8" spans="1:62" ht="17.100000000000001" customHeight="1" thickTop="1">
      <c r="A8" s="854" t="s">
        <v>21</v>
      </c>
      <c r="B8" s="529" t="s">
        <v>12</v>
      </c>
      <c r="C8" s="536"/>
      <c r="D8" s="537"/>
      <c r="E8" s="536"/>
      <c r="F8" s="531"/>
      <c r="G8" s="530"/>
      <c r="H8" s="531"/>
      <c r="I8" s="530"/>
      <c r="J8" s="531"/>
      <c r="K8" s="530"/>
      <c r="L8" s="531"/>
      <c r="M8" s="530"/>
      <c r="N8" s="531"/>
      <c r="O8" s="530"/>
      <c r="P8" s="534"/>
      <c r="Q8" s="533"/>
      <c r="R8" s="534"/>
      <c r="S8" s="600"/>
      <c r="T8" s="537"/>
      <c r="U8" s="601" t="s">
        <v>22</v>
      </c>
      <c r="V8" s="534" t="s">
        <v>22</v>
      </c>
      <c r="W8" s="533" t="s">
        <v>22</v>
      </c>
      <c r="X8" s="534"/>
      <c r="Y8" s="600"/>
      <c r="Z8" s="537"/>
      <c r="AA8" s="600"/>
      <c r="AB8" s="800"/>
      <c r="AC8" s="601"/>
      <c r="AD8" s="534"/>
      <c r="AE8" s="533"/>
      <c r="AF8" s="537"/>
      <c r="AG8" s="536"/>
      <c r="AH8" s="531"/>
      <c r="AI8" s="530"/>
      <c r="AJ8" s="534" t="s">
        <v>22</v>
      </c>
      <c r="AK8" s="536" t="s">
        <v>22</v>
      </c>
      <c r="AL8" s="531"/>
      <c r="AM8" s="530"/>
      <c r="AN8" s="531"/>
      <c r="AO8" s="530"/>
      <c r="AP8" s="531"/>
      <c r="AQ8" s="536" t="s">
        <v>22</v>
      </c>
      <c r="AR8" s="537" t="s">
        <v>22</v>
      </c>
      <c r="AS8" s="536" t="s">
        <v>22</v>
      </c>
      <c r="AT8" s="537"/>
      <c r="AU8" s="536" t="s">
        <v>22</v>
      </c>
      <c r="AV8" s="537" t="s">
        <v>22</v>
      </c>
      <c r="AW8" s="536" t="s">
        <v>22</v>
      </c>
      <c r="AX8" s="537"/>
      <c r="AY8" s="642">
        <v>5.0999999999999996</v>
      </c>
      <c r="AZ8" s="643"/>
      <c r="BA8" s="644"/>
      <c r="BB8" s="644"/>
      <c r="BC8" s="645"/>
      <c r="BD8" s="646"/>
      <c r="BE8" s="694"/>
      <c r="BF8" s="642"/>
      <c r="BG8" s="645"/>
      <c r="BH8" s="805">
        <f>AY8+AZ9+BA10+BB11+BC12</f>
        <v>24</v>
      </c>
      <c r="BI8" s="827">
        <f>AY8+AZ9+BA10+BB11+BC12+BD13+BE14+BF15+BG16</f>
        <v>24</v>
      </c>
      <c r="BJ8" s="877">
        <f>((BI8)-(SUM(BD13,BE14,BF15,BG16)))/(BI8)*(100)</f>
        <v>100</v>
      </c>
    </row>
    <row r="9" spans="1:62" ht="17.100000000000001" customHeight="1">
      <c r="A9" s="855"/>
      <c r="B9" s="532" t="s">
        <v>13</v>
      </c>
      <c r="C9" s="533"/>
      <c r="D9" s="534"/>
      <c r="E9" s="533"/>
      <c r="F9" s="534"/>
      <c r="G9" s="533"/>
      <c r="H9" s="534"/>
      <c r="I9" s="533"/>
      <c r="J9" s="534"/>
      <c r="K9" s="533"/>
      <c r="L9" s="534"/>
      <c r="M9" s="533"/>
      <c r="N9" s="534"/>
      <c r="O9" s="533"/>
      <c r="P9" s="534"/>
      <c r="Q9" s="533"/>
      <c r="R9" s="534"/>
      <c r="S9" s="536"/>
      <c r="T9" s="537"/>
      <c r="U9" s="536"/>
      <c r="V9" s="727"/>
      <c r="W9" s="728"/>
      <c r="X9" s="727"/>
      <c r="Y9" s="728"/>
      <c r="Z9" s="537"/>
      <c r="AA9" s="728"/>
      <c r="AB9" s="727"/>
      <c r="AC9" s="536"/>
      <c r="AD9" s="537"/>
      <c r="AE9" s="536"/>
      <c r="AF9" s="727"/>
      <c r="AG9" s="728"/>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806"/>
      <c r="BI9" s="828"/>
      <c r="BJ9" s="878"/>
    </row>
    <row r="10" spans="1:62" ht="17.100000000000001" customHeight="1">
      <c r="A10" s="855"/>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58"/>
      <c r="AJ10" s="764"/>
      <c r="AK10" s="536"/>
      <c r="AL10" s="537"/>
      <c r="AM10" s="536"/>
      <c r="AN10" s="537"/>
      <c r="AO10" s="758"/>
      <c r="AP10" s="764"/>
      <c r="AQ10" s="536"/>
      <c r="AR10" s="537"/>
      <c r="AS10" s="536"/>
      <c r="AT10" s="537"/>
      <c r="AU10" s="536"/>
      <c r="AV10" s="537"/>
      <c r="AW10" s="536"/>
      <c r="AX10" s="537"/>
      <c r="AY10" s="648"/>
      <c r="AZ10" s="649"/>
      <c r="BA10" s="650"/>
      <c r="BB10" s="650"/>
      <c r="BC10" s="651"/>
      <c r="BD10" s="652"/>
      <c r="BE10" s="695"/>
      <c r="BF10" s="648"/>
      <c r="BG10" s="651"/>
      <c r="BH10" s="806"/>
      <c r="BI10" s="828"/>
      <c r="BJ10" s="878"/>
    </row>
    <row r="11" spans="1:62" ht="17.100000000000001" customHeight="1">
      <c r="A11" s="855"/>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1"/>
      <c r="V11" s="534"/>
      <c r="W11" s="533"/>
      <c r="X11" s="534" t="s">
        <v>22</v>
      </c>
      <c r="Y11" s="600" t="s">
        <v>22</v>
      </c>
      <c r="Z11" s="537" t="s">
        <v>22</v>
      </c>
      <c r="AA11" s="560" t="s">
        <v>22</v>
      </c>
      <c r="AB11" s="559" t="s">
        <v>22</v>
      </c>
      <c r="AC11" s="560" t="s">
        <v>22</v>
      </c>
      <c r="AD11" s="559" t="s">
        <v>22</v>
      </c>
      <c r="AE11" s="560" t="s">
        <v>22</v>
      </c>
      <c r="AF11" s="559" t="s">
        <v>22</v>
      </c>
      <c r="AG11" s="560" t="s">
        <v>22</v>
      </c>
      <c r="AH11" s="559" t="s">
        <v>22</v>
      </c>
      <c r="AI11" s="554" t="s">
        <v>22</v>
      </c>
      <c r="AJ11" s="559"/>
      <c r="AK11" s="554"/>
      <c r="AL11" s="559" t="s">
        <v>22</v>
      </c>
      <c r="AM11" s="554" t="s">
        <v>22</v>
      </c>
      <c r="AN11" s="555" t="s">
        <v>22</v>
      </c>
      <c r="AO11" s="533" t="s">
        <v>22</v>
      </c>
      <c r="AP11" s="534" t="s">
        <v>22</v>
      </c>
      <c r="AQ11" s="533"/>
      <c r="AR11" s="534"/>
      <c r="AS11" s="533"/>
      <c r="AT11" s="534" t="s">
        <v>22</v>
      </c>
      <c r="AU11" s="533"/>
      <c r="AV11" s="534"/>
      <c r="AW11" s="533"/>
      <c r="AX11" s="534" t="s">
        <v>22</v>
      </c>
      <c r="AY11" s="648"/>
      <c r="AZ11" s="649"/>
      <c r="BA11" s="650"/>
      <c r="BB11" s="650">
        <f>24-AY8-BE14</f>
        <v>18.899999999999999</v>
      </c>
      <c r="BC11" s="651"/>
      <c r="BD11" s="652"/>
      <c r="BE11" s="695"/>
      <c r="BF11" s="648"/>
      <c r="BG11" s="651"/>
      <c r="BH11" s="806"/>
      <c r="BI11" s="828"/>
      <c r="BJ11" s="878"/>
    </row>
    <row r="12" spans="1:62" ht="17.100000000000001" customHeight="1">
      <c r="A12" s="855"/>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807"/>
      <c r="BI12" s="828"/>
      <c r="BJ12" s="878"/>
    </row>
    <row r="13" spans="1:62" ht="17.100000000000001" customHeight="1">
      <c r="A13" s="855"/>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83"/>
      <c r="AJ13" s="784"/>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808">
        <f>BD13+BE14+BF15+BG16</f>
        <v>0</v>
      </c>
      <c r="BI13" s="828"/>
      <c r="BJ13" s="878"/>
    </row>
    <row r="14" spans="1:62" ht="17.100000000000001" customHeight="1">
      <c r="A14" s="855"/>
      <c r="B14" s="547" t="s">
        <v>18</v>
      </c>
      <c r="C14" s="738"/>
      <c r="D14" s="739"/>
      <c r="E14" s="543"/>
      <c r="F14" s="544"/>
      <c r="G14" s="545"/>
      <c r="H14" s="546"/>
      <c r="I14" s="738"/>
      <c r="J14" s="739"/>
      <c r="K14" s="738"/>
      <c r="L14" s="739"/>
      <c r="M14" s="738"/>
      <c r="N14" s="739"/>
      <c r="O14" s="738"/>
      <c r="P14" s="739"/>
      <c r="Q14" s="738"/>
      <c r="R14" s="739"/>
      <c r="S14" s="740"/>
      <c r="T14" s="741"/>
      <c r="U14" s="740"/>
      <c r="V14" s="739"/>
      <c r="W14" s="738"/>
      <c r="X14" s="739"/>
      <c r="Y14" s="740"/>
      <c r="Z14" s="576"/>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809"/>
      <c r="BI14" s="828"/>
      <c r="BJ14" s="878"/>
    </row>
    <row r="15" spans="1:62" ht="17.100000000000001" customHeight="1">
      <c r="A15" s="855"/>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809"/>
      <c r="BI15" s="828"/>
      <c r="BJ15" s="878"/>
    </row>
    <row r="16" spans="1:62" ht="17.100000000000001" customHeight="1" thickBot="1">
      <c r="A16" s="856"/>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810"/>
      <c r="BI16" s="829"/>
      <c r="BJ16" s="879"/>
    </row>
    <row r="17" spans="1:62" ht="17.100000000000001" customHeight="1" thickTop="1">
      <c r="A17" s="854" t="s">
        <v>24</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c r="AA17" s="600"/>
      <c r="AB17" s="531"/>
      <c r="AC17" s="600"/>
      <c r="AD17" s="531"/>
      <c r="AE17" s="600"/>
      <c r="AF17" s="531"/>
      <c r="AG17" s="600"/>
      <c r="AH17" s="559"/>
      <c r="AI17" s="536"/>
      <c r="AJ17" s="537"/>
      <c r="AK17" s="560"/>
      <c r="AL17" s="622"/>
      <c r="AM17" s="623"/>
      <c r="AN17" s="618"/>
      <c r="AO17" s="552"/>
      <c r="AP17" s="626"/>
      <c r="AQ17" s="536"/>
      <c r="AR17" s="537"/>
      <c r="AS17" s="536"/>
      <c r="AT17" s="559"/>
      <c r="AU17" s="536"/>
      <c r="AV17" s="537"/>
      <c r="AW17" s="674"/>
      <c r="AX17" s="675"/>
      <c r="AY17" s="648"/>
      <c r="AZ17" s="644"/>
      <c r="BA17" s="676"/>
      <c r="BB17" s="644"/>
      <c r="BC17" s="645"/>
      <c r="BD17" s="642"/>
      <c r="BE17" s="696"/>
      <c r="BF17" s="642"/>
      <c r="BG17" s="645"/>
      <c r="BH17" s="805">
        <f>AY17+AZ18+BA19+BB20+BC21</f>
        <v>24</v>
      </c>
      <c r="BI17" s="827">
        <f>BH17+BH22</f>
        <v>24</v>
      </c>
      <c r="BJ17" s="877">
        <f>((BI17)-(SUM(BD22,BE23,BF24,BG25)))/(BI17)*(100)</f>
        <v>100</v>
      </c>
    </row>
    <row r="18" spans="1:62" ht="17.100000000000001" customHeight="1">
      <c r="A18" s="855"/>
      <c r="B18" s="532" t="s">
        <v>13</v>
      </c>
      <c r="C18" s="554"/>
      <c r="D18" s="555"/>
      <c r="E18" s="554"/>
      <c r="F18" s="555"/>
      <c r="G18" s="554"/>
      <c r="H18" s="555"/>
      <c r="I18" s="554"/>
      <c r="J18" s="555"/>
      <c r="K18" s="554"/>
      <c r="L18" s="555"/>
      <c r="M18" s="554"/>
      <c r="N18" s="555"/>
      <c r="O18" s="554"/>
      <c r="P18" s="597"/>
      <c r="Q18" s="554"/>
      <c r="R18" s="555"/>
      <c r="S18" s="560"/>
      <c r="T18" s="537"/>
      <c r="U18" s="728"/>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806"/>
      <c r="BI18" s="828"/>
      <c r="BJ18" s="878"/>
    </row>
    <row r="19" spans="1:62" ht="17.100000000000001" customHeight="1">
      <c r="A19" s="855"/>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22</v>
      </c>
      <c r="U19" s="560" t="s">
        <v>22</v>
      </c>
      <c r="V19" s="559" t="s">
        <v>22</v>
      </c>
      <c r="W19" s="560" t="s">
        <v>22</v>
      </c>
      <c r="X19" s="559" t="s">
        <v>22</v>
      </c>
      <c r="Y19" s="560" t="s">
        <v>22</v>
      </c>
      <c r="Z19" s="559" t="s">
        <v>22</v>
      </c>
      <c r="AA19" s="560" t="s">
        <v>22</v>
      </c>
      <c r="AB19" s="559" t="s">
        <v>22</v>
      </c>
      <c r="AC19" s="560" t="s">
        <v>22</v>
      </c>
      <c r="AD19" s="559" t="s">
        <v>22</v>
      </c>
      <c r="AE19" s="560" t="s">
        <v>22</v>
      </c>
      <c r="AF19" s="559" t="s">
        <v>22</v>
      </c>
      <c r="AG19" s="560" t="s">
        <v>22</v>
      </c>
      <c r="AH19" s="555" t="s">
        <v>22</v>
      </c>
      <c r="AI19" s="554" t="s">
        <v>22</v>
      </c>
      <c r="AJ19" s="559" t="s">
        <v>22</v>
      </c>
      <c r="AK19" s="560" t="s">
        <v>22</v>
      </c>
      <c r="AL19" s="559" t="s">
        <v>22</v>
      </c>
      <c r="AM19" s="554" t="s">
        <v>22</v>
      </c>
      <c r="AN19" s="555" t="s">
        <v>22</v>
      </c>
      <c r="AO19" s="554" t="s">
        <v>22</v>
      </c>
      <c r="AP19" s="559" t="s">
        <v>22</v>
      </c>
      <c r="AQ19" s="560" t="s">
        <v>22</v>
      </c>
      <c r="AR19" s="559" t="s">
        <v>22</v>
      </c>
      <c r="AS19" s="554" t="s">
        <v>22</v>
      </c>
      <c r="AT19" s="555" t="s">
        <v>22</v>
      </c>
      <c r="AU19" s="536" t="s">
        <v>22</v>
      </c>
      <c r="AV19" s="606" t="s">
        <v>22</v>
      </c>
      <c r="AW19" s="613" t="s">
        <v>22</v>
      </c>
      <c r="AX19" s="606" t="s">
        <v>22</v>
      </c>
      <c r="AY19" s="648"/>
      <c r="AZ19" s="650"/>
      <c r="BA19" s="650">
        <f>24-AY17-AZ18-BD22-BE23-BF24-BG25-BB20-BC21</f>
        <v>24</v>
      </c>
      <c r="BB19" s="650"/>
      <c r="BC19" s="651"/>
      <c r="BD19" s="648"/>
      <c r="BE19" s="697"/>
      <c r="BF19" s="648"/>
      <c r="BG19" s="651"/>
      <c r="BH19" s="806"/>
      <c r="BI19" s="828"/>
      <c r="BJ19" s="878"/>
    </row>
    <row r="20" spans="1:62" ht="17.100000000000001" customHeight="1">
      <c r="A20" s="855"/>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806"/>
      <c r="BI20" s="828"/>
      <c r="BJ20" s="878"/>
    </row>
    <row r="21" spans="1:62" ht="18.75" customHeight="1">
      <c r="A21" s="855"/>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807"/>
      <c r="BI21" s="828"/>
      <c r="BJ21" s="878"/>
    </row>
    <row r="22" spans="1:62" ht="17.100000000000001" customHeight="1">
      <c r="A22" s="855"/>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730"/>
      <c r="AK22" s="729"/>
      <c r="AL22" s="731"/>
      <c r="AM22" s="564"/>
      <c r="AN22" s="565"/>
      <c r="AO22" s="564"/>
      <c r="AP22" s="565"/>
      <c r="AQ22" s="566"/>
      <c r="AR22" s="567"/>
      <c r="AS22" s="564"/>
      <c r="AT22" s="565"/>
      <c r="AU22" s="564"/>
      <c r="AV22" s="565"/>
      <c r="AW22" s="566"/>
      <c r="AX22" s="686"/>
      <c r="AY22" s="664"/>
      <c r="AZ22" s="666"/>
      <c r="BA22" s="666"/>
      <c r="BB22" s="666"/>
      <c r="BC22" s="667"/>
      <c r="BD22" s="757"/>
      <c r="BE22" s="545"/>
      <c r="BF22" s="664"/>
      <c r="BG22" s="667"/>
      <c r="BH22" s="808">
        <f>BD22+BE23+BF24+BG25</f>
        <v>0</v>
      </c>
      <c r="BI22" s="828"/>
      <c r="BJ22" s="878"/>
    </row>
    <row r="23" spans="1:62" ht="17.100000000000001" customHeight="1">
      <c r="A23" s="855"/>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809"/>
      <c r="BI23" s="828"/>
      <c r="BJ23" s="878"/>
    </row>
    <row r="24" spans="1:62" ht="17.100000000000001" customHeight="1">
      <c r="A24" s="855"/>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809"/>
      <c r="BI24" s="828"/>
      <c r="BJ24" s="878"/>
    </row>
    <row r="25" spans="1:62" ht="17.100000000000001" customHeight="1" thickBot="1">
      <c r="A25" s="856"/>
      <c r="B25" s="568" t="s">
        <v>20</v>
      </c>
      <c r="C25" s="569"/>
      <c r="D25" s="570"/>
      <c r="E25" s="569"/>
      <c r="F25" s="570"/>
      <c r="G25" s="569"/>
      <c r="H25" s="570"/>
      <c r="I25" s="569"/>
      <c r="J25" s="570"/>
      <c r="K25" s="569"/>
      <c r="L25" s="570"/>
      <c r="M25" s="569"/>
      <c r="N25" s="570" t="s">
        <v>23</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810"/>
      <c r="BI25" s="829"/>
      <c r="BJ25" s="879"/>
    </row>
    <row r="26" spans="1:62" ht="17.100000000000001" customHeight="1" thickTop="1">
      <c r="A26" s="854"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805">
        <f>AY26+AZ27+BA28+BB29+BC30</f>
        <v>0</v>
      </c>
      <c r="BI26" s="827">
        <f>AY26+AZ27+BA28+BB29+BC30+BD31+BE32+BF33+BG34</f>
        <v>24</v>
      </c>
      <c r="BJ26" s="877">
        <f>((BI26)-(SUM(BD31,BE32,BF33,BG34)))/(BI26)*(100)</f>
        <v>0</v>
      </c>
    </row>
    <row r="27" spans="1:62" ht="17.100000000000001" customHeight="1">
      <c r="A27" s="855"/>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806"/>
      <c r="BI27" s="828"/>
      <c r="BJ27" s="878"/>
    </row>
    <row r="28" spans="1:62" ht="17.100000000000001" customHeight="1">
      <c r="A28" s="855"/>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806"/>
      <c r="BI28" s="828"/>
      <c r="BJ28" s="878"/>
    </row>
    <row r="29" spans="1:62" ht="17.100000000000001" customHeight="1">
      <c r="A29" s="855"/>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806"/>
      <c r="BI29" s="828"/>
      <c r="BJ29" s="878"/>
    </row>
    <row r="30" spans="1:62" ht="17.100000000000001" customHeight="1">
      <c r="A30" s="855"/>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807"/>
      <c r="BI30" s="828"/>
      <c r="BJ30" s="878"/>
    </row>
    <row r="31" spans="1:62" ht="17.100000000000001" customHeight="1">
      <c r="A31" s="855"/>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808">
        <f>BD31+BE32+BF33+BG34</f>
        <v>24</v>
      </c>
      <c r="BI31" s="828"/>
      <c r="BJ31" s="878"/>
    </row>
    <row r="32" spans="1:62" ht="17.100000000000001" customHeight="1">
      <c r="A32" s="855"/>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809"/>
      <c r="BI32" s="828"/>
      <c r="BJ32" s="878"/>
    </row>
    <row r="33" spans="1:62" ht="17.100000000000001" customHeight="1">
      <c r="A33" s="855"/>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809"/>
      <c r="BI33" s="828"/>
      <c r="BJ33" s="878"/>
    </row>
    <row r="34" spans="1:62" ht="17.100000000000001" customHeight="1" thickBot="1">
      <c r="A34" s="856"/>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810"/>
      <c r="BI34" s="829"/>
      <c r="BJ34" s="879"/>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100</v>
      </c>
    </row>
    <row r="36" spans="1:62" ht="18" customHeight="1" thickTop="1">
      <c r="A36" s="579" t="s">
        <v>28</v>
      </c>
      <c r="B36" s="527"/>
      <c r="C36" s="527"/>
      <c r="D36" s="527"/>
      <c r="E36" s="527"/>
      <c r="F36" s="527"/>
      <c r="G36" s="527"/>
      <c r="H36" s="527"/>
      <c r="I36" s="527"/>
      <c r="J36" s="527"/>
      <c r="K36" s="527"/>
      <c r="L36" s="527"/>
      <c r="M36" s="527"/>
      <c r="N36" s="527"/>
      <c r="O36" s="527"/>
      <c r="P36" s="527"/>
      <c r="Q36" s="527"/>
      <c r="R36" s="787" t="s">
        <v>23</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66"/>
      <c r="AZ36" s="766"/>
      <c r="BA36" s="770"/>
      <c r="BB36" s="579"/>
      <c r="BC36" s="579" t="s">
        <v>30</v>
      </c>
      <c r="BD36" s="527"/>
      <c r="BE36" s="527"/>
      <c r="BF36" s="527"/>
      <c r="BG36" s="527"/>
      <c r="BH36" s="527"/>
      <c r="BI36" s="527"/>
      <c r="BJ36" s="702"/>
    </row>
    <row r="37" spans="1:62" ht="18" customHeight="1">
      <c r="A37" s="527" t="s">
        <v>23</v>
      </c>
      <c r="B37" s="527"/>
      <c r="C37" s="527"/>
      <c r="D37" s="527"/>
      <c r="E37" s="527"/>
      <c r="F37" s="527"/>
      <c r="G37" s="527"/>
      <c r="H37" s="527"/>
      <c r="I37" s="527"/>
      <c r="J37" s="527"/>
      <c r="K37" s="527"/>
      <c r="L37" s="527"/>
      <c r="M37" s="527"/>
      <c r="N37" s="527"/>
      <c r="O37" s="527"/>
      <c r="P37" s="527"/>
      <c r="Q37" s="527"/>
      <c r="R37" s="527"/>
      <c r="S37" s="527"/>
      <c r="T37" s="527"/>
      <c r="U37" s="527"/>
      <c r="V37" s="527"/>
      <c r="W37" s="759" t="s">
        <v>281</v>
      </c>
      <c r="X37" s="765"/>
      <c r="Y37" s="765"/>
      <c r="Z37" s="765"/>
      <c r="AA37" s="765"/>
      <c r="AB37" s="765"/>
      <c r="AC37" s="765"/>
      <c r="AD37" s="765"/>
      <c r="AE37" s="765"/>
      <c r="AF37" s="765"/>
      <c r="AG37" s="765"/>
      <c r="AH37" s="765"/>
      <c r="AI37" s="765"/>
      <c r="AJ37" s="765"/>
      <c r="AK37" s="765"/>
      <c r="AL37" s="765"/>
      <c r="AM37" s="765"/>
      <c r="AN37" s="765"/>
      <c r="AO37" s="765"/>
      <c r="AP37" s="765"/>
      <c r="AQ37" s="765"/>
      <c r="AR37" s="765"/>
      <c r="AS37" s="765"/>
      <c r="AT37" s="765"/>
      <c r="AU37" s="765"/>
      <c r="AV37" s="765"/>
      <c r="AW37" s="583"/>
      <c r="AX37" s="527"/>
      <c r="AY37" s="527"/>
      <c r="AZ37" s="527"/>
      <c r="BA37" s="767"/>
      <c r="BB37" s="527"/>
      <c r="BC37" s="527"/>
      <c r="BD37" s="527"/>
      <c r="BE37" s="527"/>
      <c r="BF37" s="527"/>
      <c r="BG37" s="527"/>
      <c r="BH37" s="527"/>
      <c r="BI37" s="527"/>
      <c r="BJ37" s="702"/>
    </row>
    <row r="38" spans="1:62" ht="18" customHeight="1">
      <c r="A38" s="580" t="s">
        <v>31</v>
      </c>
      <c r="B38" s="921"/>
      <c r="C38" s="921"/>
      <c r="D38" s="921"/>
      <c r="E38" s="921"/>
      <c r="F38" s="921"/>
      <c r="G38" s="921"/>
      <c r="H38" s="921"/>
      <c r="I38" s="921"/>
      <c r="J38" s="921"/>
      <c r="K38" s="921"/>
      <c r="L38" s="527"/>
      <c r="M38" s="527"/>
      <c r="N38" s="527"/>
      <c r="O38" s="527"/>
      <c r="P38" s="527"/>
      <c r="Q38" s="527"/>
      <c r="R38" s="527"/>
      <c r="S38" s="527"/>
      <c r="T38" s="527"/>
      <c r="U38" s="527"/>
      <c r="V38" s="527"/>
      <c r="W38" s="759" t="s">
        <v>261</v>
      </c>
      <c r="X38" s="611"/>
      <c r="Y38" s="611" t="s">
        <v>282</v>
      </c>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68"/>
      <c r="BB38" s="580"/>
      <c r="BC38" s="580" t="s">
        <v>31</v>
      </c>
      <c r="BE38" s="703"/>
      <c r="BF38" s="703"/>
      <c r="BG38" s="703"/>
      <c r="BH38" s="581"/>
      <c r="BI38" s="583"/>
      <c r="BJ38" s="702"/>
    </row>
    <row r="39" spans="1:62" ht="17.25" customHeight="1">
      <c r="A39" s="580" t="s">
        <v>32</v>
      </c>
      <c r="B39" s="922"/>
      <c r="C39" s="922"/>
      <c r="D39" s="922"/>
      <c r="E39" s="922"/>
      <c r="F39" s="922"/>
      <c r="G39" s="922"/>
      <c r="H39" s="922"/>
      <c r="I39" s="922"/>
      <c r="J39" s="922"/>
      <c r="K39" s="922"/>
      <c r="L39" s="527"/>
      <c r="M39" s="527"/>
      <c r="N39" s="527"/>
      <c r="O39" s="527"/>
      <c r="P39" s="527"/>
      <c r="Q39" s="527"/>
      <c r="R39" s="527"/>
      <c r="S39" s="527"/>
      <c r="T39" s="527"/>
      <c r="U39" s="527"/>
      <c r="V39" s="527"/>
      <c r="W39" s="759" t="s">
        <v>280</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68"/>
      <c r="BB39" s="580"/>
      <c r="BC39" s="580" t="s">
        <v>32</v>
      </c>
      <c r="BD39" s="582"/>
      <c r="BE39" s="582"/>
      <c r="BF39" s="582"/>
      <c r="BG39" s="582"/>
      <c r="BH39" s="582"/>
      <c r="BI39" s="582"/>
      <c r="BJ39" s="527"/>
    </row>
    <row r="40" spans="1:62" ht="15.75" customHeight="1">
      <c r="A40" s="527" t="s">
        <v>23</v>
      </c>
      <c r="B40" s="527"/>
      <c r="C40" s="527"/>
      <c r="D40" s="527"/>
      <c r="E40" s="527"/>
      <c r="F40" s="527"/>
      <c r="G40" s="527"/>
      <c r="H40" s="527"/>
      <c r="I40" s="527"/>
      <c r="J40" s="527"/>
      <c r="K40" s="527"/>
      <c r="L40" s="527"/>
      <c r="M40" s="527"/>
      <c r="N40" s="527"/>
      <c r="O40" s="527"/>
      <c r="P40" s="527"/>
      <c r="Q40" s="527"/>
      <c r="R40" s="527"/>
      <c r="S40" s="527"/>
      <c r="T40" s="527"/>
      <c r="U40" s="527"/>
      <c r="V40" s="527"/>
      <c r="W40" s="759"/>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67"/>
      <c r="BB40" s="527"/>
      <c r="BC40" s="527"/>
      <c r="BD40" s="527"/>
      <c r="BE40" s="527"/>
      <c r="BF40" s="527"/>
      <c r="BG40" s="527"/>
      <c r="BH40" s="527"/>
      <c r="BI40" s="527"/>
      <c r="BJ40" s="527"/>
    </row>
    <row r="41" spans="1:62" ht="18" customHeight="1">
      <c r="A41" s="580"/>
      <c r="B41" s="923"/>
      <c r="C41" s="923"/>
      <c r="D41" s="923"/>
      <c r="E41" s="923"/>
      <c r="F41" s="923"/>
      <c r="G41" s="923"/>
      <c r="H41" s="923"/>
      <c r="I41" s="923"/>
      <c r="J41" s="923"/>
      <c r="K41" s="923"/>
      <c r="L41" s="527"/>
      <c r="M41" s="527"/>
      <c r="N41" s="527"/>
      <c r="O41" s="527"/>
      <c r="P41" s="527"/>
      <c r="Q41" s="527"/>
      <c r="R41" s="527"/>
      <c r="S41" s="527"/>
      <c r="T41" s="527"/>
      <c r="U41" s="527"/>
      <c r="V41" s="527"/>
      <c r="W41" s="759"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6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6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918" t="s">
        <v>17</v>
      </c>
      <c r="S43" s="919"/>
      <c r="T43" s="585"/>
      <c r="U43" s="586" t="s">
        <v>36</v>
      </c>
      <c r="V43" s="527"/>
      <c r="W43" s="527"/>
      <c r="X43" s="527"/>
      <c r="Y43" s="527"/>
      <c r="Z43" s="527"/>
      <c r="AA43" s="527"/>
      <c r="AB43" s="527"/>
      <c r="AC43" s="527"/>
      <c r="AD43" s="527"/>
      <c r="AE43" s="527"/>
      <c r="AF43" s="527"/>
      <c r="AG43" s="527"/>
      <c r="AH43" s="527"/>
      <c r="AI43" s="918" t="s">
        <v>37</v>
      </c>
      <c r="AJ43" s="919"/>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918" t="s">
        <v>18</v>
      </c>
      <c r="S44" s="919"/>
      <c r="T44" s="585"/>
      <c r="U44" s="586" t="s">
        <v>40</v>
      </c>
      <c r="V44" s="527"/>
      <c r="W44" s="527"/>
      <c r="X44" s="527"/>
      <c r="Y44" s="527"/>
      <c r="Z44" s="527"/>
      <c r="AA44" s="527"/>
      <c r="AB44" s="527"/>
      <c r="AC44" s="527"/>
      <c r="AD44" s="527"/>
      <c r="AE44" s="527"/>
      <c r="AF44" s="527"/>
      <c r="AG44" s="527"/>
      <c r="AH44" s="527"/>
      <c r="AI44" s="918" t="s">
        <v>16</v>
      </c>
      <c r="AJ44" s="919"/>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918" t="s">
        <v>19</v>
      </c>
      <c r="S45" s="919"/>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918" t="s">
        <v>20</v>
      </c>
      <c r="S46" s="919"/>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918" t="s">
        <v>48</v>
      </c>
      <c r="S47" s="919"/>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c r="A51" s="588" t="s">
        <v>5</v>
      </c>
      <c r="B51" s="920" t="s">
        <v>50</v>
      </c>
      <c r="C51" s="911"/>
      <c r="D51" s="911"/>
      <c r="E51" s="911"/>
      <c r="F51" s="911"/>
      <c r="G51" s="911"/>
      <c r="H51" s="911"/>
      <c r="I51" s="911"/>
      <c r="J51" s="911"/>
      <c r="K51" s="911"/>
      <c r="L51" s="911"/>
      <c r="M51" s="911"/>
      <c r="N51" s="911"/>
      <c r="O51" s="911"/>
      <c r="P51" s="911"/>
      <c r="Q51" s="911"/>
      <c r="R51" s="911"/>
      <c r="S51" s="911"/>
      <c r="T51" s="911"/>
      <c r="U51" s="911"/>
      <c r="V51" s="911"/>
      <c r="W51" s="911"/>
      <c r="X51" s="911"/>
      <c r="Y51" s="911"/>
      <c r="Z51" s="911"/>
      <c r="AA51" s="911"/>
      <c r="AB51" s="911"/>
      <c r="AC51" s="911"/>
      <c r="AD51" s="911"/>
      <c r="AE51" s="911"/>
      <c r="AF51" s="911"/>
      <c r="AG51" s="911"/>
      <c r="AH51" s="911"/>
      <c r="AI51" s="911"/>
      <c r="AJ51" s="911"/>
      <c r="AK51" s="911"/>
      <c r="AL51" s="911"/>
      <c r="AM51" s="911"/>
      <c r="AN51" s="911"/>
      <c r="AO51" s="911"/>
      <c r="AP51" s="912"/>
      <c r="AQ51" s="910" t="s">
        <v>51</v>
      </c>
      <c r="AR51" s="911"/>
      <c r="AS51" s="911"/>
      <c r="AT51" s="911"/>
      <c r="AU51" s="912"/>
      <c r="AV51" s="910" t="s">
        <v>52</v>
      </c>
      <c r="AW51" s="911"/>
      <c r="AX51" s="911"/>
      <c r="AY51" s="911"/>
      <c r="AZ51" s="911"/>
      <c r="BA51" s="911"/>
      <c r="BB51" s="911"/>
      <c r="BC51" s="635"/>
      <c r="BD51" s="910"/>
      <c r="BE51" s="911"/>
      <c r="BF51" s="911"/>
      <c r="BG51" s="911"/>
      <c r="BH51" s="911"/>
      <c r="BI51" s="911"/>
      <c r="BJ51" s="912"/>
    </row>
    <row r="52" spans="1:62" ht="20.25" customHeight="1" thickTop="1">
      <c r="A52" s="857" t="s">
        <v>53</v>
      </c>
      <c r="B52" s="589">
        <v>1</v>
      </c>
      <c r="C52" s="886" t="s">
        <v>272</v>
      </c>
      <c r="D52" s="886"/>
      <c r="E52" s="886"/>
      <c r="F52" s="886"/>
      <c r="G52" s="886"/>
      <c r="H52" s="886"/>
      <c r="I52" s="886"/>
      <c r="J52" s="886"/>
      <c r="K52" s="886"/>
      <c r="L52" s="886"/>
      <c r="M52" s="886"/>
      <c r="N52" s="886"/>
      <c r="O52" s="886"/>
      <c r="P52" s="886"/>
      <c r="Q52" s="886"/>
      <c r="R52" s="886"/>
      <c r="S52" s="886"/>
      <c r="T52" s="886"/>
      <c r="U52" s="886"/>
      <c r="V52" s="886"/>
      <c r="W52" s="886"/>
      <c r="X52" s="886"/>
      <c r="Y52" s="886"/>
      <c r="Z52" s="886"/>
      <c r="AA52" s="886"/>
      <c r="AB52" s="886"/>
      <c r="AC52" s="886"/>
      <c r="AD52" s="886"/>
      <c r="AE52" s="886"/>
      <c r="AF52" s="886"/>
      <c r="AG52" s="886"/>
      <c r="AH52" s="886"/>
      <c r="AI52" s="886"/>
      <c r="AJ52" s="886"/>
      <c r="AK52" s="886"/>
      <c r="AL52" s="886"/>
      <c r="AM52" s="886"/>
      <c r="AN52" s="886"/>
      <c r="AO52" s="886"/>
      <c r="AP52" s="886"/>
      <c r="AQ52" s="872">
        <v>24</v>
      </c>
      <c r="AR52" s="873"/>
      <c r="AS52" s="873"/>
      <c r="AT52" s="873"/>
      <c r="AU52" s="874"/>
      <c r="AV52" s="865"/>
      <c r="AW52" s="866"/>
      <c r="AX52" s="866"/>
      <c r="AY52" s="866"/>
      <c r="AZ52" s="866"/>
      <c r="BA52" s="866"/>
      <c r="BB52" s="866"/>
      <c r="BC52" s="867"/>
      <c r="BD52" s="887" t="s">
        <v>283</v>
      </c>
      <c r="BE52" s="888"/>
      <c r="BF52" s="888"/>
      <c r="BG52" s="888"/>
      <c r="BH52" s="888"/>
      <c r="BI52" s="888"/>
      <c r="BJ52" s="889"/>
    </row>
    <row r="53" spans="1:62" ht="23.1" customHeight="1">
      <c r="A53" s="858"/>
      <c r="B53" s="590">
        <v>2</v>
      </c>
      <c r="C53" s="868"/>
      <c r="D53" s="869"/>
      <c r="E53" s="869"/>
      <c r="F53" s="869"/>
      <c r="G53" s="869"/>
      <c r="H53" s="869"/>
      <c r="I53" s="869"/>
      <c r="J53" s="869"/>
      <c r="K53" s="869"/>
      <c r="L53" s="869"/>
      <c r="M53" s="869"/>
      <c r="N53" s="869"/>
      <c r="O53" s="869"/>
      <c r="P53" s="869"/>
      <c r="Q53" s="869"/>
      <c r="R53" s="869"/>
      <c r="S53" s="869"/>
      <c r="T53" s="869"/>
      <c r="U53" s="869"/>
      <c r="V53" s="869"/>
      <c r="W53" s="869"/>
      <c r="X53" s="869"/>
      <c r="Y53" s="869"/>
      <c r="Z53" s="869"/>
      <c r="AA53" s="869"/>
      <c r="AB53" s="869"/>
      <c r="AC53" s="869"/>
      <c r="AD53" s="869"/>
      <c r="AE53" s="869"/>
      <c r="AF53" s="869"/>
      <c r="AG53" s="869"/>
      <c r="AH53" s="869"/>
      <c r="AI53" s="869"/>
      <c r="AJ53" s="869"/>
      <c r="AK53" s="869"/>
      <c r="AL53" s="869"/>
      <c r="AM53" s="869"/>
      <c r="AN53" s="869"/>
      <c r="AO53" s="869"/>
      <c r="AP53" s="870"/>
      <c r="AQ53" s="818"/>
      <c r="AR53" s="819"/>
      <c r="AS53" s="819"/>
      <c r="AT53" s="819"/>
      <c r="AU53" s="820"/>
      <c r="AV53" s="821"/>
      <c r="AW53" s="822"/>
      <c r="AX53" s="822"/>
      <c r="AY53" s="822"/>
      <c r="AZ53" s="822"/>
      <c r="BA53" s="822"/>
      <c r="BB53" s="822"/>
      <c r="BC53" s="823"/>
      <c r="BD53" s="913"/>
      <c r="BE53" s="914"/>
      <c r="BF53" s="914"/>
      <c r="BG53" s="914"/>
      <c r="BH53" s="914"/>
      <c r="BI53" s="914"/>
      <c r="BJ53" s="915"/>
    </row>
    <row r="54" spans="1:62" ht="23.1" customHeight="1">
      <c r="A54" s="858"/>
      <c r="B54" s="590">
        <v>3</v>
      </c>
      <c r="C54" s="868"/>
      <c r="D54" s="869"/>
      <c r="E54" s="869"/>
      <c r="F54" s="869"/>
      <c r="G54" s="869"/>
      <c r="H54" s="869"/>
      <c r="I54" s="869"/>
      <c r="J54" s="869"/>
      <c r="K54" s="869"/>
      <c r="L54" s="869"/>
      <c r="M54" s="869"/>
      <c r="N54" s="869"/>
      <c r="O54" s="869"/>
      <c r="P54" s="869"/>
      <c r="Q54" s="869"/>
      <c r="R54" s="869"/>
      <c r="S54" s="869"/>
      <c r="T54" s="869"/>
      <c r="U54" s="869"/>
      <c r="V54" s="869"/>
      <c r="W54" s="869"/>
      <c r="X54" s="869"/>
      <c r="Y54" s="869"/>
      <c r="Z54" s="869"/>
      <c r="AA54" s="869"/>
      <c r="AB54" s="869"/>
      <c r="AC54" s="869"/>
      <c r="AD54" s="869"/>
      <c r="AE54" s="869"/>
      <c r="AF54" s="869"/>
      <c r="AG54" s="869"/>
      <c r="AH54" s="869"/>
      <c r="AI54" s="869"/>
      <c r="AJ54" s="869"/>
      <c r="AK54" s="869"/>
      <c r="AL54" s="869"/>
      <c r="AM54" s="869"/>
      <c r="AN54" s="869"/>
      <c r="AO54" s="869"/>
      <c r="AP54" s="870"/>
      <c r="AQ54" s="818"/>
      <c r="AR54" s="819"/>
      <c r="AS54" s="819"/>
      <c r="AT54" s="819"/>
      <c r="AU54" s="820"/>
      <c r="AV54" s="821"/>
      <c r="AW54" s="822"/>
      <c r="AX54" s="822"/>
      <c r="AY54" s="822"/>
      <c r="AZ54" s="822"/>
      <c r="BA54" s="822"/>
      <c r="BB54" s="822"/>
      <c r="BC54" s="823"/>
      <c r="BD54" s="848"/>
      <c r="BE54" s="908"/>
      <c r="BF54" s="908"/>
      <c r="BG54" s="908"/>
      <c r="BH54" s="908"/>
      <c r="BI54" s="908"/>
      <c r="BJ54" s="909"/>
    </row>
    <row r="55" spans="1:62" ht="23.1" customHeight="1">
      <c r="A55" s="858"/>
      <c r="B55" s="590">
        <v>4</v>
      </c>
      <c r="C55" s="868"/>
      <c r="D55" s="869"/>
      <c r="E55" s="869"/>
      <c r="F55" s="869"/>
      <c r="G55" s="869"/>
      <c r="H55" s="869"/>
      <c r="I55" s="869"/>
      <c r="J55" s="869"/>
      <c r="K55" s="869"/>
      <c r="L55" s="869"/>
      <c r="M55" s="869"/>
      <c r="N55" s="869"/>
      <c r="O55" s="869"/>
      <c r="P55" s="869"/>
      <c r="Q55" s="869"/>
      <c r="R55" s="869"/>
      <c r="S55" s="869"/>
      <c r="T55" s="869"/>
      <c r="U55" s="869"/>
      <c r="V55" s="869"/>
      <c r="W55" s="869"/>
      <c r="X55" s="869"/>
      <c r="Y55" s="869"/>
      <c r="Z55" s="869"/>
      <c r="AA55" s="869"/>
      <c r="AB55" s="869"/>
      <c r="AC55" s="869"/>
      <c r="AD55" s="869"/>
      <c r="AE55" s="869"/>
      <c r="AF55" s="869"/>
      <c r="AG55" s="869"/>
      <c r="AH55" s="869"/>
      <c r="AI55" s="869"/>
      <c r="AJ55" s="869"/>
      <c r="AK55" s="869"/>
      <c r="AL55" s="869"/>
      <c r="AM55" s="869"/>
      <c r="AN55" s="869"/>
      <c r="AO55" s="869"/>
      <c r="AP55" s="870"/>
      <c r="AQ55" s="818"/>
      <c r="AR55" s="819"/>
      <c r="AS55" s="819"/>
      <c r="AT55" s="819"/>
      <c r="AU55" s="820"/>
      <c r="AV55" s="821"/>
      <c r="AW55" s="822"/>
      <c r="AX55" s="822"/>
      <c r="AY55" s="822"/>
      <c r="AZ55" s="822"/>
      <c r="BA55" s="822"/>
      <c r="BB55" s="822"/>
      <c r="BC55" s="823"/>
      <c r="BD55" s="815"/>
      <c r="BE55" s="816"/>
      <c r="BF55" s="816"/>
      <c r="BG55" s="816"/>
      <c r="BH55" s="816"/>
      <c r="BI55" s="816"/>
      <c r="BJ55" s="817"/>
    </row>
    <row r="56" spans="1:62" ht="23.1" customHeight="1">
      <c r="A56" s="858"/>
      <c r="B56" s="590">
        <v>5</v>
      </c>
      <c r="C56" s="868"/>
      <c r="D56" s="869"/>
      <c r="E56" s="869"/>
      <c r="F56" s="869"/>
      <c r="G56" s="869"/>
      <c r="H56" s="869"/>
      <c r="I56" s="869"/>
      <c r="J56" s="869"/>
      <c r="K56" s="869"/>
      <c r="L56" s="869"/>
      <c r="M56" s="869"/>
      <c r="N56" s="869"/>
      <c r="O56" s="869"/>
      <c r="P56" s="869"/>
      <c r="Q56" s="869"/>
      <c r="R56" s="869"/>
      <c r="S56" s="869"/>
      <c r="T56" s="869"/>
      <c r="U56" s="869"/>
      <c r="V56" s="869"/>
      <c r="W56" s="869"/>
      <c r="X56" s="869"/>
      <c r="Y56" s="869"/>
      <c r="Z56" s="869"/>
      <c r="AA56" s="869"/>
      <c r="AB56" s="869"/>
      <c r="AC56" s="869"/>
      <c r="AD56" s="869"/>
      <c r="AE56" s="869"/>
      <c r="AF56" s="869"/>
      <c r="AG56" s="869"/>
      <c r="AH56" s="869"/>
      <c r="AI56" s="869"/>
      <c r="AJ56" s="869"/>
      <c r="AK56" s="869"/>
      <c r="AL56" s="869"/>
      <c r="AM56" s="869"/>
      <c r="AN56" s="869"/>
      <c r="AO56" s="869"/>
      <c r="AP56" s="870"/>
      <c r="AQ56" s="818"/>
      <c r="AR56" s="819"/>
      <c r="AS56" s="819"/>
      <c r="AT56" s="819"/>
      <c r="AU56" s="820"/>
      <c r="AV56" s="821"/>
      <c r="AW56" s="822"/>
      <c r="AX56" s="822"/>
      <c r="AY56" s="822"/>
      <c r="AZ56" s="822"/>
      <c r="BA56" s="822"/>
      <c r="BB56" s="822"/>
      <c r="BC56" s="823"/>
      <c r="BD56" s="880"/>
      <c r="BE56" s="881"/>
      <c r="BF56" s="881"/>
      <c r="BG56" s="881"/>
      <c r="BH56" s="881"/>
      <c r="BI56" s="881"/>
      <c r="BJ56" s="882"/>
    </row>
    <row r="57" spans="1:62" ht="23.1" customHeight="1">
      <c r="A57" s="858"/>
      <c r="B57" s="590">
        <v>6</v>
      </c>
      <c r="C57" s="868"/>
      <c r="D57" s="869"/>
      <c r="E57" s="869"/>
      <c r="F57" s="869"/>
      <c r="G57" s="869"/>
      <c r="H57" s="869"/>
      <c r="I57" s="869"/>
      <c r="J57" s="869"/>
      <c r="K57" s="869"/>
      <c r="L57" s="869"/>
      <c r="M57" s="869"/>
      <c r="N57" s="869"/>
      <c r="O57" s="869"/>
      <c r="P57" s="869"/>
      <c r="Q57" s="869"/>
      <c r="R57" s="869"/>
      <c r="S57" s="869"/>
      <c r="T57" s="869"/>
      <c r="U57" s="869"/>
      <c r="V57" s="869"/>
      <c r="W57" s="869"/>
      <c r="X57" s="869"/>
      <c r="Y57" s="869"/>
      <c r="Z57" s="869"/>
      <c r="AA57" s="869"/>
      <c r="AB57" s="869"/>
      <c r="AC57" s="869"/>
      <c r="AD57" s="869"/>
      <c r="AE57" s="869"/>
      <c r="AF57" s="869"/>
      <c r="AG57" s="869"/>
      <c r="AH57" s="869"/>
      <c r="AI57" s="869"/>
      <c r="AJ57" s="869"/>
      <c r="AK57" s="869"/>
      <c r="AL57" s="869"/>
      <c r="AM57" s="869"/>
      <c r="AN57" s="869"/>
      <c r="AO57" s="869"/>
      <c r="AP57" s="870"/>
      <c r="AQ57" s="818"/>
      <c r="AR57" s="819"/>
      <c r="AS57" s="819"/>
      <c r="AT57" s="819"/>
      <c r="AU57" s="820"/>
      <c r="AV57" s="821"/>
      <c r="AW57" s="822"/>
      <c r="AX57" s="822"/>
      <c r="AY57" s="822"/>
      <c r="AZ57" s="822"/>
      <c r="BA57" s="822"/>
      <c r="BB57" s="822"/>
      <c r="BC57" s="823"/>
      <c r="BD57" s="880"/>
      <c r="BE57" s="881"/>
      <c r="BF57" s="881"/>
      <c r="BG57" s="881"/>
      <c r="BH57" s="881"/>
      <c r="BI57" s="881"/>
      <c r="BJ57" s="882"/>
    </row>
    <row r="58" spans="1:62" ht="23.1" customHeight="1">
      <c r="A58" s="858"/>
      <c r="B58" s="590">
        <v>7</v>
      </c>
      <c r="C58" s="815"/>
      <c r="D58" s="816"/>
      <c r="E58" s="816"/>
      <c r="F58" s="816"/>
      <c r="G58" s="816"/>
      <c r="H58" s="816"/>
      <c r="I58" s="816"/>
      <c r="J58" s="816"/>
      <c r="K58" s="816"/>
      <c r="L58" s="816"/>
      <c r="M58" s="816"/>
      <c r="N58" s="816"/>
      <c r="O58" s="816"/>
      <c r="P58" s="816"/>
      <c r="Q58" s="816"/>
      <c r="R58" s="816"/>
      <c r="S58" s="816"/>
      <c r="T58" s="816"/>
      <c r="U58" s="816"/>
      <c r="V58" s="816"/>
      <c r="W58" s="816"/>
      <c r="X58" s="816"/>
      <c r="Y58" s="816"/>
      <c r="Z58" s="816"/>
      <c r="AA58" s="816"/>
      <c r="AB58" s="816"/>
      <c r="AC58" s="816"/>
      <c r="AD58" s="816"/>
      <c r="AE58" s="816"/>
      <c r="AF58" s="816"/>
      <c r="AG58" s="816"/>
      <c r="AH58" s="816"/>
      <c r="AI58" s="816"/>
      <c r="AJ58" s="816"/>
      <c r="AK58" s="816"/>
      <c r="AL58" s="816"/>
      <c r="AM58" s="816"/>
      <c r="AN58" s="816"/>
      <c r="AO58" s="816"/>
      <c r="AP58" s="817"/>
      <c r="AQ58" s="818"/>
      <c r="AR58" s="819"/>
      <c r="AS58" s="819"/>
      <c r="AT58" s="819"/>
      <c r="AU58" s="820"/>
      <c r="AV58" s="821"/>
      <c r="AW58" s="822"/>
      <c r="AX58" s="822"/>
      <c r="AY58" s="822"/>
      <c r="AZ58" s="822"/>
      <c r="BA58" s="822"/>
      <c r="BB58" s="822"/>
      <c r="BC58" s="823"/>
      <c r="BD58" s="880"/>
      <c r="BE58" s="881"/>
      <c r="BF58" s="881"/>
      <c r="BG58" s="881"/>
      <c r="BH58" s="881"/>
      <c r="BI58" s="881"/>
      <c r="BJ58" s="882"/>
    </row>
    <row r="59" spans="1:62" ht="23.1" customHeight="1">
      <c r="A59" s="858"/>
      <c r="B59" s="591">
        <v>8</v>
      </c>
      <c r="C59" s="868"/>
      <c r="D59" s="869"/>
      <c r="E59" s="869"/>
      <c r="F59" s="869"/>
      <c r="G59" s="869"/>
      <c r="H59" s="869"/>
      <c r="I59" s="869"/>
      <c r="J59" s="869"/>
      <c r="K59" s="869"/>
      <c r="L59" s="869"/>
      <c r="M59" s="869"/>
      <c r="N59" s="869"/>
      <c r="O59" s="869"/>
      <c r="P59" s="869"/>
      <c r="Q59" s="869"/>
      <c r="R59" s="869"/>
      <c r="S59" s="869"/>
      <c r="T59" s="869"/>
      <c r="U59" s="869"/>
      <c r="V59" s="869"/>
      <c r="W59" s="869"/>
      <c r="X59" s="869"/>
      <c r="Y59" s="869"/>
      <c r="Z59" s="869"/>
      <c r="AA59" s="869"/>
      <c r="AB59" s="869"/>
      <c r="AC59" s="869"/>
      <c r="AD59" s="869"/>
      <c r="AE59" s="869"/>
      <c r="AF59" s="869"/>
      <c r="AG59" s="869"/>
      <c r="AH59" s="869"/>
      <c r="AI59" s="869"/>
      <c r="AJ59" s="869"/>
      <c r="AK59" s="869"/>
      <c r="AL59" s="869"/>
      <c r="AM59" s="869"/>
      <c r="AN59" s="869"/>
      <c r="AO59" s="869"/>
      <c r="AP59" s="870"/>
      <c r="AQ59" s="818"/>
      <c r="AR59" s="819"/>
      <c r="AS59" s="819"/>
      <c r="AT59" s="819"/>
      <c r="AU59" s="820"/>
      <c r="AV59" s="821"/>
      <c r="AW59" s="822"/>
      <c r="AX59" s="822"/>
      <c r="AY59" s="822"/>
      <c r="AZ59" s="822"/>
      <c r="BA59" s="822"/>
      <c r="BB59" s="822"/>
      <c r="BC59" s="823"/>
      <c r="BD59" s="880"/>
      <c r="BE59" s="881"/>
      <c r="BF59" s="881"/>
      <c r="BG59" s="881"/>
      <c r="BH59" s="881"/>
      <c r="BI59" s="881"/>
      <c r="BJ59" s="882"/>
    </row>
    <row r="60" spans="1:62" ht="23.1" customHeight="1">
      <c r="A60" s="858"/>
      <c r="B60" s="763">
        <v>9</v>
      </c>
      <c r="C60" s="868"/>
      <c r="D60" s="869"/>
      <c r="E60" s="869"/>
      <c r="F60" s="869"/>
      <c r="G60" s="869"/>
      <c r="H60" s="869"/>
      <c r="I60" s="869"/>
      <c r="J60" s="869"/>
      <c r="K60" s="869"/>
      <c r="L60" s="869"/>
      <c r="M60" s="869"/>
      <c r="N60" s="869"/>
      <c r="O60" s="869"/>
      <c r="P60" s="869"/>
      <c r="Q60" s="869"/>
      <c r="R60" s="869"/>
      <c r="S60" s="869"/>
      <c r="T60" s="869"/>
      <c r="U60" s="869"/>
      <c r="V60" s="869"/>
      <c r="W60" s="869"/>
      <c r="X60" s="869"/>
      <c r="Y60" s="869"/>
      <c r="Z60" s="869"/>
      <c r="AA60" s="869"/>
      <c r="AB60" s="869"/>
      <c r="AC60" s="869"/>
      <c r="AD60" s="869"/>
      <c r="AE60" s="869"/>
      <c r="AF60" s="869"/>
      <c r="AG60" s="869"/>
      <c r="AH60" s="869"/>
      <c r="AI60" s="869"/>
      <c r="AJ60" s="869"/>
      <c r="AK60" s="869"/>
      <c r="AL60" s="869"/>
      <c r="AM60" s="869"/>
      <c r="AN60" s="869"/>
      <c r="AO60" s="869"/>
      <c r="AP60" s="870"/>
      <c r="AQ60" s="902"/>
      <c r="AR60" s="903"/>
      <c r="AS60" s="903"/>
      <c r="AT60" s="903"/>
      <c r="AU60" s="904"/>
      <c r="AV60" s="821"/>
      <c r="AW60" s="822"/>
      <c r="AX60" s="822"/>
      <c r="AY60" s="822"/>
      <c r="AZ60" s="822"/>
      <c r="BA60" s="822"/>
      <c r="BB60" s="822"/>
      <c r="BC60" s="823"/>
      <c r="BD60" s="720"/>
      <c r="BE60" s="723"/>
      <c r="BF60" s="723"/>
      <c r="BG60" s="723"/>
      <c r="BH60" s="723"/>
      <c r="BI60" s="723"/>
      <c r="BJ60" s="724"/>
    </row>
    <row r="61" spans="1:62" ht="23.1" customHeight="1">
      <c r="A61" s="858"/>
      <c r="B61" s="762">
        <v>10</v>
      </c>
      <c r="C61" s="868"/>
      <c r="D61" s="869"/>
      <c r="E61" s="869"/>
      <c r="F61" s="869"/>
      <c r="G61" s="869"/>
      <c r="H61" s="869"/>
      <c r="I61" s="869"/>
      <c r="J61" s="869"/>
      <c r="K61" s="869"/>
      <c r="L61" s="869"/>
      <c r="M61" s="869"/>
      <c r="N61" s="869"/>
      <c r="O61" s="869"/>
      <c r="P61" s="869"/>
      <c r="Q61" s="869"/>
      <c r="R61" s="869"/>
      <c r="S61" s="869"/>
      <c r="T61" s="869"/>
      <c r="U61" s="869"/>
      <c r="V61" s="869"/>
      <c r="W61" s="869"/>
      <c r="X61" s="869"/>
      <c r="Y61" s="869"/>
      <c r="Z61" s="869"/>
      <c r="AA61" s="869"/>
      <c r="AB61" s="869"/>
      <c r="AC61" s="869"/>
      <c r="AD61" s="869"/>
      <c r="AE61" s="869"/>
      <c r="AF61" s="869"/>
      <c r="AG61" s="869"/>
      <c r="AH61" s="869"/>
      <c r="AI61" s="869"/>
      <c r="AJ61" s="869"/>
      <c r="AK61" s="869"/>
      <c r="AL61" s="869"/>
      <c r="AM61" s="869"/>
      <c r="AN61" s="869"/>
      <c r="AO61" s="869"/>
      <c r="AP61" s="870"/>
      <c r="AQ61" s="905"/>
      <c r="AR61" s="906"/>
      <c r="AS61" s="906"/>
      <c r="AT61" s="906"/>
      <c r="AU61" s="907"/>
      <c r="AV61" s="821"/>
      <c r="AW61" s="822"/>
      <c r="AX61" s="822"/>
      <c r="AY61" s="822"/>
      <c r="AZ61" s="822"/>
      <c r="BA61" s="822"/>
      <c r="BB61" s="822"/>
      <c r="BC61" s="823"/>
      <c r="BD61" s="720"/>
      <c r="BE61" s="723"/>
      <c r="BF61" s="723"/>
      <c r="BG61" s="723"/>
      <c r="BH61" s="723"/>
      <c r="BI61" s="723"/>
      <c r="BJ61" s="724"/>
    </row>
    <row r="62" spans="1:62" ht="23.25" customHeight="1" thickBot="1">
      <c r="A62" s="859"/>
      <c r="B62" s="592">
        <v>11</v>
      </c>
      <c r="C62" s="868"/>
      <c r="D62" s="869"/>
      <c r="E62" s="869"/>
      <c r="F62" s="869"/>
      <c r="G62" s="869"/>
      <c r="H62" s="869"/>
      <c r="I62" s="869"/>
      <c r="J62" s="869"/>
      <c r="K62" s="869"/>
      <c r="L62" s="869"/>
      <c r="M62" s="869"/>
      <c r="N62" s="869"/>
      <c r="O62" s="869"/>
      <c r="P62" s="869"/>
      <c r="Q62" s="869"/>
      <c r="R62" s="869"/>
      <c r="S62" s="869"/>
      <c r="T62" s="869"/>
      <c r="U62" s="869"/>
      <c r="V62" s="869"/>
      <c r="W62" s="869"/>
      <c r="X62" s="869"/>
      <c r="Y62" s="869"/>
      <c r="Z62" s="869"/>
      <c r="AA62" s="869"/>
      <c r="AB62" s="869"/>
      <c r="AC62" s="869"/>
      <c r="AD62" s="869"/>
      <c r="AE62" s="869"/>
      <c r="AF62" s="869"/>
      <c r="AG62" s="869"/>
      <c r="AH62" s="869"/>
      <c r="AI62" s="869"/>
      <c r="AJ62" s="869"/>
      <c r="AK62" s="869"/>
      <c r="AL62" s="869"/>
      <c r="AM62" s="869"/>
      <c r="AN62" s="869"/>
      <c r="AO62" s="869"/>
      <c r="AP62" s="870"/>
      <c r="AQ62" s="896"/>
      <c r="AR62" s="897"/>
      <c r="AS62" s="897"/>
      <c r="AT62" s="897"/>
      <c r="AU62" s="898"/>
      <c r="AV62" s="821"/>
      <c r="AW62" s="822"/>
      <c r="AX62" s="822"/>
      <c r="AY62" s="822"/>
      <c r="AZ62" s="822"/>
      <c r="BA62" s="822"/>
      <c r="BB62" s="822"/>
      <c r="BC62" s="823"/>
      <c r="BD62" s="899"/>
      <c r="BE62" s="900"/>
      <c r="BF62" s="900"/>
      <c r="BG62" s="900"/>
      <c r="BH62" s="900"/>
      <c r="BI62" s="900"/>
      <c r="BJ62" s="901"/>
    </row>
    <row r="63" spans="1:62" ht="21" customHeight="1" thickTop="1">
      <c r="A63" s="857" t="s">
        <v>24</v>
      </c>
      <c r="B63" s="593">
        <v>1</v>
      </c>
      <c r="C63" s="871" t="s">
        <v>257</v>
      </c>
      <c r="D63" s="871"/>
      <c r="E63" s="871"/>
      <c r="F63" s="871"/>
      <c r="G63" s="871"/>
      <c r="H63" s="871"/>
      <c r="I63" s="871"/>
      <c r="J63" s="871"/>
      <c r="K63" s="871"/>
      <c r="L63" s="871"/>
      <c r="M63" s="871"/>
      <c r="N63" s="871"/>
      <c r="O63" s="871"/>
      <c r="P63" s="871"/>
      <c r="Q63" s="871"/>
      <c r="R63" s="871"/>
      <c r="S63" s="871"/>
      <c r="T63" s="871"/>
      <c r="U63" s="871"/>
      <c r="V63" s="871"/>
      <c r="W63" s="871"/>
      <c r="X63" s="871"/>
      <c r="Y63" s="871"/>
      <c r="Z63" s="871"/>
      <c r="AA63" s="871"/>
      <c r="AB63" s="871"/>
      <c r="AC63" s="871"/>
      <c r="AD63" s="871"/>
      <c r="AE63" s="871"/>
      <c r="AF63" s="871"/>
      <c r="AG63" s="871"/>
      <c r="AH63" s="871"/>
      <c r="AI63" s="871"/>
      <c r="AJ63" s="871"/>
      <c r="AK63" s="871"/>
      <c r="AL63" s="871"/>
      <c r="AM63" s="871"/>
      <c r="AN63" s="871"/>
      <c r="AO63" s="871"/>
      <c r="AP63" s="871"/>
      <c r="AQ63" s="872">
        <v>24</v>
      </c>
      <c r="AR63" s="873"/>
      <c r="AS63" s="873"/>
      <c r="AT63" s="873"/>
      <c r="AU63" s="874"/>
      <c r="AV63" s="865"/>
      <c r="AW63" s="866"/>
      <c r="AX63" s="866"/>
      <c r="AY63" s="866"/>
      <c r="AZ63" s="866"/>
      <c r="BA63" s="866"/>
      <c r="BB63" s="866"/>
      <c r="BC63" s="867"/>
      <c r="BD63" s="887" t="s">
        <v>277</v>
      </c>
      <c r="BE63" s="888"/>
      <c r="BF63" s="888"/>
      <c r="BG63" s="888"/>
      <c r="BH63" s="888"/>
      <c r="BI63" s="888"/>
      <c r="BJ63" s="889"/>
    </row>
    <row r="64" spans="1:62" ht="23.1" customHeight="1">
      <c r="A64" s="858"/>
      <c r="B64" s="590">
        <v>2</v>
      </c>
      <c r="C64" s="868"/>
      <c r="D64" s="869"/>
      <c r="E64" s="869"/>
      <c r="F64" s="869"/>
      <c r="G64" s="869"/>
      <c r="H64" s="869"/>
      <c r="I64" s="869"/>
      <c r="J64" s="869"/>
      <c r="K64" s="869"/>
      <c r="L64" s="869"/>
      <c r="M64" s="869"/>
      <c r="N64" s="869"/>
      <c r="O64" s="869"/>
      <c r="P64" s="869"/>
      <c r="Q64" s="869"/>
      <c r="R64" s="869"/>
      <c r="S64" s="869"/>
      <c r="T64" s="869"/>
      <c r="U64" s="869"/>
      <c r="V64" s="869"/>
      <c r="W64" s="869"/>
      <c r="X64" s="869"/>
      <c r="Y64" s="869"/>
      <c r="Z64" s="869"/>
      <c r="AA64" s="869"/>
      <c r="AB64" s="869"/>
      <c r="AC64" s="869"/>
      <c r="AD64" s="869"/>
      <c r="AE64" s="869"/>
      <c r="AF64" s="869"/>
      <c r="AG64" s="869"/>
      <c r="AH64" s="869"/>
      <c r="AI64" s="869"/>
      <c r="AJ64" s="869"/>
      <c r="AK64" s="869"/>
      <c r="AL64" s="869"/>
      <c r="AM64" s="869"/>
      <c r="AN64" s="869"/>
      <c r="AO64" s="869"/>
      <c r="AP64" s="870"/>
      <c r="AQ64" s="818"/>
      <c r="AR64" s="819"/>
      <c r="AS64" s="819"/>
      <c r="AT64" s="819"/>
      <c r="AU64" s="820"/>
      <c r="AV64" s="821"/>
      <c r="AW64" s="822"/>
      <c r="AX64" s="822"/>
      <c r="AY64" s="822"/>
      <c r="AZ64" s="822"/>
      <c r="BA64" s="822"/>
      <c r="BB64" s="822"/>
      <c r="BC64" s="823"/>
      <c r="BD64" s="893"/>
      <c r="BE64" s="894"/>
      <c r="BF64" s="894"/>
      <c r="BG64" s="894"/>
      <c r="BH64" s="894"/>
      <c r="BI64" s="894"/>
      <c r="BJ64" s="895"/>
    </row>
    <row r="65" spans="1:63" ht="23.1" customHeight="1">
      <c r="A65" s="858"/>
      <c r="B65" s="590">
        <v>3</v>
      </c>
      <c r="C65" s="868"/>
      <c r="D65" s="869"/>
      <c r="E65" s="869"/>
      <c r="F65" s="869"/>
      <c r="G65" s="869"/>
      <c r="H65" s="869"/>
      <c r="I65" s="869"/>
      <c r="J65" s="869"/>
      <c r="K65" s="869"/>
      <c r="L65" s="869"/>
      <c r="M65" s="869"/>
      <c r="N65" s="869"/>
      <c r="O65" s="869"/>
      <c r="P65" s="869"/>
      <c r="Q65" s="869"/>
      <c r="R65" s="869"/>
      <c r="S65" s="869"/>
      <c r="T65" s="869"/>
      <c r="U65" s="869"/>
      <c r="V65" s="869"/>
      <c r="W65" s="869"/>
      <c r="X65" s="869"/>
      <c r="Y65" s="869"/>
      <c r="Z65" s="869"/>
      <c r="AA65" s="869"/>
      <c r="AB65" s="869"/>
      <c r="AC65" s="869"/>
      <c r="AD65" s="869"/>
      <c r="AE65" s="869"/>
      <c r="AF65" s="869"/>
      <c r="AG65" s="869"/>
      <c r="AH65" s="869"/>
      <c r="AI65" s="869"/>
      <c r="AJ65" s="869"/>
      <c r="AK65" s="869"/>
      <c r="AL65" s="869"/>
      <c r="AM65" s="869"/>
      <c r="AN65" s="869"/>
      <c r="AO65" s="869"/>
      <c r="AP65" s="870"/>
      <c r="AQ65" s="818"/>
      <c r="AR65" s="819"/>
      <c r="AS65" s="819"/>
      <c r="AT65" s="819"/>
      <c r="AU65" s="820"/>
      <c r="AV65" s="821"/>
      <c r="AW65" s="822"/>
      <c r="AX65" s="822"/>
      <c r="AY65" s="822"/>
      <c r="AZ65" s="822"/>
      <c r="BA65" s="822"/>
      <c r="BB65" s="822"/>
      <c r="BC65" s="823"/>
      <c r="BD65" s="821"/>
      <c r="BE65" s="822"/>
      <c r="BF65" s="822"/>
      <c r="BG65" s="822"/>
      <c r="BH65" s="822"/>
      <c r="BI65" s="822"/>
      <c r="BJ65" s="823"/>
    </row>
    <row r="66" spans="1:63" ht="23.1" customHeight="1">
      <c r="A66" s="858"/>
      <c r="B66" s="590">
        <v>4</v>
      </c>
      <c r="C66" s="868"/>
      <c r="D66" s="869"/>
      <c r="E66" s="869"/>
      <c r="F66" s="869"/>
      <c r="G66" s="869"/>
      <c r="H66" s="869"/>
      <c r="I66" s="869"/>
      <c r="J66" s="869"/>
      <c r="K66" s="869"/>
      <c r="L66" s="869"/>
      <c r="M66" s="869"/>
      <c r="N66" s="869"/>
      <c r="O66" s="869"/>
      <c r="P66" s="869"/>
      <c r="Q66" s="869"/>
      <c r="R66" s="869"/>
      <c r="S66" s="869"/>
      <c r="T66" s="869"/>
      <c r="U66" s="869"/>
      <c r="V66" s="869"/>
      <c r="W66" s="869"/>
      <c r="X66" s="869"/>
      <c r="Y66" s="869"/>
      <c r="Z66" s="869"/>
      <c r="AA66" s="869"/>
      <c r="AB66" s="869"/>
      <c r="AC66" s="869"/>
      <c r="AD66" s="869"/>
      <c r="AE66" s="869"/>
      <c r="AF66" s="869"/>
      <c r="AG66" s="869"/>
      <c r="AH66" s="869"/>
      <c r="AI66" s="869"/>
      <c r="AJ66" s="869"/>
      <c r="AK66" s="869"/>
      <c r="AL66" s="869"/>
      <c r="AM66" s="869"/>
      <c r="AN66" s="869"/>
      <c r="AO66" s="869"/>
      <c r="AP66" s="870"/>
      <c r="AQ66" s="818"/>
      <c r="AR66" s="819"/>
      <c r="AS66" s="819"/>
      <c r="AT66" s="819"/>
      <c r="AU66" s="820"/>
      <c r="AV66" s="821"/>
      <c r="AW66" s="822"/>
      <c r="AX66" s="822"/>
      <c r="AY66" s="822"/>
      <c r="AZ66" s="822"/>
      <c r="BA66" s="822"/>
      <c r="BB66" s="822"/>
      <c r="BC66" s="823"/>
      <c r="BD66" s="821"/>
      <c r="BE66" s="822"/>
      <c r="BF66" s="822"/>
      <c r="BG66" s="822"/>
      <c r="BH66" s="822"/>
      <c r="BI66" s="822"/>
      <c r="BJ66" s="823"/>
    </row>
    <row r="67" spans="1:63" ht="23.1" customHeight="1">
      <c r="A67" s="858"/>
      <c r="B67" s="590">
        <v>5</v>
      </c>
      <c r="C67" s="815"/>
      <c r="D67" s="816"/>
      <c r="E67" s="816"/>
      <c r="F67" s="816"/>
      <c r="G67" s="816"/>
      <c r="H67" s="816"/>
      <c r="I67" s="816"/>
      <c r="J67" s="816"/>
      <c r="K67" s="816"/>
      <c r="L67" s="816"/>
      <c r="M67" s="816"/>
      <c r="N67" s="816"/>
      <c r="O67" s="816"/>
      <c r="P67" s="816"/>
      <c r="Q67" s="816"/>
      <c r="R67" s="816"/>
      <c r="S67" s="816"/>
      <c r="T67" s="816"/>
      <c r="U67" s="816"/>
      <c r="V67" s="816"/>
      <c r="W67" s="816"/>
      <c r="X67" s="816"/>
      <c r="Y67" s="816"/>
      <c r="Z67" s="816"/>
      <c r="AA67" s="816"/>
      <c r="AB67" s="816"/>
      <c r="AC67" s="816"/>
      <c r="AD67" s="816"/>
      <c r="AE67" s="816"/>
      <c r="AF67" s="816"/>
      <c r="AG67" s="816"/>
      <c r="AH67" s="816"/>
      <c r="AI67" s="816"/>
      <c r="AJ67" s="816"/>
      <c r="AK67" s="816"/>
      <c r="AL67" s="816"/>
      <c r="AM67" s="816"/>
      <c r="AN67" s="816"/>
      <c r="AO67" s="816"/>
      <c r="AP67" s="817"/>
      <c r="AQ67" s="818"/>
      <c r="AR67" s="819"/>
      <c r="AS67" s="819"/>
      <c r="AT67" s="819"/>
      <c r="AU67" s="820"/>
      <c r="AV67" s="821"/>
      <c r="AW67" s="822"/>
      <c r="AX67" s="822"/>
      <c r="AY67" s="822"/>
      <c r="AZ67" s="822"/>
      <c r="BA67" s="822"/>
      <c r="BB67" s="822"/>
      <c r="BC67" s="823"/>
      <c r="BD67" s="880"/>
      <c r="BE67" s="881"/>
      <c r="BF67" s="881"/>
      <c r="BG67" s="881"/>
      <c r="BH67" s="881"/>
      <c r="BI67" s="881"/>
      <c r="BJ67" s="882"/>
    </row>
    <row r="68" spans="1:63" ht="23.1" customHeight="1">
      <c r="A68" s="858"/>
      <c r="B68" s="590">
        <v>6</v>
      </c>
      <c r="C68" s="815"/>
      <c r="D68" s="816"/>
      <c r="E68" s="816"/>
      <c r="F68" s="816"/>
      <c r="G68" s="816"/>
      <c r="H68" s="816"/>
      <c r="I68" s="816"/>
      <c r="J68" s="816"/>
      <c r="K68" s="816"/>
      <c r="L68" s="816"/>
      <c r="M68" s="816"/>
      <c r="N68" s="816"/>
      <c r="O68" s="816"/>
      <c r="P68" s="816"/>
      <c r="Q68" s="816"/>
      <c r="R68" s="816"/>
      <c r="S68" s="816"/>
      <c r="T68" s="816"/>
      <c r="U68" s="816"/>
      <c r="V68" s="816"/>
      <c r="W68" s="816"/>
      <c r="X68" s="816"/>
      <c r="Y68" s="816"/>
      <c r="Z68" s="816"/>
      <c r="AA68" s="816"/>
      <c r="AB68" s="816"/>
      <c r="AC68" s="816"/>
      <c r="AD68" s="816"/>
      <c r="AE68" s="816"/>
      <c r="AF68" s="816"/>
      <c r="AG68" s="816"/>
      <c r="AH68" s="816"/>
      <c r="AI68" s="816"/>
      <c r="AJ68" s="816"/>
      <c r="AK68" s="816"/>
      <c r="AL68" s="816"/>
      <c r="AM68" s="816"/>
      <c r="AN68" s="816"/>
      <c r="AO68" s="816"/>
      <c r="AP68" s="817"/>
      <c r="AQ68" s="818"/>
      <c r="AR68" s="819"/>
      <c r="AS68" s="819"/>
      <c r="AT68" s="819"/>
      <c r="AU68" s="820"/>
      <c r="AV68" s="821"/>
      <c r="AW68" s="822"/>
      <c r="AX68" s="822"/>
      <c r="AY68" s="822"/>
      <c r="AZ68" s="822"/>
      <c r="BA68" s="822"/>
      <c r="BB68" s="822"/>
      <c r="BC68" s="823"/>
      <c r="BD68" s="883"/>
      <c r="BE68" s="884"/>
      <c r="BF68" s="884"/>
      <c r="BG68" s="884"/>
      <c r="BH68" s="884"/>
      <c r="BI68" s="884"/>
      <c r="BJ68" s="885"/>
    </row>
    <row r="69" spans="1:63" ht="23.1" customHeight="1">
      <c r="A69" s="858"/>
      <c r="B69" s="590">
        <v>7</v>
      </c>
      <c r="C69" s="815"/>
      <c r="D69" s="816"/>
      <c r="E69" s="816"/>
      <c r="F69" s="816"/>
      <c r="G69" s="816"/>
      <c r="H69" s="816"/>
      <c r="I69" s="816"/>
      <c r="J69" s="816"/>
      <c r="K69" s="816"/>
      <c r="L69" s="816"/>
      <c r="M69" s="816"/>
      <c r="N69" s="816"/>
      <c r="O69" s="816"/>
      <c r="P69" s="816"/>
      <c r="Q69" s="816"/>
      <c r="R69" s="816"/>
      <c r="S69" s="816"/>
      <c r="T69" s="816"/>
      <c r="U69" s="816"/>
      <c r="V69" s="816"/>
      <c r="W69" s="816"/>
      <c r="X69" s="816"/>
      <c r="Y69" s="816"/>
      <c r="Z69" s="816"/>
      <c r="AA69" s="816"/>
      <c r="AB69" s="816"/>
      <c r="AC69" s="816"/>
      <c r="AD69" s="816"/>
      <c r="AE69" s="816"/>
      <c r="AF69" s="816"/>
      <c r="AG69" s="816"/>
      <c r="AH69" s="816"/>
      <c r="AI69" s="816"/>
      <c r="AJ69" s="816"/>
      <c r="AK69" s="816"/>
      <c r="AL69" s="816"/>
      <c r="AM69" s="816"/>
      <c r="AN69" s="816"/>
      <c r="AO69" s="816"/>
      <c r="AP69" s="817"/>
      <c r="AQ69" s="818"/>
      <c r="AR69" s="819"/>
      <c r="AS69" s="819"/>
      <c r="AT69" s="819"/>
      <c r="AU69" s="820"/>
      <c r="AV69" s="821"/>
      <c r="AW69" s="822"/>
      <c r="AX69" s="822"/>
      <c r="AY69" s="822"/>
      <c r="AZ69" s="822"/>
      <c r="BA69" s="822"/>
      <c r="BB69" s="822"/>
      <c r="BC69" s="823"/>
      <c r="BD69" s="880"/>
      <c r="BE69" s="881"/>
      <c r="BF69" s="881"/>
      <c r="BG69" s="881"/>
      <c r="BH69" s="881"/>
      <c r="BI69" s="881"/>
      <c r="BJ69" s="882"/>
    </row>
    <row r="70" spans="1:63" ht="23.1" customHeight="1">
      <c r="A70" s="858"/>
      <c r="B70" s="590">
        <v>8</v>
      </c>
      <c r="C70" s="868"/>
      <c r="D70" s="869"/>
      <c r="E70" s="869"/>
      <c r="F70" s="869"/>
      <c r="G70" s="869"/>
      <c r="H70" s="869"/>
      <c r="I70" s="869"/>
      <c r="J70" s="869"/>
      <c r="K70" s="869"/>
      <c r="L70" s="869"/>
      <c r="M70" s="869"/>
      <c r="N70" s="869"/>
      <c r="O70" s="869"/>
      <c r="P70" s="869"/>
      <c r="Q70" s="869"/>
      <c r="R70" s="869"/>
      <c r="S70" s="869"/>
      <c r="T70" s="869"/>
      <c r="U70" s="869"/>
      <c r="V70" s="869"/>
      <c r="W70" s="869"/>
      <c r="X70" s="869"/>
      <c r="Y70" s="869"/>
      <c r="Z70" s="869"/>
      <c r="AA70" s="869"/>
      <c r="AB70" s="869"/>
      <c r="AC70" s="869"/>
      <c r="AD70" s="869"/>
      <c r="AE70" s="869"/>
      <c r="AF70" s="869"/>
      <c r="AG70" s="869"/>
      <c r="AH70" s="869"/>
      <c r="AI70" s="869"/>
      <c r="AJ70" s="869"/>
      <c r="AK70" s="869"/>
      <c r="AL70" s="869"/>
      <c r="AM70" s="869"/>
      <c r="AN70" s="869"/>
      <c r="AO70" s="869"/>
      <c r="AP70" s="870"/>
      <c r="AQ70" s="818"/>
      <c r="AR70" s="819"/>
      <c r="AS70" s="819"/>
      <c r="AT70" s="819"/>
      <c r="AU70" s="820"/>
      <c r="AV70" s="821"/>
      <c r="AW70" s="822"/>
      <c r="AX70" s="822"/>
      <c r="AY70" s="822"/>
      <c r="AZ70" s="822"/>
      <c r="BA70" s="822"/>
      <c r="BB70" s="822"/>
      <c r="BC70" s="823"/>
      <c r="BD70" s="883"/>
      <c r="BE70" s="884"/>
      <c r="BF70" s="884"/>
      <c r="BG70" s="884"/>
      <c r="BH70" s="884"/>
      <c r="BI70" s="884"/>
      <c r="BJ70" s="885"/>
    </row>
    <row r="71" spans="1:63" ht="23.1" customHeight="1">
      <c r="A71" s="858"/>
      <c r="B71" s="590">
        <v>9</v>
      </c>
      <c r="C71" s="868"/>
      <c r="D71" s="869"/>
      <c r="E71" s="869"/>
      <c r="F71" s="869"/>
      <c r="G71" s="869"/>
      <c r="H71" s="869"/>
      <c r="I71" s="869"/>
      <c r="J71" s="869"/>
      <c r="K71" s="869"/>
      <c r="L71" s="869"/>
      <c r="M71" s="869"/>
      <c r="N71" s="869"/>
      <c r="O71" s="869"/>
      <c r="P71" s="869"/>
      <c r="Q71" s="869"/>
      <c r="R71" s="869"/>
      <c r="S71" s="869"/>
      <c r="T71" s="869"/>
      <c r="U71" s="869"/>
      <c r="V71" s="869"/>
      <c r="W71" s="869"/>
      <c r="X71" s="869"/>
      <c r="Y71" s="869"/>
      <c r="Z71" s="869"/>
      <c r="AA71" s="869"/>
      <c r="AB71" s="869"/>
      <c r="AC71" s="869"/>
      <c r="AD71" s="869"/>
      <c r="AE71" s="869"/>
      <c r="AF71" s="869"/>
      <c r="AG71" s="869"/>
      <c r="AH71" s="869"/>
      <c r="AI71" s="869"/>
      <c r="AJ71" s="869"/>
      <c r="AK71" s="869"/>
      <c r="AL71" s="869"/>
      <c r="AM71" s="869"/>
      <c r="AN71" s="869"/>
      <c r="AO71" s="869"/>
      <c r="AP71" s="870"/>
      <c r="AQ71" s="818"/>
      <c r="AR71" s="819"/>
      <c r="AS71" s="819"/>
      <c r="AT71" s="819"/>
      <c r="AU71" s="820"/>
      <c r="AV71" s="821"/>
      <c r="AW71" s="822"/>
      <c r="AX71" s="822"/>
      <c r="AY71" s="822"/>
      <c r="AZ71" s="822"/>
      <c r="BA71" s="822"/>
      <c r="BB71" s="822"/>
      <c r="BC71" s="823"/>
      <c r="BD71" s="880"/>
      <c r="BE71" s="881"/>
      <c r="BF71" s="881"/>
      <c r="BG71" s="881"/>
      <c r="BH71" s="881"/>
      <c r="BI71" s="881"/>
      <c r="BJ71" s="882"/>
    </row>
    <row r="72" spans="1:63" ht="22.5" customHeight="1" thickBot="1">
      <c r="A72" s="858"/>
      <c r="B72" s="704">
        <v>10</v>
      </c>
      <c r="C72" s="868"/>
      <c r="D72" s="869"/>
      <c r="E72" s="869"/>
      <c r="F72" s="869"/>
      <c r="G72" s="869"/>
      <c r="H72" s="869"/>
      <c r="I72" s="869"/>
      <c r="J72" s="869"/>
      <c r="K72" s="869"/>
      <c r="L72" s="869"/>
      <c r="M72" s="869"/>
      <c r="N72" s="869"/>
      <c r="O72" s="869"/>
      <c r="P72" s="869"/>
      <c r="Q72" s="869"/>
      <c r="R72" s="869"/>
      <c r="S72" s="869"/>
      <c r="T72" s="869"/>
      <c r="U72" s="869"/>
      <c r="V72" s="869"/>
      <c r="W72" s="869"/>
      <c r="X72" s="869"/>
      <c r="Y72" s="869"/>
      <c r="Z72" s="869"/>
      <c r="AA72" s="869"/>
      <c r="AB72" s="869"/>
      <c r="AC72" s="869"/>
      <c r="AD72" s="869"/>
      <c r="AE72" s="869"/>
      <c r="AF72" s="869"/>
      <c r="AG72" s="869"/>
      <c r="AH72" s="869"/>
      <c r="AI72" s="869"/>
      <c r="AJ72" s="869"/>
      <c r="AK72" s="869"/>
      <c r="AL72" s="869"/>
      <c r="AM72" s="869"/>
      <c r="AN72" s="869"/>
      <c r="AO72" s="869"/>
      <c r="AP72" s="870"/>
      <c r="AQ72" s="818"/>
      <c r="AR72" s="819"/>
      <c r="AS72" s="819"/>
      <c r="AT72" s="819"/>
      <c r="AU72" s="820"/>
      <c r="AV72" s="821"/>
      <c r="AW72" s="822"/>
      <c r="AX72" s="822"/>
      <c r="AY72" s="822"/>
      <c r="AZ72" s="822"/>
      <c r="BA72" s="822"/>
      <c r="BB72" s="822"/>
      <c r="BC72" s="823"/>
      <c r="BD72" s="890"/>
      <c r="BE72" s="891"/>
      <c r="BF72" s="891"/>
      <c r="BG72" s="891"/>
      <c r="BH72" s="891"/>
      <c r="BI72" s="891"/>
      <c r="BJ72" s="892"/>
    </row>
    <row r="73" spans="1:63" ht="23.1" customHeight="1" thickTop="1">
      <c r="A73" s="860" t="s">
        <v>25</v>
      </c>
      <c r="B73" s="589">
        <v>1</v>
      </c>
      <c r="C73" s="886" t="s">
        <v>54</v>
      </c>
      <c r="D73" s="886"/>
      <c r="E73" s="886"/>
      <c r="F73" s="886"/>
      <c r="G73" s="886"/>
      <c r="H73" s="886"/>
      <c r="I73" s="886"/>
      <c r="J73" s="886"/>
      <c r="K73" s="886"/>
      <c r="L73" s="886"/>
      <c r="M73" s="886"/>
      <c r="N73" s="886"/>
      <c r="O73" s="886"/>
      <c r="P73" s="886"/>
      <c r="Q73" s="886"/>
      <c r="R73" s="886"/>
      <c r="S73" s="886"/>
      <c r="T73" s="886"/>
      <c r="U73" s="886"/>
      <c r="V73" s="886"/>
      <c r="W73" s="886"/>
      <c r="X73" s="886"/>
      <c r="Y73" s="886"/>
      <c r="Z73" s="886"/>
      <c r="AA73" s="886"/>
      <c r="AB73" s="886"/>
      <c r="AC73" s="886"/>
      <c r="AD73" s="886"/>
      <c r="AE73" s="886"/>
      <c r="AF73" s="886"/>
      <c r="AG73" s="886"/>
      <c r="AH73" s="886"/>
      <c r="AI73" s="886"/>
      <c r="AJ73" s="886"/>
      <c r="AK73" s="886"/>
      <c r="AL73" s="886"/>
      <c r="AM73" s="886"/>
      <c r="AN73" s="886"/>
      <c r="AO73" s="886"/>
      <c r="AP73" s="886"/>
      <c r="AQ73" s="872">
        <v>0</v>
      </c>
      <c r="AR73" s="873"/>
      <c r="AS73" s="873"/>
      <c r="AT73" s="873"/>
      <c r="AU73" s="874"/>
      <c r="AV73" s="865"/>
      <c r="AW73" s="866"/>
      <c r="AX73" s="866"/>
      <c r="AY73" s="866"/>
      <c r="AZ73" s="866"/>
      <c r="BA73" s="866"/>
      <c r="BB73" s="866"/>
      <c r="BC73" s="867"/>
      <c r="BD73" s="887" t="s">
        <v>56</v>
      </c>
      <c r="BE73" s="888"/>
      <c r="BF73" s="888"/>
      <c r="BG73" s="888"/>
      <c r="BH73" s="888"/>
      <c r="BI73" s="888"/>
      <c r="BJ73" s="889"/>
      <c r="BK73" s="721"/>
    </row>
    <row r="74" spans="1:63" ht="23.1" customHeight="1">
      <c r="A74" s="861"/>
      <c r="B74" s="590">
        <v>2</v>
      </c>
      <c r="C74" s="815" t="s">
        <v>57</v>
      </c>
      <c r="D74" s="816" t="s">
        <v>58</v>
      </c>
      <c r="E74" s="816" t="s">
        <v>58</v>
      </c>
      <c r="F74" s="816" t="s">
        <v>58</v>
      </c>
      <c r="G74" s="816" t="s">
        <v>58</v>
      </c>
      <c r="H74" s="816" t="s">
        <v>58</v>
      </c>
      <c r="I74" s="816" t="s">
        <v>58</v>
      </c>
      <c r="J74" s="816" t="s">
        <v>58</v>
      </c>
      <c r="K74" s="816" t="s">
        <v>58</v>
      </c>
      <c r="L74" s="816" t="s">
        <v>58</v>
      </c>
      <c r="M74" s="816" t="s">
        <v>58</v>
      </c>
      <c r="N74" s="816" t="s">
        <v>58</v>
      </c>
      <c r="O74" s="816" t="s">
        <v>58</v>
      </c>
      <c r="P74" s="816" t="s">
        <v>58</v>
      </c>
      <c r="Q74" s="816" t="s">
        <v>58</v>
      </c>
      <c r="R74" s="816" t="s">
        <v>58</v>
      </c>
      <c r="S74" s="816" t="s">
        <v>58</v>
      </c>
      <c r="T74" s="816" t="s">
        <v>58</v>
      </c>
      <c r="U74" s="816" t="s">
        <v>58</v>
      </c>
      <c r="V74" s="816" t="s">
        <v>58</v>
      </c>
      <c r="W74" s="816" t="s">
        <v>58</v>
      </c>
      <c r="X74" s="816" t="s">
        <v>58</v>
      </c>
      <c r="Y74" s="816" t="s">
        <v>58</v>
      </c>
      <c r="Z74" s="816" t="s">
        <v>58</v>
      </c>
      <c r="AA74" s="816" t="s">
        <v>58</v>
      </c>
      <c r="AB74" s="816" t="s">
        <v>58</v>
      </c>
      <c r="AC74" s="816" t="s">
        <v>58</v>
      </c>
      <c r="AD74" s="816" t="s">
        <v>58</v>
      </c>
      <c r="AE74" s="816" t="s">
        <v>58</v>
      </c>
      <c r="AF74" s="816" t="s">
        <v>58</v>
      </c>
      <c r="AG74" s="816" t="s">
        <v>58</v>
      </c>
      <c r="AH74" s="816" t="s">
        <v>58</v>
      </c>
      <c r="AI74" s="816" t="s">
        <v>58</v>
      </c>
      <c r="AJ74" s="816" t="s">
        <v>58</v>
      </c>
      <c r="AK74" s="816" t="s">
        <v>58</v>
      </c>
      <c r="AL74" s="816" t="s">
        <v>58</v>
      </c>
      <c r="AM74" s="816" t="s">
        <v>58</v>
      </c>
      <c r="AN74" s="816" t="s">
        <v>58</v>
      </c>
      <c r="AO74" s="816" t="s">
        <v>58</v>
      </c>
      <c r="AP74" s="817" t="s">
        <v>58</v>
      </c>
      <c r="AQ74" s="818"/>
      <c r="AR74" s="819"/>
      <c r="AS74" s="819"/>
      <c r="AT74" s="819"/>
      <c r="AU74" s="820"/>
      <c r="AV74" s="821" t="s">
        <v>59</v>
      </c>
      <c r="AW74" s="822"/>
      <c r="AX74" s="822"/>
      <c r="AY74" s="822"/>
      <c r="AZ74" s="822"/>
      <c r="BA74" s="822"/>
      <c r="BB74" s="822"/>
      <c r="BC74" s="823"/>
      <c r="BD74" s="812"/>
      <c r="BE74" s="813"/>
      <c r="BF74" s="813"/>
      <c r="BG74" s="813"/>
      <c r="BH74" s="813"/>
      <c r="BI74" s="813"/>
      <c r="BJ74" s="814"/>
      <c r="BK74" s="722"/>
    </row>
    <row r="75" spans="1:63" ht="23.1" customHeight="1">
      <c r="A75" s="861"/>
      <c r="B75" s="590">
        <v>3</v>
      </c>
      <c r="C75" s="815" t="s">
        <v>60</v>
      </c>
      <c r="D75" s="816" t="s">
        <v>58</v>
      </c>
      <c r="E75" s="816" t="s">
        <v>58</v>
      </c>
      <c r="F75" s="816" t="s">
        <v>58</v>
      </c>
      <c r="G75" s="816" t="s">
        <v>58</v>
      </c>
      <c r="H75" s="816" t="s">
        <v>58</v>
      </c>
      <c r="I75" s="816" t="s">
        <v>58</v>
      </c>
      <c r="J75" s="816" t="s">
        <v>58</v>
      </c>
      <c r="K75" s="816" t="s">
        <v>58</v>
      </c>
      <c r="L75" s="816" t="s">
        <v>58</v>
      </c>
      <c r="M75" s="816" t="s">
        <v>58</v>
      </c>
      <c r="N75" s="816" t="s">
        <v>58</v>
      </c>
      <c r="O75" s="816" t="s">
        <v>58</v>
      </c>
      <c r="P75" s="816" t="s">
        <v>58</v>
      </c>
      <c r="Q75" s="816" t="s">
        <v>58</v>
      </c>
      <c r="R75" s="816" t="s">
        <v>58</v>
      </c>
      <c r="S75" s="816" t="s">
        <v>58</v>
      </c>
      <c r="T75" s="816" t="s">
        <v>58</v>
      </c>
      <c r="U75" s="816" t="s">
        <v>58</v>
      </c>
      <c r="V75" s="816" t="s">
        <v>58</v>
      </c>
      <c r="W75" s="816" t="s">
        <v>58</v>
      </c>
      <c r="X75" s="816" t="s">
        <v>58</v>
      </c>
      <c r="Y75" s="816" t="s">
        <v>58</v>
      </c>
      <c r="Z75" s="816" t="s">
        <v>58</v>
      </c>
      <c r="AA75" s="816" t="s">
        <v>58</v>
      </c>
      <c r="AB75" s="816" t="s">
        <v>58</v>
      </c>
      <c r="AC75" s="816" t="s">
        <v>58</v>
      </c>
      <c r="AD75" s="816" t="s">
        <v>58</v>
      </c>
      <c r="AE75" s="816" t="s">
        <v>58</v>
      </c>
      <c r="AF75" s="816" t="s">
        <v>58</v>
      </c>
      <c r="AG75" s="816" t="s">
        <v>58</v>
      </c>
      <c r="AH75" s="816" t="s">
        <v>58</v>
      </c>
      <c r="AI75" s="816" t="s">
        <v>58</v>
      </c>
      <c r="AJ75" s="816" t="s">
        <v>58</v>
      </c>
      <c r="AK75" s="816" t="s">
        <v>58</v>
      </c>
      <c r="AL75" s="816" t="s">
        <v>58</v>
      </c>
      <c r="AM75" s="816" t="s">
        <v>58</v>
      </c>
      <c r="AN75" s="816" t="s">
        <v>58</v>
      </c>
      <c r="AO75" s="816" t="s">
        <v>58</v>
      </c>
      <c r="AP75" s="817" t="s">
        <v>58</v>
      </c>
      <c r="AQ75" s="818"/>
      <c r="AR75" s="819"/>
      <c r="AS75" s="819"/>
      <c r="AT75" s="819"/>
      <c r="AU75" s="820"/>
      <c r="AV75" s="821"/>
      <c r="AW75" s="822"/>
      <c r="AX75" s="822"/>
      <c r="AY75" s="822"/>
      <c r="AZ75" s="822"/>
      <c r="BA75" s="822"/>
      <c r="BB75" s="822"/>
      <c r="BC75" s="823"/>
      <c r="BD75" s="824"/>
      <c r="BE75" s="825"/>
      <c r="BF75" s="825"/>
      <c r="BG75" s="825"/>
      <c r="BH75" s="825"/>
      <c r="BI75" s="825"/>
      <c r="BJ75" s="826"/>
    </row>
    <row r="76" spans="1:63" ht="23.1" customHeight="1">
      <c r="A76" s="861"/>
      <c r="B76" s="590">
        <v>4</v>
      </c>
      <c r="C76" s="815" t="s">
        <v>61</v>
      </c>
      <c r="D76" s="816"/>
      <c r="E76" s="816"/>
      <c r="F76" s="816"/>
      <c r="G76" s="816"/>
      <c r="H76" s="816"/>
      <c r="I76" s="816"/>
      <c r="J76" s="816"/>
      <c r="K76" s="816"/>
      <c r="L76" s="816"/>
      <c r="M76" s="816"/>
      <c r="N76" s="816"/>
      <c r="O76" s="816"/>
      <c r="P76" s="816"/>
      <c r="Q76" s="816"/>
      <c r="R76" s="816"/>
      <c r="S76" s="816"/>
      <c r="T76" s="816"/>
      <c r="U76" s="816"/>
      <c r="V76" s="816"/>
      <c r="W76" s="816"/>
      <c r="X76" s="816"/>
      <c r="Y76" s="816"/>
      <c r="Z76" s="816"/>
      <c r="AA76" s="816"/>
      <c r="AB76" s="816"/>
      <c r="AC76" s="816"/>
      <c r="AD76" s="816"/>
      <c r="AE76" s="816"/>
      <c r="AF76" s="816"/>
      <c r="AG76" s="816"/>
      <c r="AH76" s="816"/>
      <c r="AI76" s="816"/>
      <c r="AJ76" s="816"/>
      <c r="AK76" s="816"/>
      <c r="AL76" s="816"/>
      <c r="AM76" s="816"/>
      <c r="AN76" s="816"/>
      <c r="AO76" s="816"/>
      <c r="AP76" s="817"/>
      <c r="AQ76" s="818"/>
      <c r="AR76" s="819"/>
      <c r="AS76" s="819"/>
      <c r="AT76" s="819"/>
      <c r="AU76" s="820"/>
      <c r="AV76" s="821"/>
      <c r="AW76" s="822"/>
      <c r="AX76" s="822"/>
      <c r="AY76" s="822"/>
      <c r="AZ76" s="822"/>
      <c r="BA76" s="822"/>
      <c r="BB76" s="822"/>
      <c r="BC76" s="823"/>
      <c r="BD76" s="824"/>
      <c r="BE76" s="825"/>
      <c r="BF76" s="825"/>
      <c r="BG76" s="825"/>
      <c r="BH76" s="825"/>
      <c r="BI76" s="825"/>
      <c r="BJ76" s="826"/>
    </row>
    <row r="77" spans="1:63" ht="23.1" customHeight="1">
      <c r="A77" s="861"/>
      <c r="B77" s="591">
        <v>5</v>
      </c>
      <c r="C77" s="815" t="s">
        <v>62</v>
      </c>
      <c r="D77" s="816"/>
      <c r="E77" s="816"/>
      <c r="F77" s="816"/>
      <c r="G77" s="816"/>
      <c r="H77" s="816"/>
      <c r="I77" s="816"/>
      <c r="J77" s="816"/>
      <c r="K77" s="816"/>
      <c r="L77" s="816"/>
      <c r="M77" s="816"/>
      <c r="N77" s="816"/>
      <c r="O77" s="816"/>
      <c r="P77" s="816"/>
      <c r="Q77" s="816"/>
      <c r="R77" s="816"/>
      <c r="S77" s="816"/>
      <c r="T77" s="816"/>
      <c r="U77" s="816"/>
      <c r="V77" s="816"/>
      <c r="W77" s="816"/>
      <c r="X77" s="816"/>
      <c r="Y77" s="816"/>
      <c r="Z77" s="816"/>
      <c r="AA77" s="816"/>
      <c r="AB77" s="816"/>
      <c r="AC77" s="816"/>
      <c r="AD77" s="816"/>
      <c r="AE77" s="816"/>
      <c r="AF77" s="816"/>
      <c r="AG77" s="816"/>
      <c r="AH77" s="816"/>
      <c r="AI77" s="816"/>
      <c r="AJ77" s="816"/>
      <c r="AK77" s="816"/>
      <c r="AL77" s="816"/>
      <c r="AM77" s="816"/>
      <c r="AN77" s="816"/>
      <c r="AO77" s="816"/>
      <c r="AP77" s="817"/>
      <c r="AQ77" s="818"/>
      <c r="AR77" s="819"/>
      <c r="AS77" s="819"/>
      <c r="AT77" s="819"/>
      <c r="AU77" s="820"/>
      <c r="AV77" s="821" t="s">
        <v>63</v>
      </c>
      <c r="AW77" s="822"/>
      <c r="AX77" s="822"/>
      <c r="AY77" s="822"/>
      <c r="AZ77" s="822"/>
      <c r="BA77" s="822"/>
      <c r="BB77" s="822"/>
      <c r="BC77" s="823"/>
      <c r="BD77" s="842"/>
      <c r="BE77" s="843"/>
      <c r="BF77" s="843"/>
      <c r="BG77" s="843"/>
      <c r="BH77" s="843"/>
      <c r="BI77" s="843"/>
      <c r="BJ77" s="844"/>
    </row>
    <row r="78" spans="1:63" ht="25.5" customHeight="1">
      <c r="A78" s="861"/>
      <c r="B78" s="705">
        <v>6</v>
      </c>
      <c r="C78" s="815" t="s">
        <v>64</v>
      </c>
      <c r="D78" s="816"/>
      <c r="E78" s="816"/>
      <c r="F78" s="816"/>
      <c r="G78" s="816"/>
      <c r="H78" s="816"/>
      <c r="I78" s="816"/>
      <c r="J78" s="816"/>
      <c r="K78" s="816"/>
      <c r="L78" s="816"/>
      <c r="M78" s="816"/>
      <c r="N78" s="816"/>
      <c r="O78" s="816"/>
      <c r="P78" s="816"/>
      <c r="Q78" s="816"/>
      <c r="R78" s="816"/>
      <c r="S78" s="816"/>
      <c r="T78" s="816"/>
      <c r="U78" s="816"/>
      <c r="V78" s="816"/>
      <c r="W78" s="816"/>
      <c r="X78" s="816"/>
      <c r="Y78" s="816"/>
      <c r="Z78" s="816"/>
      <c r="AA78" s="816"/>
      <c r="AB78" s="816"/>
      <c r="AC78" s="816"/>
      <c r="AD78" s="816"/>
      <c r="AE78" s="816"/>
      <c r="AF78" s="816"/>
      <c r="AG78" s="816"/>
      <c r="AH78" s="816"/>
      <c r="AI78" s="816"/>
      <c r="AJ78" s="816"/>
      <c r="AK78" s="816"/>
      <c r="AL78" s="816"/>
      <c r="AM78" s="816"/>
      <c r="AN78" s="816"/>
      <c r="AO78" s="816"/>
      <c r="AP78" s="817"/>
      <c r="AQ78" s="845"/>
      <c r="AR78" s="846"/>
      <c r="AS78" s="846"/>
      <c r="AT78" s="846"/>
      <c r="AU78" s="847"/>
      <c r="AV78" s="821" t="s">
        <v>65</v>
      </c>
      <c r="AW78" s="822"/>
      <c r="AX78" s="822"/>
      <c r="AY78" s="822"/>
      <c r="AZ78" s="822"/>
      <c r="BA78" s="822"/>
      <c r="BB78" s="822"/>
      <c r="BC78" s="823"/>
      <c r="BD78" s="848"/>
      <c r="BE78" s="849"/>
      <c r="BF78" s="849"/>
      <c r="BG78" s="849"/>
      <c r="BH78" s="849"/>
      <c r="BI78" s="849"/>
      <c r="BJ78" s="850"/>
    </row>
    <row r="79" spans="1:63" ht="22.5" customHeight="1">
      <c r="A79" s="861"/>
      <c r="B79" s="705">
        <v>7</v>
      </c>
      <c r="C79" s="851" t="s">
        <v>66</v>
      </c>
      <c r="D79" s="816"/>
      <c r="E79" s="816"/>
      <c r="F79" s="816"/>
      <c r="G79" s="816"/>
      <c r="H79" s="816"/>
      <c r="I79" s="816"/>
      <c r="J79" s="816"/>
      <c r="K79" s="816"/>
      <c r="L79" s="816"/>
      <c r="M79" s="816"/>
      <c r="N79" s="816"/>
      <c r="O79" s="816"/>
      <c r="P79" s="816"/>
      <c r="Q79" s="816"/>
      <c r="R79" s="816"/>
      <c r="S79" s="816"/>
      <c r="T79" s="816"/>
      <c r="U79" s="816"/>
      <c r="V79" s="816"/>
      <c r="W79" s="816"/>
      <c r="X79" s="816"/>
      <c r="Y79" s="816"/>
      <c r="Z79" s="816"/>
      <c r="AA79" s="816"/>
      <c r="AB79" s="816"/>
      <c r="AC79" s="816"/>
      <c r="AD79" s="816"/>
      <c r="AE79" s="816"/>
      <c r="AF79" s="816"/>
      <c r="AG79" s="816"/>
      <c r="AH79" s="816"/>
      <c r="AI79" s="816"/>
      <c r="AJ79" s="816"/>
      <c r="AK79" s="816"/>
      <c r="AL79" s="816"/>
      <c r="AM79" s="816"/>
      <c r="AN79" s="816"/>
      <c r="AO79" s="816"/>
      <c r="AP79" s="817"/>
      <c r="AQ79" s="845"/>
      <c r="AR79" s="846"/>
      <c r="AS79" s="846"/>
      <c r="AT79" s="846"/>
      <c r="AU79" s="847"/>
      <c r="AV79" s="821" t="s">
        <v>67</v>
      </c>
      <c r="AW79" s="822"/>
      <c r="AX79" s="822"/>
      <c r="AY79" s="822"/>
      <c r="AZ79" s="822"/>
      <c r="BA79" s="822"/>
      <c r="BB79" s="822"/>
      <c r="BC79" s="823"/>
      <c r="BD79" s="815"/>
      <c r="BE79" s="816"/>
      <c r="BF79" s="816"/>
      <c r="BG79" s="816"/>
      <c r="BH79" s="816"/>
      <c r="BI79" s="816"/>
      <c r="BJ79" s="817"/>
    </row>
    <row r="80" spans="1:63" ht="22.5" customHeight="1">
      <c r="A80" s="861"/>
      <c r="B80" s="706">
        <v>8</v>
      </c>
      <c r="C80" s="851" t="s">
        <v>68</v>
      </c>
      <c r="D80" s="816"/>
      <c r="E80" s="816"/>
      <c r="F80" s="816"/>
      <c r="G80" s="816"/>
      <c r="H80" s="816"/>
      <c r="I80" s="816"/>
      <c r="J80" s="816"/>
      <c r="K80" s="816"/>
      <c r="L80" s="816"/>
      <c r="M80" s="816"/>
      <c r="N80" s="816"/>
      <c r="O80" s="816"/>
      <c r="P80" s="816"/>
      <c r="Q80" s="816"/>
      <c r="R80" s="816"/>
      <c r="S80" s="816"/>
      <c r="T80" s="816"/>
      <c r="U80" s="816"/>
      <c r="V80" s="816"/>
      <c r="W80" s="816"/>
      <c r="X80" s="816"/>
      <c r="Y80" s="816"/>
      <c r="Z80" s="816"/>
      <c r="AA80" s="816"/>
      <c r="AB80" s="816"/>
      <c r="AC80" s="816"/>
      <c r="AD80" s="816"/>
      <c r="AE80" s="816"/>
      <c r="AF80" s="816"/>
      <c r="AG80" s="816"/>
      <c r="AH80" s="816"/>
      <c r="AI80" s="816"/>
      <c r="AJ80" s="816"/>
      <c r="AK80" s="816"/>
      <c r="AL80" s="816"/>
      <c r="AM80" s="816"/>
      <c r="AN80" s="816"/>
      <c r="AO80" s="816"/>
      <c r="AP80" s="817"/>
      <c r="AQ80" s="845"/>
      <c r="AR80" s="846"/>
      <c r="AS80" s="846"/>
      <c r="AT80" s="846"/>
      <c r="AU80" s="847"/>
      <c r="AV80" s="821" t="s">
        <v>69</v>
      </c>
      <c r="AW80" s="822"/>
      <c r="AX80" s="822"/>
      <c r="AY80" s="822"/>
      <c r="AZ80" s="822"/>
      <c r="BA80" s="822"/>
      <c r="BB80" s="822"/>
      <c r="BC80" s="823"/>
      <c r="BD80" s="880"/>
      <c r="BE80" s="881"/>
      <c r="BF80" s="881"/>
      <c r="BG80" s="881"/>
      <c r="BH80" s="881"/>
      <c r="BI80" s="881"/>
      <c r="BJ80" s="882"/>
    </row>
    <row r="81" spans="1:62" ht="22.5" customHeight="1">
      <c r="A81" s="861"/>
      <c r="B81" s="706">
        <v>9</v>
      </c>
      <c r="C81" s="815" t="s">
        <v>70</v>
      </c>
      <c r="D81" s="816"/>
      <c r="E81" s="816"/>
      <c r="F81" s="816"/>
      <c r="G81" s="816"/>
      <c r="H81" s="816"/>
      <c r="I81" s="816"/>
      <c r="J81" s="816"/>
      <c r="K81" s="816"/>
      <c r="L81" s="816"/>
      <c r="M81" s="816"/>
      <c r="N81" s="816"/>
      <c r="O81" s="816"/>
      <c r="P81" s="816"/>
      <c r="Q81" s="816"/>
      <c r="R81" s="816"/>
      <c r="S81" s="816"/>
      <c r="T81" s="816"/>
      <c r="U81" s="816"/>
      <c r="V81" s="816"/>
      <c r="W81" s="816"/>
      <c r="X81" s="816"/>
      <c r="Y81" s="816"/>
      <c r="Z81" s="816"/>
      <c r="AA81" s="816"/>
      <c r="AB81" s="816"/>
      <c r="AC81" s="816"/>
      <c r="AD81" s="816"/>
      <c r="AE81" s="816"/>
      <c r="AF81" s="816"/>
      <c r="AG81" s="816"/>
      <c r="AH81" s="816"/>
      <c r="AI81" s="816"/>
      <c r="AJ81" s="816"/>
      <c r="AK81" s="816"/>
      <c r="AL81" s="816"/>
      <c r="AM81" s="816"/>
      <c r="AN81" s="816"/>
      <c r="AO81" s="816"/>
      <c r="AP81" s="817"/>
      <c r="AQ81" s="845"/>
      <c r="AR81" s="846"/>
      <c r="AS81" s="846"/>
      <c r="AT81" s="846"/>
      <c r="AU81" s="847"/>
      <c r="AV81" s="821" t="s">
        <v>71</v>
      </c>
      <c r="AW81" s="822"/>
      <c r="AX81" s="822"/>
      <c r="AY81" s="822"/>
      <c r="AZ81" s="822"/>
      <c r="BA81" s="822"/>
      <c r="BB81" s="822"/>
      <c r="BC81" s="823"/>
      <c r="BD81" s="880"/>
      <c r="BE81" s="881"/>
      <c r="BF81" s="881"/>
      <c r="BG81" s="881"/>
      <c r="BH81" s="881"/>
      <c r="BI81" s="881"/>
      <c r="BJ81" s="882"/>
    </row>
    <row r="82" spans="1:62" ht="22.5" customHeight="1">
      <c r="A82" s="861"/>
      <c r="B82" s="706">
        <v>10</v>
      </c>
      <c r="C82" s="815" t="s">
        <v>72</v>
      </c>
      <c r="D82" s="816"/>
      <c r="E82" s="816"/>
      <c r="F82" s="816"/>
      <c r="G82" s="816"/>
      <c r="H82" s="816"/>
      <c r="I82" s="816"/>
      <c r="J82" s="816"/>
      <c r="K82" s="816"/>
      <c r="L82" s="816"/>
      <c r="M82" s="816"/>
      <c r="N82" s="816"/>
      <c r="O82" s="816"/>
      <c r="P82" s="816"/>
      <c r="Q82" s="816"/>
      <c r="R82" s="816"/>
      <c r="S82" s="816"/>
      <c r="T82" s="816"/>
      <c r="U82" s="816"/>
      <c r="V82" s="816"/>
      <c r="W82" s="816"/>
      <c r="X82" s="816"/>
      <c r="Y82" s="816"/>
      <c r="Z82" s="816"/>
      <c r="AA82" s="816"/>
      <c r="AB82" s="816"/>
      <c r="AC82" s="816"/>
      <c r="AD82" s="816"/>
      <c r="AE82" s="816"/>
      <c r="AF82" s="816"/>
      <c r="AG82" s="816"/>
      <c r="AH82" s="816"/>
      <c r="AI82" s="816"/>
      <c r="AJ82" s="816"/>
      <c r="AK82" s="816"/>
      <c r="AL82" s="816"/>
      <c r="AM82" s="816"/>
      <c r="AN82" s="816"/>
      <c r="AO82" s="816"/>
      <c r="AP82" s="817"/>
      <c r="AQ82" s="718"/>
      <c r="AR82" s="718"/>
      <c r="AS82" s="718"/>
      <c r="AT82" s="718"/>
      <c r="AU82" s="719"/>
      <c r="AV82" s="821" t="s">
        <v>73</v>
      </c>
      <c r="AW82" s="822"/>
      <c r="AX82" s="822"/>
      <c r="AY82" s="822"/>
      <c r="AZ82" s="822"/>
      <c r="BA82" s="822"/>
      <c r="BB82" s="822"/>
      <c r="BC82" s="823"/>
      <c r="BD82" s="720"/>
      <c r="BE82" s="723"/>
      <c r="BF82" s="723"/>
      <c r="BG82" s="723"/>
      <c r="BH82" s="723"/>
      <c r="BI82" s="723"/>
      <c r="BJ82" s="724"/>
    </row>
    <row r="83" spans="1:62" ht="23.1" customHeight="1">
      <c r="A83" s="861"/>
      <c r="B83" s="706">
        <v>11</v>
      </c>
      <c r="C83" s="815" t="s">
        <v>74</v>
      </c>
      <c r="D83" s="816"/>
      <c r="E83" s="816"/>
      <c r="F83" s="816"/>
      <c r="G83" s="816"/>
      <c r="H83" s="816"/>
      <c r="I83" s="816"/>
      <c r="J83" s="816"/>
      <c r="K83" s="816"/>
      <c r="L83" s="816"/>
      <c r="M83" s="816"/>
      <c r="N83" s="816"/>
      <c r="O83" s="816"/>
      <c r="P83" s="816"/>
      <c r="Q83" s="816"/>
      <c r="R83" s="816"/>
      <c r="S83" s="816"/>
      <c r="T83" s="816"/>
      <c r="U83" s="816"/>
      <c r="V83" s="816"/>
      <c r="W83" s="816"/>
      <c r="X83" s="816"/>
      <c r="Y83" s="816"/>
      <c r="Z83" s="816"/>
      <c r="AA83" s="816"/>
      <c r="AB83" s="816"/>
      <c r="AC83" s="816"/>
      <c r="AD83" s="816"/>
      <c r="AE83" s="816"/>
      <c r="AF83" s="816"/>
      <c r="AG83" s="816"/>
      <c r="AH83" s="816"/>
      <c r="AI83" s="816"/>
      <c r="AJ83" s="816"/>
      <c r="AK83" s="816"/>
      <c r="AL83" s="816"/>
      <c r="AM83" s="816"/>
      <c r="AN83" s="816"/>
      <c r="AO83" s="816"/>
      <c r="AP83" s="817"/>
      <c r="AQ83" s="818"/>
      <c r="AR83" s="819"/>
      <c r="AS83" s="819"/>
      <c r="AT83" s="819"/>
      <c r="AU83" s="820"/>
      <c r="AV83" s="821" t="s">
        <v>75</v>
      </c>
      <c r="AW83" s="822"/>
      <c r="AX83" s="822"/>
      <c r="AY83" s="822"/>
      <c r="AZ83" s="822"/>
      <c r="BA83" s="822"/>
      <c r="BB83" s="822"/>
      <c r="BC83" s="823"/>
      <c r="BD83" s="720"/>
      <c r="BE83" s="723"/>
      <c r="BF83" s="723"/>
      <c r="BG83" s="723"/>
      <c r="BH83" s="723"/>
      <c r="BI83" s="723"/>
      <c r="BJ83" s="724"/>
    </row>
    <row r="84" spans="1:62" ht="18" customHeight="1">
      <c r="A84" s="862"/>
      <c r="B84" s="592">
        <v>12</v>
      </c>
      <c r="C84" s="830" t="s">
        <v>76</v>
      </c>
      <c r="D84" s="831"/>
      <c r="E84" s="831"/>
      <c r="F84" s="831"/>
      <c r="G84" s="831"/>
      <c r="H84" s="831"/>
      <c r="I84" s="831"/>
      <c r="J84" s="831"/>
      <c r="K84" s="831"/>
      <c r="L84" s="831"/>
      <c r="M84" s="831"/>
      <c r="N84" s="831"/>
      <c r="O84" s="831"/>
      <c r="P84" s="831"/>
      <c r="Q84" s="831"/>
      <c r="R84" s="831"/>
      <c r="S84" s="831"/>
      <c r="T84" s="831"/>
      <c r="U84" s="831"/>
      <c r="V84" s="831"/>
      <c r="W84" s="831"/>
      <c r="X84" s="831"/>
      <c r="Y84" s="831"/>
      <c r="Z84" s="831"/>
      <c r="AA84" s="831"/>
      <c r="AB84" s="831"/>
      <c r="AC84" s="831"/>
      <c r="AD84" s="831"/>
      <c r="AE84" s="831"/>
      <c r="AF84" s="831"/>
      <c r="AG84" s="831"/>
      <c r="AH84" s="831"/>
      <c r="AI84" s="831"/>
      <c r="AJ84" s="831"/>
      <c r="AK84" s="831"/>
      <c r="AL84" s="831"/>
      <c r="AM84" s="831"/>
      <c r="AN84" s="831"/>
      <c r="AO84" s="831"/>
      <c r="AP84" s="832"/>
      <c r="AQ84" s="833"/>
      <c r="AR84" s="834"/>
      <c r="AS84" s="834"/>
      <c r="AT84" s="834"/>
      <c r="AU84" s="835"/>
      <c r="AV84" s="836" t="s">
        <v>77</v>
      </c>
      <c r="AW84" s="837"/>
      <c r="AX84" s="837"/>
      <c r="AY84" s="837"/>
      <c r="AZ84" s="837"/>
      <c r="BA84" s="837"/>
      <c r="BB84" s="837"/>
      <c r="BC84" s="838"/>
      <c r="BD84" s="839"/>
      <c r="BE84" s="840"/>
      <c r="BF84" s="840"/>
      <c r="BG84" s="840"/>
      <c r="BH84" s="840"/>
      <c r="BI84" s="840"/>
      <c r="BJ84" s="841"/>
    </row>
    <row r="85" spans="1:62" ht="7.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811"/>
      <c r="D88" s="811"/>
      <c r="E88" s="811"/>
      <c r="F88" s="811"/>
      <c r="G88" s="811"/>
      <c r="H88" s="811"/>
      <c r="I88" s="811"/>
      <c r="J88" s="811"/>
      <c r="K88" s="811"/>
      <c r="L88" s="811"/>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802"/>
    </row>
    <row r="101" spans="6:6" ht="18" customHeight="1">
      <c r="F101" s="802"/>
    </row>
    <row r="102" spans="6:6" ht="18" customHeight="1">
      <c r="F102" s="802"/>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7" type="noConversion"/>
  <conditionalFormatting sqref="C29:D29">
    <cfRule type="cellIs" dxfId="262" priority="182" stopIfTrue="1" operator="between">
      <formula>#REF!</formula>
      <formula>#REF!</formula>
    </cfRule>
    <cfRule type="cellIs" dxfId="261" priority="183" stopIfTrue="1" operator="between">
      <formula>#REF!</formula>
      <formula>0</formula>
    </cfRule>
    <cfRule type="cellIs" dxfId="260" priority="184" stopIfTrue="1" operator="lessThan">
      <formula>0</formula>
    </cfRule>
  </conditionalFormatting>
  <conditionalFormatting sqref="F22 N27:N60 N70:N65537">
    <cfRule type="cellIs" dxfId="259" priority="64" stopIfTrue="1" operator="lessThan">
      <formula>0</formula>
    </cfRule>
  </conditionalFormatting>
  <conditionalFormatting sqref="F22:H22">
    <cfRule type="cellIs" dxfId="258" priority="63" stopIfTrue="1" operator="between">
      <formula>#REF!</formula>
      <formula>0</formula>
    </cfRule>
    <cfRule type="cellIs" dxfId="257" priority="62" stopIfTrue="1" operator="between">
      <formula>#REF!</formula>
      <formula>#REF!</formula>
    </cfRule>
  </conditionalFormatting>
  <conditionalFormatting sqref="G22:H22 O27:P60 O70:P65537">
    <cfRule type="cellIs" dxfId="256" priority="67" stopIfTrue="1" operator="lessThan">
      <formula>0</formula>
    </cfRule>
  </conditionalFormatting>
  <conditionalFormatting sqref="I10:J10">
    <cfRule type="cellIs" dxfId="255" priority="20" stopIfTrue="1" operator="lessThan">
      <formula>0</formula>
    </cfRule>
    <cfRule type="cellIs" dxfId="254" priority="18" stopIfTrue="1" operator="between">
      <formula>#REF!</formula>
      <formula>#REF!</formula>
    </cfRule>
    <cfRule type="cellIs" dxfId="253" priority="19" stopIfTrue="1" operator="between">
      <formula>#REF!</formula>
      <formula>0</formula>
    </cfRule>
  </conditionalFormatting>
  <conditionalFormatting sqref="J10">
    <cfRule type="cellIs" dxfId="252" priority="21" stopIfTrue="1" operator="between">
      <formula>#REF!</formula>
      <formula>#REF!</formula>
    </cfRule>
    <cfRule type="cellIs" dxfId="251" priority="22" stopIfTrue="1" operator="between">
      <formula>#REF!</formula>
      <formula>0</formula>
    </cfRule>
    <cfRule type="cellIs" dxfId="250" priority="23" stopIfTrue="1" operator="lessThan">
      <formula>0</formula>
    </cfRule>
  </conditionalFormatting>
  <conditionalFormatting sqref="N2 N4">
    <cfRule type="cellIs" dxfId="249" priority="577" stopIfTrue="1" operator="lessThan">
      <formula>0</formula>
    </cfRule>
  </conditionalFormatting>
  <conditionalFormatting sqref="N2 N4:O4 N27:P60 N62:P66 N68:P68 N70:P65537">
    <cfRule type="cellIs" dxfId="248" priority="576" stopIfTrue="1" operator="between">
      <formula>#REF!</formula>
      <formula>0</formula>
    </cfRule>
  </conditionalFormatting>
  <conditionalFormatting sqref="N12 N15 N9">
    <cfRule type="cellIs" dxfId="247" priority="601" stopIfTrue="1" operator="lessThan">
      <formula>0</formula>
    </cfRule>
  </conditionalFormatting>
  <conditionalFormatting sqref="N16">
    <cfRule type="cellIs" dxfId="246" priority="271" stopIfTrue="1" operator="lessThan">
      <formula>0</formula>
    </cfRule>
  </conditionalFormatting>
  <conditionalFormatting sqref="N16:N17">
    <cfRule type="cellIs" dxfId="245" priority="280" stopIfTrue="1" operator="lessThan">
      <formula>0</formula>
    </cfRule>
  </conditionalFormatting>
  <conditionalFormatting sqref="N18">
    <cfRule type="cellIs" dxfId="244" priority="627" stopIfTrue="1" operator="between">
      <formula>#REF!</formula>
      <formula>0</formula>
    </cfRule>
    <cfRule type="cellIs" dxfId="243" priority="626" stopIfTrue="1" operator="between">
      <formula>#REF!</formula>
      <formula>#REF!</formula>
    </cfRule>
    <cfRule type="cellIs" dxfId="242" priority="628" stopIfTrue="1" operator="lessThan">
      <formula>0</formula>
    </cfRule>
  </conditionalFormatting>
  <conditionalFormatting sqref="N20">
    <cfRule type="cellIs" dxfId="241" priority="484" stopIfTrue="1" operator="lessThan">
      <formula>0</formula>
    </cfRule>
  </conditionalFormatting>
  <conditionalFormatting sqref="N21">
    <cfRule type="cellIs" dxfId="240" priority="220" stopIfTrue="1" operator="lessThan">
      <formula>0</formula>
    </cfRule>
  </conditionalFormatting>
  <conditionalFormatting sqref="N25">
    <cfRule type="cellIs" dxfId="239" priority="586" stopIfTrue="1" operator="lessThan">
      <formula>0</formula>
    </cfRule>
  </conditionalFormatting>
  <conditionalFormatting sqref="N26">
    <cfRule type="cellIs" dxfId="238" priority="289" stopIfTrue="1" operator="lessThan">
      <formula>0</formula>
    </cfRule>
  </conditionalFormatting>
  <conditionalFormatting sqref="N28">
    <cfRule type="cellIs" dxfId="237" priority="430" stopIfTrue="1" operator="lessThan">
      <formula>0</formula>
    </cfRule>
  </conditionalFormatting>
  <conditionalFormatting sqref="N31">
    <cfRule type="cellIs" dxfId="236" priority="511" stopIfTrue="1" operator="lessThan">
      <formula>0</formula>
    </cfRule>
  </conditionalFormatting>
  <conditionalFormatting sqref="N34">
    <cfRule type="cellIs" dxfId="235" priority="238" stopIfTrue="1" operator="lessThan">
      <formula>0</formula>
    </cfRule>
  </conditionalFormatting>
  <conditionalFormatting sqref="N35:N49">
    <cfRule type="cellIs" dxfId="234" priority="172" stopIfTrue="1" operator="lessThan">
      <formula>0</formula>
    </cfRule>
  </conditionalFormatting>
  <conditionalFormatting sqref="N62:N66">
    <cfRule type="cellIs" dxfId="233" priority="7" stopIfTrue="1" operator="lessThan">
      <formula>0</formula>
    </cfRule>
  </conditionalFormatting>
  <conditionalFormatting sqref="N67:N68">
    <cfRule type="cellIs" dxfId="232" priority="14" stopIfTrue="1" operator="lessThan">
      <formula>0</formula>
    </cfRule>
  </conditionalFormatting>
  <conditionalFormatting sqref="N9:P9 P11:P18 P20:P23 T22 X22">
    <cfRule type="cellIs" dxfId="231" priority="591" stopIfTrue="1" operator="between">
      <formula>#REF!</formula>
      <formula>0</formula>
    </cfRule>
  </conditionalFormatting>
  <conditionalFormatting sqref="N12:P12 N15:P15">
    <cfRule type="cellIs" dxfId="230" priority="600" stopIfTrue="1" operator="between">
      <formula>#REF!</formula>
      <formula>0</formula>
    </cfRule>
    <cfRule type="cellIs" dxfId="229" priority="599" stopIfTrue="1" operator="between">
      <formula>#REF!</formula>
      <formula>#REF!</formula>
    </cfRule>
  </conditionalFormatting>
  <conditionalFormatting sqref="N14:P14">
    <cfRule type="cellIs" dxfId="228" priority="45" stopIfTrue="1" operator="between">
      <formula>#REF!</formula>
      <formula>0</formula>
    </cfRule>
    <cfRule type="cellIs" dxfId="227" priority="42" stopIfTrue="1" operator="between">
      <formula>#REF!</formula>
      <formula>#REF!</formula>
    </cfRule>
    <cfRule type="cellIs" dxfId="226" priority="43" stopIfTrue="1" operator="between">
      <formula>#REF!</formula>
      <formula>0</formula>
    </cfRule>
    <cfRule type="cellIs" dxfId="225" priority="44" stopIfTrue="1" operator="between">
      <formula>#REF!</formula>
      <formula>#REF!</formula>
    </cfRule>
  </conditionalFormatting>
  <conditionalFormatting sqref="N16:P18 N20:P23 R22:T22 V22:X22 N25:P26">
    <cfRule type="cellIs" dxfId="224" priority="279" stopIfTrue="1" operator="between">
      <formula>#REF!</formula>
      <formula>0</formula>
    </cfRule>
    <cfRule type="cellIs" dxfId="223" priority="278" stopIfTrue="1" operator="between">
      <formula>#REF!</formula>
      <formula>#REF!</formula>
    </cfRule>
  </conditionalFormatting>
  <conditionalFormatting sqref="N16:P18 N20:P23 R22:T22 V22:X22 N25:P34">
    <cfRule type="cellIs" dxfId="222" priority="237" stopIfTrue="1" operator="between">
      <formula>#REF!</formula>
      <formula>0</formula>
    </cfRule>
  </conditionalFormatting>
  <conditionalFormatting sqref="N20:P23 R22:T22 V22:X22 N25:P28">
    <cfRule type="cellIs" dxfId="221" priority="429" stopIfTrue="1" operator="between">
      <formula>#REF!</formula>
      <formula>0</formula>
    </cfRule>
  </conditionalFormatting>
  <conditionalFormatting sqref="N20:P23 R22:T22 V22:X22 N25:P34 N16:P18">
    <cfRule type="cellIs" dxfId="220" priority="236" stopIfTrue="1" operator="between">
      <formula>#REF!</formula>
      <formula>#REF!</formula>
    </cfRule>
  </conditionalFormatting>
  <conditionalFormatting sqref="N21:P23 R22:T22 V22:X22 N25:P49">
    <cfRule type="cellIs" dxfId="219" priority="171" stopIfTrue="1" operator="between">
      <formula>#REF!</formula>
      <formula>0</formula>
    </cfRule>
  </conditionalFormatting>
  <conditionalFormatting sqref="N25:P25">
    <cfRule type="cellIs" dxfId="218" priority="585" stopIfTrue="1" operator="between">
      <formula>#REF!</formula>
      <formula>0</formula>
    </cfRule>
    <cfRule type="cellIs" dxfId="217" priority="584" stopIfTrue="1" operator="between">
      <formula>#REF!</formula>
      <formula>#REF!</formula>
    </cfRule>
  </conditionalFormatting>
  <conditionalFormatting sqref="N25:P28 N20:P23 R22:T22 V22:X22">
    <cfRule type="cellIs" dxfId="216" priority="428" stopIfTrue="1" operator="between">
      <formula>#REF!</formula>
      <formula>#REF!</formula>
    </cfRule>
  </conditionalFormatting>
  <conditionalFormatting sqref="N25:P50 N21:P23 R22:T22 V22:X22">
    <cfRule type="cellIs" dxfId="215" priority="170" stopIfTrue="1" operator="between">
      <formula>#REF!</formula>
      <formula>#REF!</formula>
    </cfRule>
  </conditionalFormatting>
  <conditionalFormatting sqref="N67:P67">
    <cfRule type="cellIs" dxfId="214" priority="12" stopIfTrue="1" operator="between">
      <formula>#REF!</formula>
      <formula>#REF!</formula>
    </cfRule>
    <cfRule type="cellIs" dxfId="213" priority="13" stopIfTrue="1" operator="between">
      <formula>#REF!</formula>
      <formula>0</formula>
    </cfRule>
  </conditionalFormatting>
  <conditionalFormatting sqref="N31:AL31">
    <cfRule type="cellIs" dxfId="212" priority="321" stopIfTrue="1" operator="between">
      <formula>#REF!</formula>
      <formula>0</formula>
    </cfRule>
    <cfRule type="cellIs" dxfId="211" priority="314" stopIfTrue="1" operator="between">
      <formula>#REF!</formula>
      <formula>#REF!</formula>
    </cfRule>
  </conditionalFormatting>
  <conditionalFormatting sqref="O4">
    <cfRule type="cellIs" dxfId="210" priority="580" stopIfTrue="1" operator="lessThan">
      <formula>0</formula>
    </cfRule>
  </conditionalFormatting>
  <conditionalFormatting sqref="O2:P7 N4:O4 N27:P60 N70:P65537 N68:P68 N62:P66 N2">
    <cfRule type="cellIs" dxfId="209" priority="575" stopIfTrue="1" operator="between">
      <formula>#REF!</formula>
      <formula>#REF!</formula>
    </cfRule>
  </conditionalFormatting>
  <conditionalFormatting sqref="O2:P7 O11:P18 O20:P23 S22:T22 W22:X22 O25:P31">
    <cfRule type="cellIs" dxfId="208" priority="514" stopIfTrue="1" operator="lessThan">
      <formula>0</formula>
    </cfRule>
  </conditionalFormatting>
  <conditionalFormatting sqref="O9:P9 P11:P18 P20:P23 T22 X22">
    <cfRule type="cellIs" dxfId="207" priority="592" stopIfTrue="1" operator="lessThan">
      <formula>0</formula>
    </cfRule>
  </conditionalFormatting>
  <conditionalFormatting sqref="O9:P10">
    <cfRule type="cellIs" dxfId="206" priority="24" stopIfTrue="1" operator="between">
      <formula>#REF!</formula>
      <formula>#REF!</formula>
    </cfRule>
    <cfRule type="cellIs" dxfId="205" priority="25" stopIfTrue="1" operator="between">
      <formula>#REF!</formula>
      <formula>0</formula>
    </cfRule>
    <cfRule type="cellIs" dxfId="204" priority="26" stopIfTrue="1" operator="lessThan">
      <formula>0</formula>
    </cfRule>
  </conditionalFormatting>
  <conditionalFormatting sqref="O11:P18 O20:P23 S22:T22 W22:X22 O25:P31 O2:P7">
    <cfRule type="cellIs" dxfId="203" priority="513" stopIfTrue="1" operator="between">
      <formula>#REF!</formula>
      <formula>0</formula>
    </cfRule>
  </conditionalFormatting>
  <conditionalFormatting sqref="O12:P12 O15:P15">
    <cfRule type="cellIs" dxfId="202" priority="604" stopIfTrue="1" operator="lessThan">
      <formula>0</formula>
    </cfRule>
  </conditionalFormatting>
  <conditionalFormatting sqref="O14:P14">
    <cfRule type="cellIs" dxfId="201" priority="46" stopIfTrue="1" operator="lessThan">
      <formula>0</formula>
    </cfRule>
  </conditionalFormatting>
  <conditionalFormatting sqref="O16:P16">
    <cfRule type="cellIs" dxfId="200" priority="274" stopIfTrue="1" operator="lessThan">
      <formula>0</formula>
    </cfRule>
  </conditionalFormatting>
  <conditionalFormatting sqref="O16:P18 O20:P23 S22:T22 W22:X22 O25:P26">
    <cfRule type="cellIs" dxfId="199" priority="283" stopIfTrue="1" operator="lessThan">
      <formula>0</formula>
    </cfRule>
  </conditionalFormatting>
  <conditionalFormatting sqref="O20:P23 S22:T22 W22:X22 O25:P28">
    <cfRule type="cellIs" dxfId="198" priority="433" stopIfTrue="1" operator="lessThan">
      <formula>0</formula>
    </cfRule>
  </conditionalFormatting>
  <conditionalFormatting sqref="O20:P23 S22:T22 W22:X22 O25:P31 O11:P18">
    <cfRule type="cellIs" dxfId="197" priority="512" stopIfTrue="1" operator="between">
      <formula>#REF!</formula>
      <formula>#REF!</formula>
    </cfRule>
  </conditionalFormatting>
  <conditionalFormatting sqref="O21:P23 S22:T22 W22:X22 O25:P49">
    <cfRule type="cellIs" dxfId="196" priority="175" stopIfTrue="1" operator="lessThan">
      <formula>0</formula>
    </cfRule>
  </conditionalFormatting>
  <conditionalFormatting sqref="O25:P25">
    <cfRule type="cellIs" dxfId="195" priority="589" stopIfTrue="1" operator="lessThan">
      <formula>0</formula>
    </cfRule>
  </conditionalFormatting>
  <conditionalFormatting sqref="O34:P34">
    <cfRule type="cellIs" dxfId="194" priority="241" stopIfTrue="1" operator="lessThan">
      <formula>0</formula>
    </cfRule>
  </conditionalFormatting>
  <conditionalFormatting sqref="O62:P68">
    <cfRule type="cellIs" dxfId="193" priority="8" stopIfTrue="1" operator="lessThan">
      <formula>0</formula>
    </cfRule>
  </conditionalFormatting>
  <conditionalFormatting sqref="P3:P5">
    <cfRule type="cellIs" dxfId="192" priority="581" stopIfTrue="1" operator="between">
      <formula>#REF!</formula>
      <formula>#REF!</formula>
    </cfRule>
    <cfRule type="cellIs" dxfId="191" priority="583" stopIfTrue="1" operator="lessThan">
      <formula>0</formula>
    </cfRule>
    <cfRule type="cellIs" dxfId="190" priority="582" stopIfTrue="1" operator="between">
      <formula>#REF!</formula>
      <formula>0</formula>
    </cfRule>
  </conditionalFormatting>
  <conditionalFormatting sqref="P8">
    <cfRule type="cellIs" dxfId="189" priority="3" stopIfTrue="1" operator="lessThan">
      <formula>0</formula>
    </cfRule>
    <cfRule type="cellIs" dxfId="188" priority="4" stopIfTrue="1" operator="between">
      <formula>#REF!</formula>
      <formula>#REF!</formula>
    </cfRule>
    <cfRule type="cellIs" dxfId="187" priority="5" stopIfTrue="1" operator="between">
      <formula>#REF!</formula>
      <formula>0</formula>
    </cfRule>
    <cfRule type="cellIs" dxfId="186" priority="6" stopIfTrue="1" operator="lessThan">
      <formula>0</formula>
    </cfRule>
    <cfRule type="cellIs" dxfId="185" priority="1" stopIfTrue="1" operator="between">
      <formula>#REF!</formula>
      <formula>#REF!</formula>
    </cfRule>
    <cfRule type="cellIs" dxfId="184" priority="2" stopIfTrue="1" operator="between">
      <formula>#REF!</formula>
      <formula>0</formula>
    </cfRule>
  </conditionalFormatting>
  <conditionalFormatting sqref="P10">
    <cfRule type="cellIs" dxfId="183" priority="29" stopIfTrue="1" operator="lessThan">
      <formula>0</formula>
    </cfRule>
    <cfRule type="cellIs" dxfId="182" priority="28" stopIfTrue="1" operator="between">
      <formula>#REF!</formula>
      <formula>0</formula>
    </cfRule>
    <cfRule type="cellIs" dxfId="181" priority="27" stopIfTrue="1" operator="between">
      <formula>#REF!</formula>
      <formula>#REF!</formula>
    </cfRule>
  </conditionalFormatting>
  <conditionalFormatting sqref="P11:P18 P20:P23 T22 X22 N9:P9">
    <cfRule type="cellIs" dxfId="180" priority="590" stopIfTrue="1" operator="between">
      <formula>#REF!</formula>
      <formula>#REF!</formula>
    </cfRule>
  </conditionalFormatting>
  <conditionalFormatting sqref="Q26:R26">
    <cfRule type="cellIs" dxfId="179" priority="203" stopIfTrue="1" operator="between">
      <formula>#REF!</formula>
      <formula>#REF!</formula>
    </cfRule>
    <cfRule type="cellIs" dxfId="178" priority="204" stopIfTrue="1" operator="between">
      <formula>#REF!</formula>
      <formula>0</formula>
    </cfRule>
    <cfRule type="cellIs" dxfId="177" priority="205" stopIfTrue="1" operator="lessThan">
      <formula>0</formula>
    </cfRule>
  </conditionalFormatting>
  <conditionalFormatting sqref="Z30">
    <cfRule type="cellIs" dxfId="176" priority="547" stopIfTrue="1" operator="lessThan">
      <formula>0</formula>
    </cfRule>
  </conditionalFormatting>
  <conditionalFormatting sqref="Z30:AB30">
    <cfRule type="cellIs" dxfId="175" priority="545" stopIfTrue="1" operator="between">
      <formula>#REF!</formula>
      <formula>#REF!</formula>
    </cfRule>
    <cfRule type="cellIs" dxfId="174" priority="546" stopIfTrue="1" operator="between">
      <formula>#REF!</formula>
      <formula>0</formula>
    </cfRule>
  </conditionalFormatting>
  <conditionalFormatting sqref="AA30:AB30">
    <cfRule type="cellIs" dxfId="173" priority="550" stopIfTrue="1" operator="lessThan">
      <formula>0</formula>
    </cfRule>
  </conditionalFormatting>
  <conditionalFormatting sqref="AJ22">
    <cfRule type="cellIs" dxfId="172" priority="91" stopIfTrue="1" operator="lessThan">
      <formula>0</formula>
    </cfRule>
  </conditionalFormatting>
  <conditionalFormatting sqref="AJ31">
    <cfRule type="cellIs" dxfId="171" priority="316" stopIfTrue="1" operator="lessThan">
      <formula>0</formula>
    </cfRule>
  </conditionalFormatting>
  <conditionalFormatting sqref="AJ34">
    <cfRule type="cellIs" dxfId="170" priority="227" stopIfTrue="1" operator="between">
      <formula>#REF!</formula>
      <formula>#REF!</formula>
    </cfRule>
    <cfRule type="cellIs" dxfId="169" priority="228" stopIfTrue="1" operator="between">
      <formula>#REF!</formula>
      <formula>0</formula>
    </cfRule>
    <cfRule type="cellIs" dxfId="168" priority="229" stopIfTrue="1" operator="lessThan">
      <formula>0</formula>
    </cfRule>
  </conditionalFormatting>
  <conditionalFormatting sqref="AJ22:AK22">
    <cfRule type="cellIs" dxfId="167" priority="90" stopIfTrue="1" operator="between">
      <formula>#REF!</formula>
      <formula>0</formula>
    </cfRule>
    <cfRule type="cellIs" dxfId="166" priority="89" stopIfTrue="1" operator="between">
      <formula>#REF!</formula>
      <formula>#REF!</formula>
    </cfRule>
  </conditionalFormatting>
  <conditionalFormatting sqref="AJ26:AK26">
    <cfRule type="cellIs" dxfId="165" priority="197" stopIfTrue="1" operator="between">
      <formula>#REF!</formula>
      <formula>#REF!</formula>
    </cfRule>
    <cfRule type="cellIs" dxfId="164" priority="198" stopIfTrue="1" operator="between">
      <formula>#REF!</formula>
      <formula>0</formula>
    </cfRule>
    <cfRule type="cellIs" dxfId="163" priority="199" stopIfTrue="1" operator="lessThan">
      <formula>0</formula>
    </cfRule>
  </conditionalFormatting>
  <conditionalFormatting sqref="AJ31:AK31">
    <cfRule type="cellIs" dxfId="162" priority="315" stopIfTrue="1" operator="between">
      <formula>#REF!</formula>
      <formula>0</formula>
    </cfRule>
  </conditionalFormatting>
  <conditionalFormatting sqref="AJ28:AL28">
    <cfRule type="cellIs" dxfId="161" priority="307" stopIfTrue="1" operator="lessThan">
      <formula>0</formula>
    </cfRule>
    <cfRule type="cellIs" dxfId="160" priority="305" stopIfTrue="1" operator="between">
      <formula>#REF!</formula>
      <formula>#REF!</formula>
    </cfRule>
    <cfRule type="cellIs" dxfId="159" priority="306" stopIfTrue="1" operator="between">
      <formula>#REF!</formula>
      <formula>0</formula>
    </cfRule>
  </conditionalFormatting>
  <conditionalFormatting sqref="AK22">
    <cfRule type="cellIs" dxfId="158" priority="94" stopIfTrue="1" operator="lessThan">
      <formula>0</formula>
    </cfRule>
  </conditionalFormatting>
  <conditionalFormatting sqref="AK31">
    <cfRule type="cellIs" dxfId="157" priority="319" stopIfTrue="1" operator="lessThan">
      <formula>0</formula>
    </cfRule>
  </conditionalFormatting>
  <conditionalFormatting sqref="AK29:AL34">
    <cfRule type="cellIs" dxfId="156" priority="230" stopIfTrue="1" operator="between">
      <formula>#REF!</formula>
      <formula>#REF!</formula>
    </cfRule>
    <cfRule type="cellIs" dxfId="155" priority="232" stopIfTrue="1" operator="lessThan">
      <formula>0</formula>
    </cfRule>
    <cfRule type="cellIs" dxfId="154" priority="231" stopIfTrue="1" operator="between">
      <formula>#REF!</formula>
      <formula>0</formula>
    </cfRule>
  </conditionalFormatting>
  <conditionalFormatting sqref="AL31">
    <cfRule type="cellIs" dxfId="153" priority="32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6"/>
  <sheetViews>
    <sheetView view="pageBreakPreview" topLeftCell="A56" zoomScale="50" zoomScaleNormal="50" zoomScaleSheetLayoutView="50" zoomScalePageLayoutView="60" workbookViewId="0">
      <selection activeCell="G22" sqref="G22"/>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78</v>
      </c>
    </row>
    <row r="2" spans="1:26" ht="17.25" customHeight="1">
      <c r="A2" s="13"/>
      <c r="B2" s="17" t="s">
        <v>79</v>
      </c>
      <c r="C2" s="948" t="s">
        <v>80</v>
      </c>
      <c r="D2" s="18" t="s">
        <v>81</v>
      </c>
      <c r="E2" s="956">
        <v>45245</v>
      </c>
      <c r="G2" s="19"/>
      <c r="H2" s="16"/>
      <c r="I2" s="102"/>
      <c r="J2" s="102"/>
      <c r="K2" s="15"/>
      <c r="L2" s="15"/>
      <c r="M2" s="16"/>
      <c r="N2" s="103"/>
      <c r="O2" s="104"/>
      <c r="P2" s="103"/>
      <c r="Q2" s="217"/>
      <c r="R2" s="15"/>
    </row>
    <row r="3" spans="1:26">
      <c r="A3" s="13"/>
      <c r="B3" s="20" t="s">
        <v>82</v>
      </c>
      <c r="C3" s="949"/>
      <c r="D3" s="21" t="s">
        <v>83</v>
      </c>
      <c r="E3" s="957"/>
      <c r="G3" s="15"/>
      <c r="H3" s="16"/>
      <c r="I3" s="102"/>
      <c r="J3" s="102"/>
      <c r="K3" s="15"/>
      <c r="L3" s="15"/>
      <c r="M3" s="16"/>
      <c r="N3" s="103"/>
      <c r="O3" s="104"/>
      <c r="P3" s="103"/>
      <c r="Q3" s="217"/>
      <c r="R3" s="15"/>
    </row>
    <row r="4" spans="1:26" ht="6" customHeight="1">
      <c r="A4" s="13"/>
      <c r="B4" s="14"/>
      <c r="C4" s="14"/>
      <c r="D4" s="13"/>
      <c r="E4" s="15" t="s">
        <v>23</v>
      </c>
      <c r="F4" s="15"/>
      <c r="G4" s="15"/>
      <c r="H4" s="16"/>
      <c r="I4" s="102"/>
      <c r="J4" s="102"/>
      <c r="K4" s="15"/>
      <c r="L4" s="15"/>
      <c r="M4" s="16"/>
      <c r="N4" s="103"/>
      <c r="O4" s="104"/>
      <c r="P4" s="103"/>
      <c r="Q4" s="217"/>
      <c r="R4" s="15"/>
    </row>
    <row r="5" spans="1:26" ht="18" customHeight="1">
      <c r="A5" s="22"/>
      <c r="B5" s="23" t="s">
        <v>84</v>
      </c>
      <c r="C5" s="23"/>
      <c r="D5" s="24"/>
      <c r="E5" s="25"/>
      <c r="F5" s="25"/>
      <c r="G5" s="25"/>
      <c r="H5" s="26"/>
      <c r="I5" s="105"/>
      <c r="J5" s="105"/>
      <c r="K5" s="25"/>
      <c r="L5" s="25"/>
      <c r="M5" s="26"/>
      <c r="N5" s="106"/>
      <c r="O5" s="107"/>
      <c r="P5" s="106"/>
      <c r="Q5" s="218"/>
      <c r="R5" s="219" t="s">
        <v>85</v>
      </c>
      <c r="S5" s="25"/>
    </row>
    <row r="6" spans="1:26" ht="18" customHeight="1">
      <c r="A6" s="22"/>
      <c r="B6" s="23" t="s">
        <v>86</v>
      </c>
      <c r="C6" s="23"/>
      <c r="D6" s="24"/>
      <c r="E6" s="25"/>
      <c r="F6" s="25"/>
      <c r="G6" s="25"/>
      <c r="H6" s="26"/>
      <c r="I6" s="105"/>
      <c r="J6" s="105"/>
      <c r="K6" s="25"/>
      <c r="L6" s="25"/>
      <c r="M6" s="26"/>
      <c r="N6" s="106"/>
      <c r="O6" s="107"/>
      <c r="P6" s="106"/>
      <c r="Q6" s="218"/>
      <c r="R6" s="220" t="s">
        <v>87</v>
      </c>
      <c r="S6" s="25"/>
    </row>
    <row r="7" spans="1:26" ht="15" customHeight="1">
      <c r="A7" s="22"/>
      <c r="B7" s="27"/>
      <c r="C7" s="23" t="s">
        <v>88</v>
      </c>
      <c r="D7" s="27"/>
      <c r="E7" s="25"/>
      <c r="F7" s="25"/>
      <c r="G7" s="25"/>
      <c r="H7" s="26"/>
      <c r="I7" s="105"/>
      <c r="J7" s="105"/>
      <c r="K7" s="25"/>
      <c r="L7" s="25"/>
      <c r="M7" s="26"/>
      <c r="N7" s="106"/>
      <c r="O7" s="107"/>
      <c r="P7" s="106"/>
      <c r="Q7" s="218"/>
      <c r="R7" s="25"/>
      <c r="S7" s="25"/>
    </row>
    <row r="8" spans="1:26" ht="18.75" customHeight="1">
      <c r="A8" s="22"/>
      <c r="B8" s="28"/>
      <c r="C8" s="23" t="s">
        <v>89</v>
      </c>
      <c r="D8" s="24"/>
      <c r="E8" s="25"/>
      <c r="F8" s="25"/>
      <c r="G8" s="25"/>
      <c r="H8" s="26"/>
      <c r="I8" s="105"/>
      <c r="J8" s="105"/>
      <c r="K8" s="25"/>
      <c r="L8" s="25"/>
      <c r="M8" s="26"/>
      <c r="N8" s="106"/>
      <c r="O8" s="107"/>
      <c r="P8" s="106"/>
      <c r="Q8" s="218"/>
      <c r="R8" s="25"/>
      <c r="S8" s="25"/>
    </row>
    <row r="9" spans="1:26" ht="30" customHeight="1">
      <c r="A9" s="22"/>
      <c r="B9" s="27"/>
      <c r="C9" s="27"/>
      <c r="D9" s="28"/>
      <c r="E9" s="973" t="s">
        <v>90</v>
      </c>
      <c r="F9" s="974"/>
      <c r="G9" s="974"/>
      <c r="H9" s="974"/>
      <c r="I9" s="975" t="s">
        <v>91</v>
      </c>
      <c r="J9" s="976"/>
      <c r="K9" s="976"/>
      <c r="L9" s="976"/>
      <c r="M9" s="977" t="s">
        <v>92</v>
      </c>
      <c r="N9" s="978"/>
      <c r="O9" s="978"/>
      <c r="P9" s="978"/>
      <c r="Q9" s="979"/>
      <c r="R9" s="221"/>
      <c r="S9" s="25"/>
    </row>
    <row r="10" spans="1:26" ht="54.75" customHeight="1">
      <c r="A10" s="22"/>
      <c r="B10" s="29" t="s">
        <v>93</v>
      </c>
      <c r="C10" s="30" t="s">
        <v>94</v>
      </c>
      <c r="D10" s="30" t="s">
        <v>95</v>
      </c>
      <c r="E10" s="31" t="s">
        <v>96</v>
      </c>
      <c r="F10" s="32" t="s">
        <v>97</v>
      </c>
      <c r="G10" s="31" t="s">
        <v>98</v>
      </c>
      <c r="H10" s="33" t="s">
        <v>99</v>
      </c>
      <c r="I10" s="108" t="s">
        <v>100</v>
      </c>
      <c r="J10" s="32" t="s">
        <v>97</v>
      </c>
      <c r="K10" s="109" t="s">
        <v>99</v>
      </c>
      <c r="L10" s="33" t="s">
        <v>101</v>
      </c>
      <c r="M10" s="110" t="s">
        <v>100</v>
      </c>
      <c r="N10" s="980" t="s">
        <v>102</v>
      </c>
      <c r="O10" s="981"/>
      <c r="P10" s="982" t="s">
        <v>103</v>
      </c>
      <c r="Q10" s="983"/>
      <c r="R10" s="222" t="s">
        <v>104</v>
      </c>
      <c r="S10" s="25"/>
    </row>
    <row r="11" spans="1:26" ht="38.25">
      <c r="A11" s="22"/>
      <c r="B11" s="34" t="s">
        <v>105</v>
      </c>
      <c r="C11" s="35" t="s">
        <v>106</v>
      </c>
      <c r="D11" s="36" t="s">
        <v>107</v>
      </c>
      <c r="E11" s="37" t="s">
        <v>108</v>
      </c>
      <c r="F11" s="37" t="s">
        <v>109</v>
      </c>
      <c r="G11" s="37" t="s">
        <v>110</v>
      </c>
      <c r="H11" s="38" t="s">
        <v>111</v>
      </c>
      <c r="I11" s="111" t="s">
        <v>112</v>
      </c>
      <c r="J11" s="37" t="s">
        <v>113</v>
      </c>
      <c r="K11" s="112" t="s">
        <v>111</v>
      </c>
      <c r="L11" s="38" t="s">
        <v>114</v>
      </c>
      <c r="M11" s="113" t="s">
        <v>112</v>
      </c>
      <c r="N11" s="114" t="s">
        <v>115</v>
      </c>
      <c r="O11" s="115" t="s">
        <v>116</v>
      </c>
      <c r="P11" s="114" t="s">
        <v>115</v>
      </c>
      <c r="Q11" s="223" t="s">
        <v>117</v>
      </c>
      <c r="R11" s="224" t="s">
        <v>118</v>
      </c>
      <c r="S11" s="25"/>
    </row>
    <row r="12" spans="1:26" ht="23.25" customHeight="1">
      <c r="A12" s="22"/>
      <c r="B12" s="39"/>
      <c r="C12" s="39"/>
      <c r="D12" s="950">
        <f>4867.3+5.1</f>
        <v>4872.4000000000005</v>
      </c>
      <c r="E12" s="958" t="s">
        <v>273</v>
      </c>
      <c r="F12" s="40"/>
      <c r="G12" s="41"/>
      <c r="H12" s="42"/>
      <c r="I12" s="116"/>
      <c r="J12" s="117"/>
      <c r="K12" s="117"/>
      <c r="L12" s="118" t="s">
        <v>119</v>
      </c>
      <c r="M12" s="943" t="s">
        <v>120</v>
      </c>
      <c r="N12" s="944"/>
      <c r="O12" s="944"/>
      <c r="P12" s="944"/>
      <c r="Q12" s="945"/>
      <c r="R12" s="225"/>
      <c r="S12" s="25"/>
      <c r="T12" s="226" t="str">
        <f ca="1">IF(O12="","",(O12-TODAY()))</f>
        <v/>
      </c>
      <c r="U12" s="227"/>
    </row>
    <row r="13" spans="1:26" ht="18" customHeight="1">
      <c r="A13" s="22"/>
      <c r="B13" s="43"/>
      <c r="C13" s="43"/>
      <c r="D13" s="951"/>
      <c r="E13" s="959"/>
      <c r="F13" s="45"/>
      <c r="G13" s="46"/>
      <c r="H13" s="47"/>
      <c r="I13" s="119"/>
      <c r="J13" s="120"/>
      <c r="K13" s="120"/>
      <c r="L13" s="121"/>
      <c r="M13" s="122" t="s">
        <v>121</v>
      </c>
      <c r="N13" s="123">
        <f>4851.7+25</f>
        <v>4876.7</v>
      </c>
      <c r="O13" s="124"/>
      <c r="P13" s="125">
        <f>N13-D12</f>
        <v>4.2999999999992724</v>
      </c>
      <c r="Q13" s="228"/>
      <c r="R13" s="60" t="s">
        <v>122</v>
      </c>
      <c r="S13" s="25"/>
      <c r="T13" s="226"/>
      <c r="U13" s="227"/>
      <c r="Z13" s="274"/>
    </row>
    <row r="14" spans="1:26" ht="18" customHeight="1">
      <c r="A14" s="22"/>
      <c r="B14" s="43"/>
      <c r="C14" s="43"/>
      <c r="D14" s="951"/>
      <c r="E14" s="959"/>
      <c r="F14" s="45"/>
      <c r="G14" s="46"/>
      <c r="H14" s="47"/>
      <c r="I14" s="119"/>
      <c r="J14" s="120"/>
      <c r="K14" s="120"/>
      <c r="L14" s="121"/>
      <c r="M14" s="126" t="s">
        <v>123</v>
      </c>
      <c r="N14" s="127">
        <f>4829+50</f>
        <v>4879</v>
      </c>
      <c r="O14" s="128"/>
      <c r="P14" s="129">
        <f>N14-D12</f>
        <v>6.5999999999994543</v>
      </c>
      <c r="Q14" s="229"/>
      <c r="R14" s="230" t="s">
        <v>124</v>
      </c>
      <c r="S14" s="25"/>
      <c r="T14" s="226"/>
      <c r="U14" s="227"/>
    </row>
    <row r="15" spans="1:26" ht="18" customHeight="1">
      <c r="A15" s="22"/>
      <c r="B15" s="43"/>
      <c r="C15" s="43"/>
      <c r="D15" s="951"/>
      <c r="E15" s="959"/>
      <c r="F15" s="45"/>
      <c r="G15" s="48"/>
      <c r="H15" s="47"/>
      <c r="I15" s="119"/>
      <c r="J15" s="120"/>
      <c r="K15" s="120"/>
      <c r="L15" s="121"/>
      <c r="M15" s="126" t="s">
        <v>125</v>
      </c>
      <c r="N15" s="127">
        <f>4790.1+100</f>
        <v>4890.1000000000004</v>
      </c>
      <c r="O15" s="128"/>
      <c r="P15" s="127">
        <f>N15-D12</f>
        <v>17.699999999999818</v>
      </c>
      <c r="Q15" s="231"/>
      <c r="R15" s="232" t="s">
        <v>126</v>
      </c>
      <c r="S15" s="25"/>
      <c r="T15" s="226"/>
      <c r="U15" s="227"/>
    </row>
    <row r="16" spans="1:26" ht="18" customHeight="1">
      <c r="A16" s="22"/>
      <c r="B16" s="43"/>
      <c r="C16" s="43"/>
      <c r="D16" s="951"/>
      <c r="E16" s="959"/>
      <c r="F16" s="45"/>
      <c r="G16" s="48"/>
      <c r="H16" s="47"/>
      <c r="I16" s="119"/>
      <c r="J16" s="120"/>
      <c r="K16" s="120"/>
      <c r="L16" s="121" t="s">
        <v>23</v>
      </c>
      <c r="M16" s="126" t="s">
        <v>127</v>
      </c>
      <c r="N16" s="127">
        <f>4781.1+150</f>
        <v>4931.1000000000004</v>
      </c>
      <c r="O16" s="128"/>
      <c r="P16" s="130">
        <f>N16-D12</f>
        <v>58.699999999999818</v>
      </c>
      <c r="Q16" s="231"/>
      <c r="R16" s="233"/>
      <c r="S16" s="25"/>
      <c r="T16" s="226"/>
      <c r="U16" s="227"/>
    </row>
    <row r="17" spans="1:26" ht="18" customHeight="1">
      <c r="A17" s="22"/>
      <c r="B17" s="43"/>
      <c r="C17" s="43"/>
      <c r="D17" s="951"/>
      <c r="E17" s="959"/>
      <c r="F17" s="45"/>
      <c r="G17" s="49"/>
      <c r="H17" s="47"/>
      <c r="I17" s="119"/>
      <c r="J17" s="120"/>
      <c r="K17" s="120"/>
      <c r="L17" s="121"/>
      <c r="M17" s="131" t="s">
        <v>128</v>
      </c>
      <c r="N17" s="132"/>
      <c r="O17" s="133">
        <v>45265</v>
      </c>
      <c r="P17" s="134"/>
      <c r="Q17" s="234">
        <f>O17-E2</f>
        <v>20</v>
      </c>
      <c r="R17" s="235" t="s">
        <v>129</v>
      </c>
      <c r="S17" s="25"/>
      <c r="T17" s="226"/>
      <c r="U17" s="227"/>
    </row>
    <row r="18" spans="1:26" ht="18" customHeight="1">
      <c r="A18" s="22"/>
      <c r="B18" s="43"/>
      <c r="C18" s="43"/>
      <c r="D18" s="951"/>
      <c r="E18" s="959"/>
      <c r="F18" s="50"/>
      <c r="G18" s="49"/>
      <c r="H18" s="51"/>
      <c r="I18" s="119"/>
      <c r="J18" s="120"/>
      <c r="K18" s="120"/>
      <c r="L18" s="121"/>
      <c r="M18" s="135" t="s">
        <v>130</v>
      </c>
      <c r="N18" s="136"/>
      <c r="O18" s="137">
        <v>45315</v>
      </c>
      <c r="P18" s="138"/>
      <c r="Q18" s="236">
        <f>O18-E2</f>
        <v>70</v>
      </c>
      <c r="R18" s="797" t="s">
        <v>154</v>
      </c>
      <c r="S18" s="25"/>
      <c r="T18" s="226" t="str">
        <f ca="1">IF(O14="","",(O14-TODAY()))</f>
        <v/>
      </c>
      <c r="U18" s="227"/>
      <c r="Z18" s="5"/>
    </row>
    <row r="19" spans="1:26" ht="18" customHeight="1">
      <c r="A19" s="22"/>
      <c r="B19" s="43"/>
      <c r="C19" s="43"/>
      <c r="D19" s="951"/>
      <c r="E19" s="959"/>
      <c r="F19" s="45"/>
      <c r="G19" s="49"/>
      <c r="H19" s="52"/>
      <c r="I19" s="119"/>
      <c r="J19" s="120"/>
      <c r="K19" s="120"/>
      <c r="L19" s="121"/>
      <c r="M19" s="135" t="s">
        <v>131</v>
      </c>
      <c r="N19" s="136"/>
      <c r="O19" s="137">
        <v>45275</v>
      </c>
      <c r="P19" s="138"/>
      <c r="Q19" s="238">
        <f>O19-E2</f>
        <v>30</v>
      </c>
      <c r="R19" s="407" t="s">
        <v>132</v>
      </c>
      <c r="S19" s="25"/>
      <c r="T19" s="226"/>
      <c r="U19" s="227"/>
      <c r="Z19" s="5"/>
    </row>
    <row r="20" spans="1:26" ht="18" customHeight="1">
      <c r="A20" s="22"/>
      <c r="B20" s="43"/>
      <c r="C20" s="43"/>
      <c r="D20" s="951"/>
      <c r="E20" s="959"/>
      <c r="F20" s="45"/>
      <c r="G20" s="49"/>
      <c r="H20" s="47"/>
      <c r="I20" s="119"/>
      <c r="J20" s="120"/>
      <c r="K20" s="120"/>
      <c r="L20" s="121"/>
      <c r="M20" s="122" t="s">
        <v>133</v>
      </c>
      <c r="N20" s="139"/>
      <c r="O20" s="137" t="s">
        <v>206</v>
      </c>
      <c r="P20" s="138"/>
      <c r="Q20" s="238" t="s">
        <v>206</v>
      </c>
      <c r="R20" s="407" t="s">
        <v>134</v>
      </c>
      <c r="S20" s="25"/>
      <c r="T20" s="226"/>
      <c r="U20" s="227"/>
      <c r="Z20" s="5"/>
    </row>
    <row r="21" spans="1:26" ht="18" customHeight="1">
      <c r="A21" s="22"/>
      <c r="B21" s="43"/>
      <c r="C21" s="43"/>
      <c r="D21" s="951"/>
      <c r="E21" s="959"/>
      <c r="F21" s="45"/>
      <c r="G21" s="49"/>
      <c r="H21" s="47"/>
      <c r="I21" s="119"/>
      <c r="J21" s="120"/>
      <c r="K21" s="120"/>
      <c r="L21" s="121"/>
      <c r="M21" s="141" t="s">
        <v>135</v>
      </c>
      <c r="N21" s="142"/>
      <c r="O21" s="143">
        <v>45259</v>
      </c>
      <c r="P21" s="142"/>
      <c r="Q21" s="798">
        <f>O21-E2</f>
        <v>14</v>
      </c>
      <c r="R21" s="793" t="s">
        <v>136</v>
      </c>
      <c r="S21" s="25"/>
      <c r="T21" s="226"/>
      <c r="U21" s="227"/>
      <c r="Z21" s="5"/>
    </row>
    <row r="22" spans="1:26" ht="18" customHeight="1">
      <c r="A22" s="22"/>
      <c r="B22" s="43"/>
      <c r="C22" s="43"/>
      <c r="D22" s="951"/>
      <c r="E22" s="959"/>
      <c r="F22" s="45"/>
      <c r="G22" s="49"/>
      <c r="H22" s="47"/>
      <c r="I22" s="119"/>
      <c r="J22" s="120"/>
      <c r="K22" s="120"/>
      <c r="L22" s="121"/>
      <c r="M22" s="144"/>
      <c r="N22" s="145"/>
      <c r="O22" s="146" t="s">
        <v>137</v>
      </c>
      <c r="P22" s="145"/>
      <c r="Q22" s="241"/>
      <c r="R22" s="242"/>
      <c r="S22" s="25"/>
      <c r="T22" s="226"/>
      <c r="U22" s="227"/>
      <c r="Z22" s="5"/>
    </row>
    <row r="23" spans="1:26" ht="21.75" customHeight="1">
      <c r="A23" s="22"/>
      <c r="B23" s="43"/>
      <c r="C23" s="43"/>
      <c r="D23" s="951"/>
      <c r="E23" s="959"/>
      <c r="F23" s="45"/>
      <c r="G23" s="46"/>
      <c r="H23" s="47"/>
      <c r="I23" s="119"/>
      <c r="J23" s="120"/>
      <c r="K23" s="120"/>
      <c r="L23" s="121"/>
      <c r="M23" s="135" t="s">
        <v>138</v>
      </c>
      <c r="N23" s="127">
        <f>4829+50</f>
        <v>4879</v>
      </c>
      <c r="O23" s="147">
        <v>45284</v>
      </c>
      <c r="P23" s="148">
        <f>N23-D12</f>
        <v>6.5999999999994543</v>
      </c>
      <c r="Q23" s="238">
        <f>O23-E2</f>
        <v>39</v>
      </c>
      <c r="R23" s="243" t="s">
        <v>139</v>
      </c>
      <c r="S23" s="25"/>
      <c r="T23" s="226"/>
      <c r="U23" s="227"/>
      <c r="Z23" s="5"/>
    </row>
    <row r="24" spans="1:26" ht="18" customHeight="1">
      <c r="A24" s="22"/>
      <c r="B24" s="53" t="s">
        <v>140</v>
      </c>
      <c r="C24" s="43"/>
      <c r="D24" s="951"/>
      <c r="E24" s="959"/>
      <c r="F24" s="45"/>
      <c r="G24" s="46"/>
      <c r="H24" s="47"/>
      <c r="I24" s="119"/>
      <c r="J24" s="120"/>
      <c r="K24" s="120"/>
      <c r="L24" s="121"/>
      <c r="M24" s="135" t="s">
        <v>141</v>
      </c>
      <c r="N24" s="149"/>
      <c r="O24" s="147">
        <v>45274</v>
      </c>
      <c r="P24" s="149"/>
      <c r="Q24" s="244">
        <f>O24-E2</f>
        <v>29</v>
      </c>
      <c r="R24" s="245" t="s">
        <v>126</v>
      </c>
      <c r="S24" s="25"/>
      <c r="T24" s="226"/>
      <c r="U24" s="227"/>
      <c r="Z24" s="5"/>
    </row>
    <row r="25" spans="1:26" ht="18" customHeight="1">
      <c r="A25" s="22"/>
      <c r="B25" s="54">
        <v>31307</v>
      </c>
      <c r="C25" s="43"/>
      <c r="D25" s="951"/>
      <c r="E25" s="959"/>
      <c r="F25" s="45"/>
      <c r="G25" s="46"/>
      <c r="H25" s="47"/>
      <c r="I25" s="119"/>
      <c r="J25" s="120"/>
      <c r="K25" s="120"/>
      <c r="L25" s="121"/>
      <c r="M25" s="135" t="s">
        <v>142</v>
      </c>
      <c r="N25" s="136"/>
      <c r="O25" s="147">
        <v>45327</v>
      </c>
      <c r="P25" s="136"/>
      <c r="Q25" s="238">
        <f>O25-E2</f>
        <v>82</v>
      </c>
      <c r="R25" s="246"/>
      <c r="S25" s="25"/>
      <c r="T25" s="226"/>
      <c r="U25" s="227"/>
      <c r="Z25" s="5"/>
    </row>
    <row r="26" spans="1:26" ht="18" customHeight="1">
      <c r="A26" s="22"/>
      <c r="B26" s="55"/>
      <c r="C26" s="43"/>
      <c r="D26" s="951"/>
      <c r="E26" s="959"/>
      <c r="F26" s="56"/>
      <c r="G26" s="57"/>
      <c r="H26" s="58"/>
      <c r="I26" s="119"/>
      <c r="J26" s="120"/>
      <c r="K26" s="120"/>
      <c r="L26" s="121"/>
      <c r="M26" s="150" t="s">
        <v>251</v>
      </c>
      <c r="N26" s="136"/>
      <c r="O26" s="147">
        <v>45364</v>
      </c>
      <c r="P26" s="151"/>
      <c r="Q26" s="238">
        <f>O26-E2</f>
        <v>119</v>
      </c>
      <c r="R26" s="246"/>
      <c r="S26" s="25"/>
      <c r="T26" s="226"/>
      <c r="U26" s="227"/>
      <c r="Z26" s="5"/>
    </row>
    <row r="27" spans="1:26" ht="18" customHeight="1">
      <c r="A27" s="22"/>
      <c r="B27" s="55"/>
      <c r="C27" s="43"/>
      <c r="D27" s="951"/>
      <c r="E27" s="959"/>
      <c r="F27" s="45"/>
      <c r="G27" s="59"/>
      <c r="H27" s="47"/>
      <c r="I27" s="119"/>
      <c r="J27" s="120"/>
      <c r="K27" s="120"/>
      <c r="L27" s="121"/>
      <c r="M27" s="150" t="s">
        <v>252</v>
      </c>
      <c r="N27" s="152"/>
      <c r="O27" s="147">
        <v>45364</v>
      </c>
      <c r="P27" s="151"/>
      <c r="Q27" s="238">
        <f>O27-E2</f>
        <v>119</v>
      </c>
      <c r="R27" s="248" t="s">
        <v>143</v>
      </c>
      <c r="S27" s="25"/>
      <c r="T27" s="226"/>
      <c r="U27" s="227"/>
      <c r="Z27" s="5"/>
    </row>
    <row r="28" spans="1:26" ht="18" customHeight="1">
      <c r="A28" s="22"/>
      <c r="B28" s="55"/>
      <c r="C28" s="43"/>
      <c r="D28" s="951"/>
      <c r="E28" s="959"/>
      <c r="F28" s="45"/>
      <c r="G28" s="46"/>
      <c r="H28" s="58"/>
      <c r="I28" s="119"/>
      <c r="J28" s="120"/>
      <c r="K28" s="120"/>
      <c r="L28" s="121"/>
      <c r="M28" s="135" t="s">
        <v>239</v>
      </c>
      <c r="N28" s="726">
        <f>4829+50</f>
        <v>4879</v>
      </c>
      <c r="O28" s="154"/>
      <c r="P28" s="130">
        <f>N28-D12</f>
        <v>6.5999999999994543</v>
      </c>
      <c r="Q28" s="249"/>
      <c r="R28" s="63" t="s">
        <v>126</v>
      </c>
      <c r="S28" s="25"/>
      <c r="T28" s="226"/>
      <c r="U28" s="227"/>
      <c r="Z28" s="5"/>
    </row>
    <row r="29" spans="1:26" ht="18" customHeight="1">
      <c r="A29" s="22"/>
      <c r="B29" s="55"/>
      <c r="C29" s="43"/>
      <c r="D29" s="951"/>
      <c r="E29" s="959"/>
      <c r="F29" s="56"/>
      <c r="G29" s="60"/>
      <c r="H29" s="61"/>
      <c r="I29" s="155"/>
      <c r="J29" s="156"/>
      <c r="K29" s="64"/>
      <c r="L29" s="121"/>
      <c r="M29" s="135" t="s">
        <v>144</v>
      </c>
      <c r="N29" s="148">
        <f>4781.1+150</f>
        <v>4931.1000000000004</v>
      </c>
      <c r="O29" s="147">
        <v>45553</v>
      </c>
      <c r="P29" s="130">
        <f>N29-D12</f>
        <v>58.699999999999818</v>
      </c>
      <c r="Q29" s="238">
        <f>O29-E2</f>
        <v>308</v>
      </c>
      <c r="R29" s="255" t="s">
        <v>248</v>
      </c>
      <c r="S29" s="25"/>
      <c r="T29" s="226"/>
      <c r="U29" s="227"/>
    </row>
    <row r="30" spans="1:26" ht="18" customHeight="1">
      <c r="A30" s="22"/>
      <c r="B30" s="62" t="s">
        <v>145</v>
      </c>
      <c r="C30" s="55"/>
      <c r="D30" s="951"/>
      <c r="E30" s="959"/>
      <c r="F30" s="45"/>
      <c r="G30" s="63"/>
      <c r="H30" s="47"/>
      <c r="I30" s="155"/>
      <c r="J30" s="120"/>
      <c r="K30" s="120"/>
      <c r="L30" s="121"/>
      <c r="M30" s="135" t="s">
        <v>148</v>
      </c>
      <c r="N30" s="148">
        <f>4790.1+300</f>
        <v>5090.1000000000004</v>
      </c>
      <c r="O30" s="147">
        <v>45372</v>
      </c>
      <c r="P30" s="148">
        <f>N30-D12</f>
        <v>217.69999999999982</v>
      </c>
      <c r="Q30" s="250">
        <f>O30-E2</f>
        <v>127</v>
      </c>
      <c r="R30" s="775" t="s">
        <v>260</v>
      </c>
      <c r="S30" s="25"/>
      <c r="T30" s="226"/>
      <c r="U30" s="227"/>
    </row>
    <row r="31" spans="1:26" ht="18" customHeight="1">
      <c r="A31" s="22"/>
      <c r="B31" s="62" t="s">
        <v>147</v>
      </c>
      <c r="C31" s="55"/>
      <c r="D31" s="951"/>
      <c r="E31" s="959"/>
      <c r="F31" s="45"/>
      <c r="G31" s="46"/>
      <c r="H31" s="64"/>
      <c r="I31" s="155"/>
      <c r="J31" s="120"/>
      <c r="K31" s="120"/>
      <c r="L31" s="121"/>
      <c r="M31" s="126" t="s">
        <v>150</v>
      </c>
      <c r="N31" s="127">
        <f>4767.7+200</f>
        <v>4967.7</v>
      </c>
      <c r="O31" s="128"/>
      <c r="P31" s="130">
        <f>N31-D12</f>
        <v>95.299999999999272</v>
      </c>
      <c r="Q31" s="743"/>
      <c r="R31" s="775" t="s">
        <v>249</v>
      </c>
      <c r="S31" s="25"/>
      <c r="T31" s="226"/>
      <c r="U31" s="227"/>
    </row>
    <row r="32" spans="1:26" ht="18" customHeight="1">
      <c r="A32" s="22"/>
      <c r="B32" s="62" t="s">
        <v>149</v>
      </c>
      <c r="C32" s="55"/>
      <c r="D32" s="951"/>
      <c r="E32" s="959"/>
      <c r="F32" s="50"/>
      <c r="G32" s="57"/>
      <c r="H32" s="65"/>
      <c r="I32" s="157"/>
      <c r="J32" s="79"/>
      <c r="K32" s="79"/>
      <c r="L32" s="158"/>
      <c r="M32" s="379" t="s">
        <v>189</v>
      </c>
      <c r="N32" s="732">
        <f>4798.8+100</f>
        <v>4898.8</v>
      </c>
      <c r="O32" s="733"/>
      <c r="P32" s="734">
        <f>N32-D12</f>
        <v>26.399999999999636</v>
      </c>
      <c r="Q32" s="743"/>
      <c r="R32" s="273" t="s">
        <v>250</v>
      </c>
      <c r="S32" s="25"/>
      <c r="T32" s="226"/>
      <c r="U32" s="227"/>
    </row>
    <row r="33" spans="1:26" ht="18" customHeight="1">
      <c r="A33" s="22"/>
      <c r="B33" s="55"/>
      <c r="C33" s="62" t="s">
        <v>145</v>
      </c>
      <c r="D33" s="951"/>
      <c r="E33" s="959"/>
      <c r="F33" s="66"/>
      <c r="G33" s="57"/>
      <c r="H33" s="67"/>
      <c r="I33" s="119"/>
      <c r="J33" s="159"/>
      <c r="K33" s="159"/>
      <c r="L33" s="121"/>
      <c r="M33" s="126" t="s">
        <v>266</v>
      </c>
      <c r="N33" s="148">
        <v>4961.8</v>
      </c>
      <c r="O33" s="128"/>
      <c r="P33" s="734">
        <f>N33-D12</f>
        <v>89.399999999999636</v>
      </c>
      <c r="Q33" s="743"/>
      <c r="S33" s="25"/>
      <c r="T33" s="226"/>
      <c r="U33" s="227"/>
    </row>
    <row r="34" spans="1:26" ht="18" customHeight="1">
      <c r="A34" s="22"/>
      <c r="B34" s="55"/>
      <c r="C34" s="68">
        <f>D12-1613.9</f>
        <v>3258.5000000000005</v>
      </c>
      <c r="D34" s="951"/>
      <c r="E34" s="959"/>
      <c r="F34" s="69"/>
      <c r="H34" s="70"/>
      <c r="I34" s="160"/>
      <c r="J34" s="161"/>
      <c r="K34" s="162"/>
      <c r="L34" s="163"/>
      <c r="M34" s="135" t="s">
        <v>243</v>
      </c>
      <c r="N34" s="148">
        <f>4828+300</f>
        <v>5128</v>
      </c>
      <c r="O34" s="147">
        <v>45586</v>
      </c>
      <c r="P34" s="356">
        <f>N34-D12</f>
        <v>255.59999999999945</v>
      </c>
      <c r="Q34" s="250">
        <f>O34-E2</f>
        <v>341</v>
      </c>
      <c r="R34" s="251"/>
      <c r="S34" s="25"/>
      <c r="T34" s="226" t="str">
        <f ca="1">IF(O15="","",(O15-TODAY()))</f>
        <v/>
      </c>
      <c r="U34" s="227"/>
    </row>
    <row r="35" spans="1:26" ht="18" customHeight="1">
      <c r="A35" s="22"/>
      <c r="B35" s="55"/>
      <c r="C35" s="68"/>
      <c r="D35" s="951"/>
      <c r="E35" s="959"/>
      <c r="F35" s="71"/>
      <c r="G35" s="57"/>
      <c r="H35" s="70"/>
      <c r="I35" s="160"/>
      <c r="J35" s="161"/>
      <c r="K35" s="162"/>
      <c r="L35" s="163"/>
      <c r="M35" s="379"/>
      <c r="N35" s="761"/>
      <c r="O35" s="785"/>
      <c r="P35" s="761"/>
      <c r="Q35" s="743"/>
      <c r="R35" s="242"/>
      <c r="S35" s="25"/>
      <c r="T35" s="226"/>
      <c r="U35" s="227"/>
    </row>
    <row r="36" spans="1:26" ht="18" customHeight="1">
      <c r="A36" s="22"/>
      <c r="B36" s="55"/>
      <c r="C36" s="68"/>
      <c r="D36" s="951"/>
      <c r="E36" s="959"/>
      <c r="F36" s="69"/>
      <c r="G36" s="59"/>
      <c r="H36" s="70"/>
      <c r="I36" s="781"/>
      <c r="J36" s="786"/>
      <c r="K36" s="782"/>
      <c r="L36" s="163"/>
      <c r="M36" s="760" t="s">
        <v>244</v>
      </c>
      <c r="N36" s="761"/>
      <c r="O36" s="147">
        <v>45276</v>
      </c>
      <c r="P36" s="153"/>
      <c r="Q36" s="247">
        <f>O36-E2</f>
        <v>31</v>
      </c>
      <c r="R36" s="242"/>
      <c r="S36" s="25"/>
      <c r="T36" s="226"/>
      <c r="U36" s="227"/>
    </row>
    <row r="37" spans="1:26" ht="18" customHeight="1">
      <c r="A37" s="22"/>
      <c r="B37" s="55"/>
      <c r="C37" s="68"/>
      <c r="D37" s="951"/>
      <c r="E37" s="959"/>
      <c r="F37" s="737"/>
      <c r="G37" s="59"/>
      <c r="H37" s="70"/>
      <c r="I37" s="160"/>
      <c r="J37" s="161"/>
      <c r="K37" s="162"/>
      <c r="L37" s="163"/>
      <c r="M37" s="760" t="s">
        <v>245</v>
      </c>
      <c r="N37" s="732">
        <f>5276.5</f>
        <v>5276.5</v>
      </c>
      <c r="O37" s="147">
        <v>45276</v>
      </c>
      <c r="P37" s="148">
        <f>N37-D12</f>
        <v>404.09999999999945</v>
      </c>
      <c r="Q37" s="250">
        <f>O37-E2</f>
        <v>31</v>
      </c>
      <c r="R37" s="60" t="s">
        <v>152</v>
      </c>
      <c r="S37" s="25"/>
      <c r="T37" s="226"/>
      <c r="U37" s="227"/>
    </row>
    <row r="38" spans="1:26" ht="18" customHeight="1">
      <c r="A38" s="22"/>
      <c r="B38" s="55"/>
      <c r="C38" s="68"/>
      <c r="D38" s="951"/>
      <c r="E38" s="959"/>
      <c r="F38" s="737"/>
      <c r="G38" s="736"/>
      <c r="H38" s="70"/>
      <c r="I38" s="160"/>
      <c r="J38" s="161"/>
      <c r="K38" s="162"/>
      <c r="L38" s="163"/>
      <c r="M38" s="760" t="s">
        <v>253</v>
      </c>
      <c r="N38" s="732">
        <v>4902.1000000000004</v>
      </c>
      <c r="O38" s="733"/>
      <c r="P38" s="734">
        <f>N38-D12</f>
        <v>29.699999999999818</v>
      </c>
      <c r="Q38" s="743"/>
      <c r="R38" s="60"/>
      <c r="S38" s="25"/>
      <c r="T38" s="226"/>
      <c r="U38" s="227"/>
    </row>
    <row r="39" spans="1:26">
      <c r="A39" s="22"/>
      <c r="B39" s="55"/>
      <c r="C39" s="68"/>
      <c r="D39" s="951"/>
      <c r="E39" s="959"/>
      <c r="F39" s="69"/>
      <c r="G39" s="790"/>
      <c r="H39" s="791"/>
      <c r="I39" s="160"/>
      <c r="J39" s="161"/>
      <c r="K39" s="162"/>
      <c r="L39" s="163"/>
      <c r="M39" s="771" t="s">
        <v>246</v>
      </c>
      <c r="N39" s="732">
        <f>5576.5</f>
        <v>5576.5</v>
      </c>
      <c r="O39" s="147">
        <v>45276</v>
      </c>
      <c r="P39" s="148">
        <f>N39-D12</f>
        <v>704.09999999999945</v>
      </c>
      <c r="Q39" s="250">
        <f>O39-E2</f>
        <v>31</v>
      </c>
      <c r="R39" s="252" t="s">
        <v>154</v>
      </c>
      <c r="S39" s="25"/>
      <c r="T39" s="226"/>
      <c r="U39" s="227"/>
    </row>
    <row r="40" spans="1:26" ht="20.25" customHeight="1" thickBot="1">
      <c r="A40" s="22"/>
      <c r="B40" s="62"/>
      <c r="C40" s="68"/>
      <c r="D40" s="951"/>
      <c r="E40" s="959"/>
      <c r="F40" s="69"/>
      <c r="G40" s="72"/>
      <c r="H40" s="73"/>
      <c r="I40" s="164" t="s">
        <v>256</v>
      </c>
      <c r="J40" s="796" t="s">
        <v>274</v>
      </c>
      <c r="K40" s="795" t="s">
        <v>259</v>
      </c>
      <c r="L40" s="165"/>
      <c r="M40" s="969" t="s">
        <v>153</v>
      </c>
      <c r="N40" s="970"/>
      <c r="O40" s="970"/>
      <c r="P40" s="970"/>
      <c r="Q40" s="971"/>
      <c r="S40" s="25"/>
      <c r="T40" s="226"/>
      <c r="U40" s="227"/>
    </row>
    <row r="41" spans="1:26" ht="18" customHeight="1" thickTop="1">
      <c r="A41" s="22"/>
      <c r="B41" s="62"/>
      <c r="C41" s="68"/>
      <c r="D41" s="951"/>
      <c r="E41" s="959"/>
      <c r="F41" s="69"/>
      <c r="G41" s="775"/>
      <c r="H41" s="792"/>
      <c r="I41" s="157"/>
      <c r="J41" s="166"/>
      <c r="K41" s="167"/>
      <c r="L41" s="165"/>
      <c r="M41" s="122" t="s">
        <v>155</v>
      </c>
      <c r="N41" s="134"/>
      <c r="O41" s="140">
        <v>45247</v>
      </c>
      <c r="P41" s="168"/>
      <c r="Q41" s="253">
        <f>O41-E2</f>
        <v>2</v>
      </c>
      <c r="R41" s="252"/>
      <c r="S41" s="25"/>
      <c r="T41" s="226"/>
      <c r="U41" s="227"/>
    </row>
    <row r="42" spans="1:26" ht="18" customHeight="1">
      <c r="A42" s="22"/>
      <c r="B42" s="62"/>
      <c r="C42" s="68"/>
      <c r="D42" s="951"/>
      <c r="E42" s="959"/>
      <c r="F42" s="69"/>
      <c r="G42" s="74"/>
      <c r="H42" s="75"/>
      <c r="I42" s="157"/>
      <c r="J42" s="166"/>
      <c r="K42" s="167"/>
      <c r="L42" s="165"/>
      <c r="M42" s="135" t="s">
        <v>156</v>
      </c>
      <c r="N42" s="136"/>
      <c r="O42" s="137">
        <v>45265</v>
      </c>
      <c r="P42" s="136"/>
      <c r="Q42" s="234">
        <f>O42-E2</f>
        <v>20</v>
      </c>
      <c r="R42" s="248" t="s">
        <v>157</v>
      </c>
      <c r="S42" s="25"/>
      <c r="T42" s="226"/>
      <c r="U42" s="227"/>
    </row>
    <row r="43" spans="1:26" ht="18" customHeight="1">
      <c r="A43" s="22"/>
      <c r="B43" s="62"/>
      <c r="C43" s="68"/>
      <c r="D43" s="951"/>
      <c r="E43" s="959"/>
      <c r="F43" s="69"/>
      <c r="G43" s="242"/>
      <c r="H43" s="76"/>
      <c r="I43" s="157"/>
      <c r="J43" s="166"/>
      <c r="K43" s="167"/>
      <c r="L43" s="165"/>
      <c r="M43" s="135" t="s">
        <v>158</v>
      </c>
      <c r="N43" s="136"/>
      <c r="O43" s="137">
        <v>45274</v>
      </c>
      <c r="P43" s="136"/>
      <c r="Q43" s="238">
        <f>O43-E2</f>
        <v>29</v>
      </c>
      <c r="R43" s="237" t="s">
        <v>126</v>
      </c>
      <c r="S43" s="25"/>
      <c r="T43" s="226"/>
      <c r="U43" s="227"/>
    </row>
    <row r="44" spans="1:26" ht="18" customHeight="1">
      <c r="A44" s="22"/>
      <c r="B44" s="55"/>
      <c r="C44" s="62"/>
      <c r="D44" s="951"/>
      <c r="E44" s="959"/>
      <c r="F44" s="964"/>
      <c r="G44" s="72"/>
      <c r="H44" s="77"/>
      <c r="I44" s="169"/>
      <c r="J44" s="170"/>
      <c r="K44" s="171"/>
      <c r="L44" s="172"/>
      <c r="M44" s="141" t="s">
        <v>159</v>
      </c>
      <c r="N44" s="173"/>
      <c r="O44" s="143">
        <v>45372</v>
      </c>
      <c r="P44" s="174"/>
      <c r="Q44" s="254">
        <f>O44-E2</f>
        <v>127</v>
      </c>
      <c r="R44" s="255" t="s">
        <v>160</v>
      </c>
      <c r="S44" s="25"/>
      <c r="T44" s="226"/>
      <c r="U44" s="227"/>
      <c r="Z44" s="275"/>
    </row>
    <row r="45" spans="1:26" ht="18" customHeight="1">
      <c r="A45" s="22"/>
      <c r="B45" s="55"/>
      <c r="C45" s="62"/>
      <c r="D45" s="951"/>
      <c r="E45" s="959"/>
      <c r="F45" s="965"/>
      <c r="G45" s="78"/>
      <c r="H45" s="79"/>
      <c r="I45" s="175"/>
      <c r="J45" s="161"/>
      <c r="K45" s="162"/>
      <c r="L45" s="163"/>
      <c r="M45" s="141"/>
      <c r="N45" s="173"/>
      <c r="O45" s="745"/>
      <c r="P45" s="746"/>
      <c r="Q45" s="747"/>
      <c r="R45" s="256" t="s">
        <v>242</v>
      </c>
      <c r="S45" s="25"/>
      <c r="T45" s="226"/>
      <c r="U45" s="227"/>
      <c r="Z45" s="275"/>
    </row>
    <row r="46" spans="1:26" ht="18" customHeight="1" thickBot="1">
      <c r="A46" s="22"/>
      <c r="B46" s="62" t="s">
        <v>161</v>
      </c>
      <c r="C46" s="62" t="s">
        <v>161</v>
      </c>
      <c r="D46" s="951"/>
      <c r="E46" s="959"/>
      <c r="F46" s="965"/>
      <c r="G46" s="78"/>
      <c r="H46" s="79"/>
      <c r="I46" s="175"/>
      <c r="J46" s="170"/>
      <c r="K46" s="171" t="s">
        <v>23</v>
      </c>
      <c r="L46" s="172"/>
      <c r="M46" s="141"/>
      <c r="N46" s="173"/>
      <c r="O46" s="745"/>
      <c r="P46" s="746"/>
      <c r="Q46" s="747"/>
      <c r="S46" s="25"/>
      <c r="T46" s="226"/>
      <c r="U46" s="227"/>
      <c r="Z46" s="275"/>
    </row>
    <row r="47" spans="1:26" ht="23.25" customHeight="1" thickTop="1" thickBot="1">
      <c r="A47" s="22"/>
      <c r="B47" s="80" t="s">
        <v>147</v>
      </c>
      <c r="C47" s="44">
        <f>D12-1654</f>
        <v>3218.4000000000005</v>
      </c>
      <c r="D47" s="951"/>
      <c r="E47" s="959"/>
      <c r="F47" s="965"/>
      <c r="G47" s="81"/>
      <c r="H47" s="79"/>
      <c r="I47" s="176"/>
      <c r="J47" s="177"/>
      <c r="K47" s="178"/>
      <c r="L47" s="179"/>
      <c r="M47" s="972" t="s">
        <v>162</v>
      </c>
      <c r="N47" s="972"/>
      <c r="O47" s="972"/>
      <c r="P47" s="972"/>
      <c r="Q47" s="972"/>
      <c r="R47" s="248" t="s">
        <v>165</v>
      </c>
      <c r="S47" s="25"/>
      <c r="T47" s="226"/>
      <c r="U47" s="227"/>
      <c r="Z47" s="275"/>
    </row>
    <row r="48" spans="1:26" ht="39" customHeight="1" thickTop="1">
      <c r="A48" s="22"/>
      <c r="B48" s="80" t="s">
        <v>163</v>
      </c>
      <c r="C48" s="55"/>
      <c r="D48" s="951"/>
      <c r="E48" s="959"/>
      <c r="F48" s="965"/>
      <c r="G48" s="81"/>
      <c r="H48" s="82"/>
      <c r="I48" s="181"/>
      <c r="J48" s="177"/>
      <c r="K48" s="178"/>
      <c r="L48" s="179"/>
      <c r="M48" s="182" t="s">
        <v>164</v>
      </c>
      <c r="N48" s="123">
        <f>4829+50</f>
        <v>4879</v>
      </c>
      <c r="O48" s="183"/>
      <c r="P48" s="184">
        <f>N48-D12</f>
        <v>6.5999999999994543</v>
      </c>
      <c r="Q48" s="257"/>
      <c r="R48" s="63" t="s">
        <v>126</v>
      </c>
      <c r="S48" s="25"/>
      <c r="T48" s="226"/>
      <c r="U48" s="227"/>
      <c r="Z48" s="275"/>
    </row>
    <row r="49" spans="1:22" ht="39" customHeight="1">
      <c r="A49" s="22"/>
      <c r="B49" s="55"/>
      <c r="C49" s="55"/>
      <c r="D49" s="951"/>
      <c r="E49" s="959"/>
      <c r="F49" s="69"/>
      <c r="G49" s="81"/>
      <c r="H49" s="79"/>
      <c r="I49" s="176"/>
      <c r="J49" s="177"/>
      <c r="K49" s="178"/>
      <c r="L49" s="179"/>
      <c r="M49" s="141" t="s">
        <v>166</v>
      </c>
      <c r="N49" s="127">
        <f>4829+50</f>
        <v>4879</v>
      </c>
      <c r="O49" s="185">
        <v>45372</v>
      </c>
      <c r="P49" s="186">
        <f>N49-D12</f>
        <v>6.5999999999994543</v>
      </c>
      <c r="Q49" s="258">
        <f>O49-E2</f>
        <v>127</v>
      </c>
      <c r="R49" s="80" t="s">
        <v>168</v>
      </c>
      <c r="S49" s="25"/>
      <c r="T49" s="226"/>
      <c r="U49" s="227"/>
    </row>
    <row r="50" spans="1:22" ht="39" customHeight="1">
      <c r="A50" s="22"/>
      <c r="B50" s="55"/>
      <c r="C50" s="55"/>
      <c r="D50" s="951"/>
      <c r="E50" s="959"/>
      <c r="F50" s="69"/>
      <c r="G50" s="83"/>
      <c r="H50" s="79"/>
      <c r="I50" s="176"/>
      <c r="J50" s="177"/>
      <c r="K50" s="178"/>
      <c r="L50" s="179"/>
      <c r="M50" s="126" t="s">
        <v>167</v>
      </c>
      <c r="N50" s="187">
        <f>4829+50</f>
        <v>4879</v>
      </c>
      <c r="O50" s="188"/>
      <c r="P50" s="189">
        <f>N50-D12</f>
        <v>6.5999999999994543</v>
      </c>
      <c r="Q50" s="188"/>
      <c r="R50" s="259" t="s">
        <v>169</v>
      </c>
      <c r="S50" s="25"/>
      <c r="T50" s="226"/>
      <c r="U50" s="227"/>
    </row>
    <row r="51" spans="1:22" ht="39" customHeight="1" thickBot="1">
      <c r="A51" s="22"/>
      <c r="B51" s="55"/>
      <c r="C51" s="55"/>
      <c r="D51" s="951"/>
      <c r="E51" s="959"/>
      <c r="F51" s="69"/>
      <c r="G51" s="83"/>
      <c r="H51" s="79"/>
      <c r="I51" s="176"/>
      <c r="J51" s="177"/>
      <c r="K51" s="178"/>
      <c r="L51" s="179"/>
      <c r="M51" s="126" t="s">
        <v>267</v>
      </c>
      <c r="N51" s="127">
        <v>4961.8</v>
      </c>
      <c r="O51" s="185">
        <v>45503</v>
      </c>
      <c r="P51" s="186">
        <f>N51-D12</f>
        <v>89.399999999999636</v>
      </c>
      <c r="Q51" s="258">
        <f>O51-E2</f>
        <v>258</v>
      </c>
      <c r="R51" s="12"/>
      <c r="S51" s="25"/>
      <c r="T51" s="226"/>
      <c r="U51" s="227"/>
    </row>
    <row r="52" spans="1:22" ht="21.75" thickTop="1" thickBot="1">
      <c r="A52" s="22"/>
      <c r="B52" s="55"/>
      <c r="C52" s="55"/>
      <c r="D52" s="951"/>
      <c r="E52" s="959"/>
      <c r="F52" s="69"/>
      <c r="G52" s="84"/>
      <c r="H52" s="79"/>
      <c r="I52" s="176"/>
      <c r="J52" s="177"/>
      <c r="K52" s="178"/>
      <c r="L52" s="179"/>
      <c r="M52" s="180" t="s">
        <v>170</v>
      </c>
      <c r="N52" s="946" t="s">
        <v>171</v>
      </c>
      <c r="O52" s="947"/>
      <c r="P52" s="943" t="s">
        <v>172</v>
      </c>
      <c r="Q52" s="945"/>
      <c r="R52" s="248" t="s">
        <v>173</v>
      </c>
      <c r="S52" s="25"/>
      <c r="T52" s="226"/>
      <c r="U52" s="227"/>
    </row>
    <row r="53" spans="1:22" ht="33.75" customHeight="1" thickTop="1">
      <c r="A53" s="22"/>
      <c r="B53" s="62"/>
      <c r="C53" s="55"/>
      <c r="D53" s="951"/>
      <c r="E53" s="959"/>
      <c r="F53" s="45"/>
      <c r="G53" s="85"/>
      <c r="H53" s="79"/>
      <c r="I53" s="181"/>
      <c r="J53" s="177"/>
      <c r="K53" s="178"/>
      <c r="L53" s="179"/>
      <c r="M53" s="126"/>
      <c r="N53" s="189"/>
      <c r="O53" s="341"/>
      <c r="P53" s="184"/>
      <c r="Q53" s="340"/>
      <c r="R53" s="262">
        <v>5458</v>
      </c>
      <c r="S53" s="25"/>
      <c r="T53" s="226"/>
      <c r="U53" s="227"/>
    </row>
    <row r="54" spans="1:22" ht="26.25" customHeight="1">
      <c r="A54" s="22"/>
      <c r="B54" s="62"/>
      <c r="C54" s="44"/>
      <c r="D54" s="951"/>
      <c r="E54" s="959"/>
      <c r="F54" s="50"/>
      <c r="G54" s="81"/>
      <c r="H54" s="86"/>
      <c r="I54" s="181"/>
      <c r="J54" s="177"/>
      <c r="K54" s="178"/>
      <c r="L54" s="179"/>
      <c r="M54" s="194" t="s">
        <v>254</v>
      </c>
      <c r="N54" s="154"/>
      <c r="O54" s="772">
        <v>45286</v>
      </c>
      <c r="P54" s="744"/>
      <c r="Q54" s="773">
        <f>O54-E2</f>
        <v>41</v>
      </c>
      <c r="R54" s="264" t="s">
        <v>174</v>
      </c>
      <c r="S54" s="25"/>
      <c r="T54" s="226"/>
      <c r="U54" s="227"/>
    </row>
    <row r="55" spans="1:22" ht="26.25" customHeight="1">
      <c r="A55" s="22"/>
      <c r="B55" s="62"/>
      <c r="C55" s="788"/>
      <c r="D55" s="951"/>
      <c r="E55" s="959"/>
      <c r="F55" s="50"/>
      <c r="G55" s="81"/>
      <c r="H55" s="86"/>
      <c r="I55" s="181"/>
      <c r="J55" s="177"/>
      <c r="K55" s="178"/>
      <c r="L55" s="179"/>
      <c r="M55" s="194" t="s">
        <v>262</v>
      </c>
      <c r="N55" s="189">
        <v>5000</v>
      </c>
      <c r="O55" s="341"/>
      <c r="P55" s="184">
        <f>N55-D12</f>
        <v>127.59999999999945</v>
      </c>
      <c r="Q55" s="340"/>
      <c r="R55" s="789" t="s">
        <v>278</v>
      </c>
      <c r="S55" s="25"/>
      <c r="T55" s="226"/>
      <c r="U55" s="227"/>
    </row>
    <row r="56" spans="1:22" ht="26.25" customHeight="1">
      <c r="A56" s="22"/>
      <c r="B56" s="62"/>
      <c r="C56" s="788"/>
      <c r="D56" s="951"/>
      <c r="E56" s="959"/>
      <c r="F56" s="50"/>
      <c r="G56" s="81"/>
      <c r="H56" s="86"/>
      <c r="I56" s="181"/>
      <c r="J56" s="177"/>
      <c r="K56" s="178"/>
      <c r="L56" s="179"/>
      <c r="M56" s="194" t="s">
        <v>263</v>
      </c>
      <c r="N56" s="189">
        <v>5000</v>
      </c>
      <c r="O56" s="341"/>
      <c r="P56" s="184">
        <f>N56-D12</f>
        <v>127.59999999999945</v>
      </c>
      <c r="Q56" s="340"/>
      <c r="R56" s="789"/>
      <c r="S56" s="25"/>
      <c r="T56" s="226"/>
      <c r="U56" s="227"/>
    </row>
    <row r="57" spans="1:22" ht="38.25" customHeight="1">
      <c r="A57" s="22"/>
      <c r="B57" s="62"/>
      <c r="C57" s="788"/>
      <c r="D57" s="951"/>
      <c r="E57" s="959"/>
      <c r="F57" s="50"/>
      <c r="G57" s="81"/>
      <c r="H57" s="86"/>
      <c r="I57" s="181"/>
      <c r="J57" s="177"/>
      <c r="K57" s="178"/>
      <c r="L57" s="179"/>
      <c r="M57" s="194" t="s">
        <v>264</v>
      </c>
      <c r="N57" s="189">
        <v>5000</v>
      </c>
      <c r="O57" s="341"/>
      <c r="P57" s="184">
        <f>N57-D12</f>
        <v>127.59999999999945</v>
      </c>
      <c r="Q57" s="340"/>
      <c r="R57" s="789"/>
      <c r="S57" s="25"/>
      <c r="T57" s="226"/>
      <c r="U57" s="227"/>
    </row>
    <row r="58" spans="1:22" ht="38.25" customHeight="1">
      <c r="A58" s="22"/>
      <c r="B58" s="62"/>
      <c r="C58" s="788"/>
      <c r="D58" s="951"/>
      <c r="E58" s="959"/>
      <c r="F58" s="50"/>
      <c r="G58" s="81"/>
      <c r="H58" s="86"/>
      <c r="I58" s="181"/>
      <c r="J58" s="177"/>
      <c r="K58" s="178"/>
      <c r="L58" s="179"/>
      <c r="M58" s="194" t="s">
        <v>268</v>
      </c>
      <c r="N58" s="154"/>
      <c r="O58" s="772">
        <v>45317</v>
      </c>
      <c r="P58" s="744"/>
      <c r="Q58" s="773">
        <f>O58-E2</f>
        <v>72</v>
      </c>
      <c r="R58" s="789"/>
      <c r="S58" s="25"/>
      <c r="T58" s="226"/>
      <c r="U58" s="227"/>
    </row>
    <row r="59" spans="1:22" ht="38.25" customHeight="1">
      <c r="A59" s="22"/>
      <c r="B59" s="62"/>
      <c r="C59" s="788"/>
      <c r="D59" s="951"/>
      <c r="E59" s="959"/>
      <c r="F59" s="50"/>
      <c r="G59" s="81"/>
      <c r="H59" s="86"/>
      <c r="I59" s="181"/>
      <c r="J59" s="177"/>
      <c r="K59" s="178"/>
      <c r="L59" s="179"/>
      <c r="M59" s="194" t="s">
        <v>269</v>
      </c>
      <c r="N59" s="189">
        <v>5000</v>
      </c>
      <c r="O59" s="341"/>
      <c r="P59" s="184">
        <f>N59-D12</f>
        <v>127.59999999999945</v>
      </c>
      <c r="Q59" s="340"/>
      <c r="R59" s="789"/>
      <c r="S59" s="25"/>
      <c r="T59" s="226"/>
      <c r="U59" s="227"/>
    </row>
    <row r="60" spans="1:22" ht="9.9499999999999993" customHeight="1">
      <c r="A60" s="22"/>
      <c r="B60" s="87"/>
      <c r="C60" s="87"/>
      <c r="D60" s="88" t="s">
        <v>175</v>
      </c>
      <c r="E60" s="89"/>
      <c r="F60" s="90"/>
      <c r="G60" s="91"/>
      <c r="H60" s="90"/>
      <c r="I60" s="196"/>
      <c r="J60" s="197"/>
      <c r="K60" s="197"/>
      <c r="L60" s="197"/>
      <c r="M60" s="198"/>
      <c r="N60" s="199"/>
      <c r="O60" s="200"/>
      <c r="P60" s="199"/>
      <c r="Q60" s="265"/>
      <c r="R60" s="266"/>
      <c r="S60" s="25"/>
    </row>
    <row r="61" spans="1:22" ht="18" customHeight="1">
      <c r="A61" s="92"/>
      <c r="B61" s="93"/>
      <c r="C61" s="93"/>
      <c r="D61" s="952">
        <f>4567+3.1</f>
        <v>4570.1000000000004</v>
      </c>
      <c r="E61" s="960" t="s">
        <v>275</v>
      </c>
      <c r="F61" s="94"/>
      <c r="G61" s="95"/>
      <c r="H61" s="96"/>
      <c r="I61" s="201"/>
      <c r="J61" s="202"/>
      <c r="K61" s="203"/>
      <c r="L61" s="204"/>
      <c r="M61" s="966" t="s">
        <v>120</v>
      </c>
      <c r="N61" s="967"/>
      <c r="O61" s="967"/>
      <c r="P61" s="967"/>
      <c r="Q61" s="968"/>
      <c r="R61" s="251"/>
      <c r="S61" s="25"/>
      <c r="T61" s="267" t="e">
        <f ca="1">IF(#REF!="","",(#REF!-TODAY()))</f>
        <v>#REF!</v>
      </c>
      <c r="V61" s="268"/>
    </row>
    <row r="62" spans="1:22" ht="18" customHeight="1">
      <c r="A62" s="22"/>
      <c r="B62" s="55"/>
      <c r="C62" s="55"/>
      <c r="D62" s="951"/>
      <c r="E62" s="959"/>
      <c r="F62" s="97"/>
      <c r="G62" s="98"/>
      <c r="H62" s="99"/>
      <c r="I62" s="205"/>
      <c r="J62" s="206"/>
      <c r="K62" s="178"/>
      <c r="L62" s="207"/>
      <c r="M62" s="208"/>
      <c r="N62" s="209"/>
      <c r="O62" s="210"/>
      <c r="P62" s="209"/>
      <c r="Q62" s="269"/>
      <c r="R62" s="60" t="s">
        <v>122</v>
      </c>
      <c r="S62" s="25"/>
      <c r="T62" s="267"/>
      <c r="V62" s="268"/>
    </row>
    <row r="63" spans="1:22" ht="18" customHeight="1">
      <c r="A63" s="22"/>
      <c r="B63" s="55"/>
      <c r="C63" s="55"/>
      <c r="D63" s="951"/>
      <c r="E63" s="959"/>
      <c r="F63" s="97"/>
      <c r="G63" s="98"/>
      <c r="H63" s="99"/>
      <c r="I63" s="205"/>
      <c r="J63" s="206"/>
      <c r="K63" s="178"/>
      <c r="L63" s="207"/>
      <c r="M63" s="211" t="s">
        <v>176</v>
      </c>
      <c r="N63" s="212">
        <f>4556.6+25</f>
        <v>4581.6000000000004</v>
      </c>
      <c r="O63" s="213"/>
      <c r="P63" s="214">
        <f>N63-D61</f>
        <v>11.5</v>
      </c>
      <c r="Q63" s="270"/>
      <c r="R63" s="230" t="s">
        <v>124</v>
      </c>
      <c r="S63" s="25"/>
      <c r="T63" s="267"/>
      <c r="V63" s="268"/>
    </row>
    <row r="64" spans="1:22" ht="18" customHeight="1">
      <c r="A64" s="22"/>
      <c r="B64" s="62"/>
      <c r="C64" s="62"/>
      <c r="D64" s="951"/>
      <c r="E64" s="959"/>
      <c r="F64" s="97"/>
      <c r="G64" s="98"/>
      <c r="H64" s="99"/>
      <c r="I64" s="205"/>
      <c r="J64" s="206"/>
      <c r="K64" s="178"/>
      <c r="L64" s="207"/>
      <c r="M64" s="126" t="s">
        <v>123</v>
      </c>
      <c r="N64" s="127">
        <f>4544.3+50</f>
        <v>4594.3</v>
      </c>
      <c r="O64" s="128"/>
      <c r="P64" s="212">
        <f>N64-D61</f>
        <v>24.199999999999818</v>
      </c>
      <c r="Q64" s="229"/>
      <c r="R64" s="271" t="s">
        <v>126</v>
      </c>
      <c r="S64" s="25"/>
      <c r="T64" s="267"/>
      <c r="V64" s="268"/>
    </row>
    <row r="65" spans="1:56" ht="18" customHeight="1">
      <c r="A65" s="22"/>
      <c r="B65" s="62"/>
      <c r="C65" s="62"/>
      <c r="D65" s="951"/>
      <c r="E65" s="959"/>
      <c r="F65" s="97"/>
      <c r="G65" s="100"/>
      <c r="H65" s="99"/>
      <c r="I65" s="205"/>
      <c r="J65" s="206"/>
      <c r="K65" s="178"/>
      <c r="L65" s="207"/>
      <c r="M65" s="126" t="s">
        <v>125</v>
      </c>
      <c r="N65" s="127">
        <v>4599.6000000000004</v>
      </c>
      <c r="O65" s="128"/>
      <c r="P65" s="130">
        <f>N65-D61</f>
        <v>29.5</v>
      </c>
      <c r="Q65" s="231"/>
      <c r="R65" s="235" t="s">
        <v>129</v>
      </c>
      <c r="S65" s="25"/>
      <c r="T65" s="267"/>
      <c r="V65" s="268"/>
    </row>
    <row r="66" spans="1:56" ht="18" customHeight="1">
      <c r="A66" s="22"/>
      <c r="B66" s="62"/>
      <c r="C66" s="62"/>
      <c r="D66" s="951"/>
      <c r="E66" s="959"/>
      <c r="F66" s="97"/>
      <c r="G66" s="101"/>
      <c r="H66" s="99"/>
      <c r="I66" s="205"/>
      <c r="J66" s="206"/>
      <c r="K66" s="178"/>
      <c r="L66" s="207"/>
      <c r="M66" s="126" t="s">
        <v>127</v>
      </c>
      <c r="N66" s="127">
        <f>4478.2+150</f>
        <v>4628.2</v>
      </c>
      <c r="O66" s="128"/>
      <c r="P66" s="130">
        <f>N66-D61</f>
        <v>58.099999999999454</v>
      </c>
      <c r="Q66" s="231"/>
      <c r="R66" s="232" t="s">
        <v>126</v>
      </c>
      <c r="S66" s="25"/>
      <c r="T66" s="267"/>
      <c r="V66" s="268"/>
    </row>
    <row r="67" spans="1:56" ht="18" customHeight="1">
      <c r="A67" s="22"/>
      <c r="B67" s="62"/>
      <c r="C67" s="62"/>
      <c r="D67" s="951"/>
      <c r="E67" s="959"/>
      <c r="F67" s="97"/>
      <c r="G67" s="101"/>
      <c r="H67" s="99"/>
      <c r="I67" s="205"/>
      <c r="J67" s="206"/>
      <c r="K67" s="178"/>
      <c r="L67" s="207"/>
      <c r="M67" s="141" t="s">
        <v>177</v>
      </c>
      <c r="N67" s="173"/>
      <c r="O67" s="215">
        <v>45252</v>
      </c>
      <c r="P67" s="173"/>
      <c r="Q67" s="272">
        <f>O67-E2</f>
        <v>7</v>
      </c>
      <c r="R67" s="273" t="s">
        <v>132</v>
      </c>
      <c r="S67" s="25"/>
      <c r="T67" s="267"/>
      <c r="V67" s="268"/>
    </row>
    <row r="68" spans="1:56" ht="18" customHeight="1">
      <c r="A68" s="22"/>
      <c r="B68" s="62"/>
      <c r="C68" s="62"/>
      <c r="D68" s="951"/>
      <c r="E68" s="959"/>
      <c r="F68" s="97"/>
      <c r="G68" s="101"/>
      <c r="H68" s="99"/>
      <c r="I68" s="205"/>
      <c r="J68" s="206"/>
      <c r="K68" s="178"/>
      <c r="L68" s="207"/>
      <c r="M68" s="141" t="s">
        <v>178</v>
      </c>
      <c r="N68" s="173"/>
      <c r="O68" s="312">
        <v>45283</v>
      </c>
      <c r="P68" s="173"/>
      <c r="Q68" s="263">
        <f>O68-E2</f>
        <v>38</v>
      </c>
      <c r="R68" s="273" t="s">
        <v>134</v>
      </c>
      <c r="S68" s="25"/>
      <c r="T68" s="267"/>
      <c r="V68" s="268"/>
    </row>
    <row r="69" spans="1:56" ht="19.5" customHeight="1">
      <c r="A69" s="22"/>
      <c r="B69" s="62"/>
      <c r="C69" s="62"/>
      <c r="D69" s="951"/>
      <c r="E69" s="959"/>
      <c r="F69" s="97"/>
      <c r="G69" s="101"/>
      <c r="H69" s="99"/>
      <c r="I69" s="205"/>
      <c r="J69" s="206"/>
      <c r="K69" s="178"/>
      <c r="L69" s="207"/>
      <c r="M69" s="150" t="s">
        <v>179</v>
      </c>
      <c r="N69" s="152"/>
      <c r="O69" s="143">
        <v>45323</v>
      </c>
      <c r="P69" s="313"/>
      <c r="Q69" s="247">
        <f>O69-E2</f>
        <v>78</v>
      </c>
      <c r="R69" s="794" t="s">
        <v>136</v>
      </c>
      <c r="S69" s="25"/>
      <c r="T69" s="267"/>
      <c r="V69" s="268"/>
    </row>
    <row r="70" spans="1:56" ht="21" customHeight="1">
      <c r="A70" s="22"/>
      <c r="B70" s="62"/>
      <c r="C70" s="62"/>
      <c r="D70" s="951"/>
      <c r="E70" s="959"/>
      <c r="F70" s="97"/>
      <c r="G70" s="101"/>
      <c r="H70" s="99"/>
      <c r="I70" s="205"/>
      <c r="J70" s="206"/>
      <c r="K70" s="178"/>
      <c r="L70" s="207"/>
      <c r="M70" s="141" t="s">
        <v>180</v>
      </c>
      <c r="N70" s="142"/>
      <c r="O70" s="143">
        <v>45259</v>
      </c>
      <c r="P70" s="142"/>
      <c r="Q70" s="254">
        <f>O70-E2</f>
        <v>14</v>
      </c>
      <c r="R70" s="239"/>
      <c r="S70" s="25"/>
      <c r="T70" s="267"/>
      <c r="V70" s="268"/>
    </row>
    <row r="71" spans="1:56" ht="18" customHeight="1">
      <c r="A71" s="22"/>
      <c r="B71" s="62"/>
      <c r="C71" s="62"/>
      <c r="D71" s="951"/>
      <c r="E71" s="959"/>
      <c r="F71" s="97"/>
      <c r="G71" s="277"/>
      <c r="H71" s="99"/>
      <c r="I71" s="205"/>
      <c r="J71" s="178"/>
      <c r="K71" s="178"/>
      <c r="L71" s="207"/>
      <c r="M71" s="126" t="s">
        <v>133</v>
      </c>
      <c r="N71" s="314"/>
      <c r="O71" s="215">
        <v>45256</v>
      </c>
      <c r="P71" s="314"/>
      <c r="Q71" s="799">
        <f>O71-E2</f>
        <v>11</v>
      </c>
      <c r="R71" s="246"/>
      <c r="S71" s="25"/>
      <c r="T71" s="226">
        <f ca="1">IF(O69="","",(O69-TODAY()))</f>
        <v>79</v>
      </c>
      <c r="U71" s="382"/>
      <c r="V71" s="268"/>
      <c r="Z71" s="413"/>
    </row>
    <row r="72" spans="1:56" s="2" customFormat="1" ht="18" customHeight="1">
      <c r="A72" s="22"/>
      <c r="B72" s="62"/>
      <c r="C72" s="62"/>
      <c r="D72" s="951"/>
      <c r="E72" s="959"/>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51"/>
      <c r="E73" s="959"/>
      <c r="F73" s="97"/>
      <c r="G73" s="278"/>
      <c r="H73" s="99"/>
      <c r="I73" s="316"/>
      <c r="J73" s="178"/>
      <c r="K73" s="178"/>
      <c r="L73" s="207" t="s">
        <v>181</v>
      </c>
      <c r="M73" s="317" t="s">
        <v>182</v>
      </c>
      <c r="N73" s="318">
        <f>4544.3+50</f>
        <v>4594.3</v>
      </c>
      <c r="O73" s="319">
        <v>45282</v>
      </c>
      <c r="P73" s="320">
        <f>N73-D61</f>
        <v>24.199999999999818</v>
      </c>
      <c r="Q73" s="385">
        <f>O73-E2</f>
        <v>37</v>
      </c>
      <c r="R73" s="246"/>
      <c r="S73" s="25"/>
      <c r="T73" s="226"/>
      <c r="U73" s="382"/>
      <c r="V73" s="268"/>
      <c r="Z73" s="274"/>
    </row>
    <row r="74" spans="1:56" ht="18" customHeight="1">
      <c r="A74" s="22"/>
      <c r="B74" s="55"/>
      <c r="C74" s="62"/>
      <c r="D74" s="951"/>
      <c r="E74" s="959"/>
      <c r="F74" s="67"/>
      <c r="G74" s="278"/>
      <c r="H74" s="67"/>
      <c r="I74" s="205"/>
      <c r="J74" s="178"/>
      <c r="K74" s="178"/>
      <c r="L74" s="207"/>
      <c r="M74" s="135" t="s">
        <v>142</v>
      </c>
      <c r="N74" s="151"/>
      <c r="O74" s="147">
        <v>45360</v>
      </c>
      <c r="P74" s="151"/>
      <c r="Q74" s="238">
        <f>O74-E2</f>
        <v>115</v>
      </c>
      <c r="R74" s="248" t="s">
        <v>143</v>
      </c>
      <c r="S74" s="25"/>
      <c r="T74" s="226"/>
      <c r="U74" s="382"/>
      <c r="V74" s="268"/>
    </row>
    <row r="75" spans="1:56" ht="18" customHeight="1">
      <c r="A75" s="22"/>
      <c r="B75" s="279" t="s">
        <v>183</v>
      </c>
      <c r="C75" s="62"/>
      <c r="D75" s="951"/>
      <c r="E75" s="959"/>
      <c r="F75" s="67"/>
      <c r="G75" s="278"/>
      <c r="H75" s="67"/>
      <c r="I75" s="205"/>
      <c r="J75" s="742"/>
      <c r="K75" s="178"/>
      <c r="L75" s="207"/>
      <c r="M75" s="135" t="s">
        <v>141</v>
      </c>
      <c r="N75" s="151"/>
      <c r="O75" s="147">
        <v>45331</v>
      </c>
      <c r="P75" s="151"/>
      <c r="Q75" s="250">
        <f>O75-E2</f>
        <v>86</v>
      </c>
      <c r="R75" s="63" t="s">
        <v>126</v>
      </c>
      <c r="S75" s="25"/>
      <c r="T75" s="226"/>
      <c r="V75" s="268"/>
      <c r="Z75" s="274"/>
    </row>
    <row r="76" spans="1:56" ht="18" customHeight="1">
      <c r="A76" s="22"/>
      <c r="B76" s="279">
        <v>31315</v>
      </c>
      <c r="C76" s="62"/>
      <c r="D76" s="951"/>
      <c r="E76" s="959"/>
      <c r="F76" s="97"/>
      <c r="G76" s="278"/>
      <c r="H76" s="65"/>
      <c r="I76" s="205"/>
      <c r="J76" s="178"/>
      <c r="K76" s="178"/>
      <c r="L76" s="207"/>
      <c r="M76" s="150" t="s">
        <v>241</v>
      </c>
      <c r="N76" s="136"/>
      <c r="O76" s="147">
        <v>45323</v>
      </c>
      <c r="P76" s="151"/>
      <c r="Q76" s="238">
        <f>O76-E2</f>
        <v>78</v>
      </c>
      <c r="R76" s="262" t="s">
        <v>184</v>
      </c>
      <c r="S76" s="25"/>
      <c r="T76" s="226"/>
      <c r="V76" s="268"/>
      <c r="Z76" s="274"/>
    </row>
    <row r="77" spans="1:56" ht="18" customHeight="1">
      <c r="A77" s="22"/>
      <c r="B77" s="55"/>
      <c r="C77" s="55"/>
      <c r="D77" s="951"/>
      <c r="E77" s="959"/>
      <c r="F77" s="97"/>
      <c r="G77" s="278"/>
      <c r="H77" s="99"/>
      <c r="I77" s="321"/>
      <c r="J77" s="322"/>
      <c r="K77" s="322"/>
      <c r="L77" s="207"/>
      <c r="M77" s="150" t="s">
        <v>240</v>
      </c>
      <c r="N77" s="152"/>
      <c r="O77" s="147">
        <v>45323</v>
      </c>
      <c r="P77" s="151"/>
      <c r="Q77" s="238">
        <f>O77-E2</f>
        <v>78</v>
      </c>
      <c r="R77" s="775" t="s">
        <v>247</v>
      </c>
      <c r="S77" s="25"/>
      <c r="T77" s="226"/>
      <c r="V77" s="268"/>
      <c r="X77" s="386"/>
    </row>
    <row r="78" spans="1:56" ht="21" customHeight="1">
      <c r="A78" s="22"/>
      <c r="B78" s="55"/>
      <c r="C78" s="55"/>
      <c r="D78" s="951"/>
      <c r="E78" s="959"/>
      <c r="F78" s="97"/>
      <c r="H78" s="99"/>
      <c r="I78" s="119"/>
      <c r="J78" s="178"/>
      <c r="K78" s="178"/>
      <c r="L78" s="207"/>
      <c r="M78" s="135" t="s">
        <v>185</v>
      </c>
      <c r="N78" s="127">
        <f>4544.3+50</f>
        <v>4594.3</v>
      </c>
      <c r="O78" s="323"/>
      <c r="P78" s="324">
        <f>N78-D61</f>
        <v>24.199999999999818</v>
      </c>
      <c r="Q78" s="341"/>
      <c r="R78" s="775" t="s">
        <v>186</v>
      </c>
      <c r="S78" s="25"/>
      <c r="T78" s="226"/>
      <c r="V78" s="268"/>
      <c r="X78" s="386"/>
    </row>
    <row r="79" spans="1:56" ht="21" customHeight="1">
      <c r="A79" s="22"/>
      <c r="B79" s="62" t="s">
        <v>145</v>
      </c>
      <c r="C79" s="80" t="s">
        <v>145</v>
      </c>
      <c r="D79" s="951"/>
      <c r="E79" s="959"/>
      <c r="F79" s="61"/>
      <c r="G79" s="280"/>
      <c r="H79" s="99"/>
      <c r="I79" s="119"/>
      <c r="J79" s="178"/>
      <c r="K79" s="178"/>
      <c r="L79" s="207"/>
      <c r="M79" s="325" t="s">
        <v>144</v>
      </c>
      <c r="N79" s="148">
        <f>4478.2+150</f>
        <v>4628.2</v>
      </c>
      <c r="O79" s="147">
        <v>45508</v>
      </c>
      <c r="P79" s="735">
        <f>N79-D61</f>
        <v>58.099999999999454</v>
      </c>
      <c r="Q79" s="238">
        <f>O79-E2</f>
        <v>263</v>
      </c>
      <c r="R79" s="273" t="s">
        <v>187</v>
      </c>
      <c r="S79" s="25"/>
      <c r="T79" s="226"/>
      <c r="V79" s="268"/>
      <c r="X79" s="386"/>
    </row>
    <row r="80" spans="1:56" ht="21" customHeight="1">
      <c r="A80" s="22"/>
      <c r="B80" s="62"/>
      <c r="C80" s="68">
        <f>D61</f>
        <v>4570.1000000000004</v>
      </c>
      <c r="D80" s="951"/>
      <c r="E80" s="959"/>
      <c r="F80" s="61"/>
      <c r="G80" s="280"/>
      <c r="H80" s="99"/>
      <c r="I80" s="119"/>
      <c r="J80" s="178"/>
      <c r="K80" s="178"/>
      <c r="L80" s="207"/>
      <c r="M80" s="325" t="s">
        <v>150</v>
      </c>
      <c r="N80" s="148">
        <v>4699.6000000000004</v>
      </c>
      <c r="O80" s="326"/>
      <c r="P80" s="148">
        <f>N80-D61</f>
        <v>129.5</v>
      </c>
      <c r="Q80" s="743"/>
      <c r="R80" s="12"/>
      <c r="S80" s="25"/>
      <c r="T80" s="226"/>
      <c r="V80" s="268"/>
      <c r="X80" s="386"/>
    </row>
    <row r="81" spans="1:24" ht="21" customHeight="1">
      <c r="A81" s="22"/>
      <c r="B81" s="80" t="s">
        <v>147</v>
      </c>
      <c r="C81" s="80"/>
      <c r="D81" s="951"/>
      <c r="E81" s="959"/>
      <c r="F81" s="61"/>
      <c r="G81" s="280"/>
      <c r="H81" s="99"/>
      <c r="I81" s="119"/>
      <c r="J81" s="178"/>
      <c r="K81" s="178"/>
      <c r="L81" s="207"/>
      <c r="M81" s="325" t="s">
        <v>146</v>
      </c>
      <c r="N81" s="148">
        <v>4799.6000000000004</v>
      </c>
      <c r="O81" s="326"/>
      <c r="P81" s="148">
        <f>N81-D61</f>
        <v>229.5</v>
      </c>
      <c r="Q81" s="249"/>
      <c r="R81" s="262"/>
      <c r="S81" s="25"/>
      <c r="T81" s="226"/>
      <c r="V81" s="268"/>
      <c r="X81" s="386"/>
    </row>
    <row r="82" spans="1:24">
      <c r="A82" s="22"/>
      <c r="B82" s="62" t="s">
        <v>188</v>
      </c>
      <c r="C82" s="80"/>
      <c r="D82" s="951"/>
      <c r="E82" s="959"/>
      <c r="F82" s="47"/>
      <c r="G82" s="280"/>
      <c r="H82" s="65"/>
      <c r="I82" s="119"/>
      <c r="J82" s="327"/>
      <c r="K82" s="178"/>
      <c r="L82" s="207"/>
      <c r="M82" s="333" t="s">
        <v>265</v>
      </c>
      <c r="N82" s="776">
        <f>4558.8+25</f>
        <v>4583.8</v>
      </c>
      <c r="O82" s="748"/>
      <c r="P82" s="148">
        <f>N82-D61</f>
        <v>13.699999999999818</v>
      </c>
      <c r="Q82" s="249"/>
      <c r="R82" s="242"/>
      <c r="S82" s="25"/>
      <c r="T82" s="226"/>
      <c r="V82" s="268"/>
      <c r="X82" s="386"/>
    </row>
    <row r="83" spans="1:24">
      <c r="A83" s="22"/>
      <c r="B83" s="62"/>
      <c r="C83" s="281"/>
      <c r="D83" s="951"/>
      <c r="E83" s="959"/>
      <c r="F83" s="47"/>
      <c r="G83" s="280"/>
      <c r="H83" s="65"/>
      <c r="I83" s="119"/>
      <c r="J83" s="328"/>
      <c r="K83" s="178"/>
      <c r="L83" s="207"/>
      <c r="M83" s="325" t="s">
        <v>276</v>
      </c>
      <c r="N83" s="148">
        <v>4690</v>
      </c>
      <c r="O83" s="326"/>
      <c r="P83" s="148">
        <f>N83-D61</f>
        <v>119.89999999999964</v>
      </c>
      <c r="Q83" s="249"/>
      <c r="R83" s="12"/>
      <c r="S83" s="25"/>
      <c r="T83" s="226"/>
      <c r="V83" s="268"/>
      <c r="X83" s="386"/>
    </row>
    <row r="84" spans="1:24" ht="18" customHeight="1">
      <c r="A84" s="22"/>
      <c r="B84" s="55"/>
      <c r="D84" s="951"/>
      <c r="E84" s="959"/>
      <c r="F84" s="282"/>
      <c r="G84" s="779"/>
      <c r="H84" s="283"/>
      <c r="I84" s="155"/>
      <c r="J84" s="156"/>
      <c r="K84" s="64"/>
      <c r="L84" s="329"/>
      <c r="M84" s="325" t="s">
        <v>148</v>
      </c>
      <c r="N84" s="148">
        <v>4730.3999999999996</v>
      </c>
      <c r="O84" s="147">
        <v>45268</v>
      </c>
      <c r="P84" s="735">
        <f>N84-D61</f>
        <v>160.29999999999927</v>
      </c>
      <c r="Q84" s="238">
        <f>O84-E2</f>
        <v>23</v>
      </c>
      <c r="R84" s="262"/>
      <c r="S84" s="25"/>
      <c r="T84" s="226"/>
      <c r="V84" s="268"/>
      <c r="X84" s="386"/>
    </row>
    <row r="85" spans="1:24" ht="17.25" customHeight="1">
      <c r="A85" s="22"/>
      <c r="B85" s="55"/>
      <c r="C85" s="80"/>
      <c r="D85" s="951"/>
      <c r="E85" s="959"/>
      <c r="F85" s="67"/>
      <c r="G85" s="779"/>
      <c r="H85" s="79"/>
      <c r="I85" s="164"/>
      <c r="J85" s="64"/>
      <c r="K85" s="64"/>
      <c r="L85" s="207"/>
      <c r="M85" s="774"/>
      <c r="N85" s="749"/>
      <c r="O85" s="750"/>
      <c r="P85" s="749"/>
      <c r="Q85" s="249"/>
      <c r="R85" s="248" t="s">
        <v>152</v>
      </c>
      <c r="S85" s="25"/>
      <c r="T85" s="226"/>
      <c r="V85" s="268"/>
      <c r="X85" s="386"/>
    </row>
    <row r="86" spans="1:24" ht="17.45" customHeight="1">
      <c r="A86" s="22"/>
      <c r="B86" s="55"/>
      <c r="C86" s="55"/>
      <c r="D86" s="951"/>
      <c r="E86" s="959"/>
      <c r="F86" s="59"/>
      <c r="G86" s="278"/>
      <c r="H86" s="284"/>
      <c r="I86" s="330"/>
      <c r="J86" s="86"/>
      <c r="K86" s="331"/>
      <c r="L86" s="332"/>
      <c r="M86" s="774"/>
      <c r="N86" s="749"/>
      <c r="O86" s="750"/>
      <c r="P86" s="749"/>
      <c r="Q86" s="249"/>
      <c r="R86" s="252" t="s">
        <v>154</v>
      </c>
      <c r="S86" s="25"/>
      <c r="T86" s="226"/>
      <c r="V86" s="268"/>
      <c r="X86" s="386"/>
    </row>
    <row r="87" spans="1:24" ht="17.45" customHeight="1">
      <c r="A87" s="22"/>
      <c r="B87" s="55"/>
      <c r="C87" s="55"/>
      <c r="D87" s="951"/>
      <c r="E87" s="959"/>
      <c r="F87" s="59"/>
      <c r="G87" s="278"/>
      <c r="H87" s="284"/>
      <c r="I87" s="781"/>
      <c r="J87" s="786"/>
      <c r="K87" s="786"/>
      <c r="L87" s="335"/>
      <c r="M87" s="774"/>
      <c r="N87" s="749"/>
      <c r="O87" s="750"/>
      <c r="P87" s="749"/>
      <c r="Q87" s="249"/>
      <c r="R87" s="252"/>
      <c r="S87" s="25"/>
      <c r="T87" s="226"/>
      <c r="V87" s="268"/>
      <c r="X87" s="386"/>
    </row>
    <row r="88" spans="1:24" ht="17.45" customHeight="1">
      <c r="A88" s="22"/>
      <c r="B88" s="55"/>
      <c r="C88" s="55"/>
      <c r="D88" s="951"/>
      <c r="E88" s="959"/>
      <c r="F88" s="59"/>
      <c r="G88" s="278"/>
      <c r="H88" s="79"/>
      <c r="I88" s="330"/>
      <c r="J88" s="334"/>
      <c r="K88" s="331"/>
      <c r="L88" s="777"/>
      <c r="M88" s="774"/>
      <c r="N88" s="749"/>
      <c r="O88" s="750"/>
      <c r="P88" s="749"/>
      <c r="Q88" s="249"/>
      <c r="S88" s="25"/>
      <c r="T88" s="226"/>
      <c r="V88" s="268"/>
      <c r="X88" s="386"/>
    </row>
    <row r="89" spans="1:24" ht="17.45" customHeight="1">
      <c r="A89" s="22"/>
      <c r="B89" s="55"/>
      <c r="C89" s="55"/>
      <c r="D89" s="951"/>
      <c r="E89" s="959"/>
      <c r="F89" s="59"/>
      <c r="G89" s="278"/>
      <c r="H89" s="780"/>
      <c r="I89" s="330"/>
      <c r="J89" s="334"/>
      <c r="K89" s="331"/>
      <c r="L89" s="335"/>
      <c r="M89" s="774"/>
      <c r="N89" s="749"/>
      <c r="O89" s="750"/>
      <c r="P89" s="749"/>
      <c r="Q89" s="249"/>
      <c r="R89" s="248" t="s">
        <v>157</v>
      </c>
      <c r="S89" s="25"/>
      <c r="T89" s="226"/>
      <c r="V89" s="268"/>
      <c r="X89" s="386"/>
    </row>
    <row r="90" spans="1:24" ht="17.45" customHeight="1">
      <c r="A90" s="22"/>
      <c r="B90" s="55"/>
      <c r="C90" s="55"/>
      <c r="D90" s="951"/>
      <c r="E90" s="959"/>
      <c r="F90" s="59"/>
      <c r="G90" s="779"/>
      <c r="H90" s="285"/>
      <c r="I90" s="330"/>
      <c r="J90" s="334"/>
      <c r="K90" s="331"/>
      <c r="L90" s="335"/>
      <c r="M90" s="774"/>
      <c r="N90" s="749"/>
      <c r="O90" s="750"/>
      <c r="P90" s="749"/>
      <c r="Q90" s="249"/>
      <c r="R90" s="63" t="s">
        <v>126</v>
      </c>
      <c r="S90" s="25"/>
      <c r="T90" s="226"/>
      <c r="V90" s="268"/>
      <c r="X90" s="386"/>
    </row>
    <row r="91" spans="1:24" ht="17.45" customHeight="1">
      <c r="A91" s="22"/>
      <c r="B91" s="55"/>
      <c r="C91" s="55"/>
      <c r="D91" s="951"/>
      <c r="E91" s="959"/>
      <c r="F91" s="59"/>
      <c r="G91" s="278"/>
      <c r="H91" s="284"/>
      <c r="I91" s="330"/>
      <c r="J91" s="334"/>
      <c r="K91" s="331"/>
      <c r="L91" s="335"/>
      <c r="M91" s="333"/>
      <c r="N91" s="749"/>
      <c r="O91" s="750"/>
      <c r="P91" s="749"/>
      <c r="Q91" s="751"/>
      <c r="R91" s="255" t="s">
        <v>190</v>
      </c>
      <c r="S91" s="25"/>
      <c r="T91" s="226"/>
      <c r="V91" s="268"/>
      <c r="X91" s="386"/>
    </row>
    <row r="92" spans="1:24" ht="21.75" customHeight="1" thickBot="1">
      <c r="A92" s="22"/>
      <c r="B92" s="62" t="s">
        <v>161</v>
      </c>
      <c r="C92" s="62" t="s">
        <v>161</v>
      </c>
      <c r="D92" s="951"/>
      <c r="E92" s="959"/>
      <c r="F92" s="97"/>
      <c r="G92" s="286"/>
      <c r="H92" s="61"/>
      <c r="I92" s="119"/>
      <c r="J92" s="778"/>
      <c r="K92" s="178"/>
      <c r="L92" s="207"/>
      <c r="M92" s="969" t="s">
        <v>153</v>
      </c>
      <c r="N92" s="970"/>
      <c r="O92" s="970"/>
      <c r="P92" s="970"/>
      <c r="Q92" s="971"/>
      <c r="R92" s="262" t="s">
        <v>255</v>
      </c>
      <c r="S92" s="25"/>
      <c r="T92" s="226"/>
      <c r="V92" s="268"/>
      <c r="W92" s="386"/>
      <c r="X92" s="276"/>
    </row>
    <row r="93" spans="1:24" ht="18" customHeight="1" thickTop="1">
      <c r="A93" s="22"/>
      <c r="B93" s="80" t="s">
        <v>191</v>
      </c>
      <c r="C93" s="68">
        <f>D61</f>
        <v>4570.1000000000004</v>
      </c>
      <c r="D93" s="951"/>
      <c r="E93" s="959"/>
      <c r="F93" s="97"/>
      <c r="G93" s="287"/>
      <c r="H93" s="67"/>
      <c r="I93" s="205"/>
      <c r="J93" s="178"/>
      <c r="K93" s="178"/>
      <c r="L93" s="207"/>
      <c r="M93" s="122" t="s">
        <v>155</v>
      </c>
      <c r="N93" s="134"/>
      <c r="O93" s="140">
        <v>45246</v>
      </c>
      <c r="P93" s="168"/>
      <c r="Q93" s="387">
        <f>O93-E2</f>
        <v>1</v>
      </c>
      <c r="R93" s="12"/>
      <c r="S93" s="25"/>
      <c r="T93" s="226"/>
      <c r="V93" s="268"/>
      <c r="W93" s="388"/>
      <c r="X93" s="389"/>
    </row>
    <row r="94" spans="1:24" ht="24" customHeight="1">
      <c r="A94" s="22"/>
      <c r="B94" s="62" t="s">
        <v>192</v>
      </c>
      <c r="C94" s="55"/>
      <c r="D94" s="951"/>
      <c r="E94" s="959"/>
      <c r="F94" s="97"/>
      <c r="G94" s="288"/>
      <c r="H94" s="67"/>
      <c r="I94" s="205"/>
      <c r="J94" s="178"/>
      <c r="K94" s="178"/>
      <c r="L94" s="207"/>
      <c r="M94" s="135" t="s">
        <v>156</v>
      </c>
      <c r="N94" s="136"/>
      <c r="O94" s="140">
        <v>45252</v>
      </c>
      <c r="P94" s="136"/>
      <c r="Q94" s="238">
        <f>O94-E2</f>
        <v>7</v>
      </c>
      <c r="R94" s="390" t="s">
        <v>258</v>
      </c>
      <c r="S94" s="25"/>
      <c r="T94" s="226"/>
      <c r="V94" s="268"/>
      <c r="W94" s="388"/>
      <c r="X94" s="389"/>
    </row>
    <row r="95" spans="1:24" ht="18" customHeight="1">
      <c r="A95" s="22"/>
      <c r="B95" s="62"/>
      <c r="C95" s="62"/>
      <c r="D95" s="951"/>
      <c r="E95" s="959"/>
      <c r="F95" s="97"/>
      <c r="G95" s="286"/>
      <c r="H95" s="289"/>
      <c r="I95" s="205"/>
      <c r="J95" s="178"/>
      <c r="K95" s="178"/>
      <c r="L95" s="207"/>
      <c r="M95" s="135" t="s">
        <v>158</v>
      </c>
      <c r="N95" s="136"/>
      <c r="O95" s="137">
        <v>45301</v>
      </c>
      <c r="P95" s="136"/>
      <c r="Q95" s="238">
        <f>O95-E2</f>
        <v>56</v>
      </c>
      <c r="R95" s="12"/>
      <c r="S95" s="25"/>
      <c r="T95" s="226"/>
      <c r="V95" s="268"/>
      <c r="X95" s="386"/>
    </row>
    <row r="96" spans="1:24" ht="18" customHeight="1">
      <c r="A96" s="22"/>
      <c r="B96" s="427"/>
      <c r="C96" s="427"/>
      <c r="D96" s="951"/>
      <c r="E96" s="959"/>
      <c r="F96" s="97"/>
      <c r="G96" s="290"/>
      <c r="H96" s="282"/>
      <c r="I96" s="205"/>
      <c r="J96" s="178"/>
      <c r="K96" s="178"/>
      <c r="L96" s="207"/>
      <c r="M96" s="141" t="s">
        <v>159</v>
      </c>
      <c r="N96" s="173"/>
      <c r="O96" s="143">
        <v>45323</v>
      </c>
      <c r="P96" s="174"/>
      <c r="Q96" s="263">
        <f>O96-E2</f>
        <v>78</v>
      </c>
      <c r="R96" s="248" t="s">
        <v>165</v>
      </c>
      <c r="S96" s="25"/>
      <c r="T96" s="226"/>
      <c r="V96" s="268"/>
      <c r="X96" s="386"/>
    </row>
    <row r="97" spans="1:23" ht="33.75" customHeight="1">
      <c r="A97" s="22"/>
      <c r="B97" s="55"/>
      <c r="C97" s="55"/>
      <c r="D97" s="951"/>
      <c r="E97" s="959"/>
      <c r="F97" s="97"/>
      <c r="G97" s="291"/>
      <c r="H97" s="67"/>
      <c r="I97" s="205"/>
      <c r="J97" s="178"/>
      <c r="K97" s="178"/>
      <c r="L97" s="207"/>
      <c r="M97" s="943" t="s">
        <v>162</v>
      </c>
      <c r="N97" s="944"/>
      <c r="O97" s="944"/>
      <c r="P97" s="944"/>
      <c r="Q97" s="945"/>
      <c r="R97" s="63" t="s">
        <v>126</v>
      </c>
      <c r="S97" s="25"/>
      <c r="T97" s="226"/>
      <c r="V97" s="268"/>
      <c r="W97" s="389"/>
    </row>
    <row r="98" spans="1:23" ht="33.75" customHeight="1">
      <c r="A98" s="22"/>
      <c r="B98" s="55"/>
      <c r="C98" s="55"/>
      <c r="D98" s="951"/>
      <c r="E98" s="959"/>
      <c r="F98" s="97"/>
      <c r="G98" s="291"/>
      <c r="H98" s="67"/>
      <c r="I98" s="205"/>
      <c r="J98" s="178"/>
      <c r="K98" s="178"/>
      <c r="L98" s="207"/>
      <c r="M98" s="190" t="s">
        <v>164</v>
      </c>
      <c r="N98" s="148">
        <f>4544.3+50</f>
        <v>4594.3</v>
      </c>
      <c r="O98" s="154"/>
      <c r="P98" s="336">
        <f>N98-D61</f>
        <v>24.199999999999818</v>
      </c>
      <c r="Q98" s="249"/>
      <c r="R98" s="255" t="s">
        <v>193</v>
      </c>
      <c r="S98" s="25"/>
      <c r="T98" s="226"/>
      <c r="V98" s="268"/>
      <c r="W98" s="389"/>
    </row>
    <row r="99" spans="1:23" ht="36.75" customHeight="1">
      <c r="A99" s="22"/>
      <c r="B99" s="55"/>
      <c r="C99" s="62"/>
      <c r="D99" s="951"/>
      <c r="E99" s="959"/>
      <c r="F99" s="97"/>
      <c r="G99" s="291"/>
      <c r="H99" s="282"/>
      <c r="I99" s="205"/>
      <c r="J99" s="178"/>
      <c r="K99" s="178"/>
      <c r="L99" s="207"/>
      <c r="M99" s="141" t="s">
        <v>166</v>
      </c>
      <c r="N99" s="148">
        <f t="shared" ref="N99:N100" si="0">4544.3+50</f>
        <v>4594.3</v>
      </c>
      <c r="O99" s="191">
        <v>45403</v>
      </c>
      <c r="P99" s="337">
        <f>N99-D61</f>
        <v>24.199999999999818</v>
      </c>
      <c r="Q99" s="260">
        <f>O99-E2</f>
        <v>158</v>
      </c>
      <c r="R99" s="390" t="s">
        <v>194</v>
      </c>
      <c r="S99" s="25"/>
      <c r="T99" s="226"/>
      <c r="U99" s="382"/>
      <c r="V99" s="268"/>
      <c r="W99" s="386"/>
    </row>
    <row r="100" spans="1:23" ht="36" customHeight="1">
      <c r="A100" s="22"/>
      <c r="B100" s="55"/>
      <c r="C100" s="62"/>
      <c r="D100" s="951"/>
      <c r="E100" s="959"/>
      <c r="F100" s="97"/>
      <c r="G100" s="291"/>
      <c r="H100" s="282"/>
      <c r="I100" s="205"/>
      <c r="J100" s="178"/>
      <c r="K100" s="178"/>
      <c r="L100" s="207"/>
      <c r="M100" s="141" t="s">
        <v>167</v>
      </c>
      <c r="N100" s="148">
        <f t="shared" si="0"/>
        <v>4594.3</v>
      </c>
      <c r="O100" s="188"/>
      <c r="P100" s="189">
        <f>N100-D61</f>
        <v>24.199999999999818</v>
      </c>
      <c r="Q100" s="391"/>
      <c r="R100" s="243" t="s">
        <v>139</v>
      </c>
      <c r="S100" s="25"/>
      <c r="T100" s="226"/>
      <c r="U100" s="382"/>
      <c r="V100" s="268"/>
      <c r="W100" s="386"/>
    </row>
    <row r="101" spans="1:23" ht="25.5" customHeight="1">
      <c r="A101" s="22"/>
      <c r="B101" s="55"/>
      <c r="C101" s="62"/>
      <c r="D101" s="951"/>
      <c r="E101" s="959"/>
      <c r="F101" s="97"/>
      <c r="G101" s="291"/>
      <c r="H101" s="282"/>
      <c r="I101" s="205"/>
      <c r="J101" s="178"/>
      <c r="K101" s="178"/>
      <c r="L101" s="207"/>
      <c r="M101" s="141" t="s">
        <v>270</v>
      </c>
      <c r="N101" s="189">
        <v>4599.6000000000004</v>
      </c>
      <c r="O101" s="188"/>
      <c r="P101" s="189">
        <f>N101-D61</f>
        <v>29.5</v>
      </c>
      <c r="Q101" s="391"/>
      <c r="R101" s="243"/>
      <c r="S101" s="25"/>
      <c r="T101" s="226"/>
      <c r="U101" s="382"/>
      <c r="V101" s="268"/>
      <c r="W101" s="386"/>
    </row>
    <row r="102" spans="1:23" ht="21.75" customHeight="1" thickBot="1">
      <c r="A102" s="22"/>
      <c r="B102" s="55"/>
      <c r="C102" s="62"/>
      <c r="D102" s="951"/>
      <c r="E102" s="959"/>
      <c r="F102" s="97"/>
      <c r="G102" s="291"/>
      <c r="H102" s="282"/>
      <c r="I102" s="205"/>
      <c r="J102" s="178"/>
      <c r="K102" s="178"/>
      <c r="L102" s="207"/>
      <c r="M102" s="141" t="s">
        <v>271</v>
      </c>
      <c r="N102" s="189">
        <v>4644.5</v>
      </c>
      <c r="O102" s="188"/>
      <c r="P102" s="189">
        <f>N102-D61</f>
        <v>74.399999999999636</v>
      </c>
      <c r="Q102" s="391"/>
      <c r="R102" s="63" t="s">
        <v>195</v>
      </c>
      <c r="S102" s="25"/>
      <c r="T102" s="226"/>
      <c r="U102" s="382"/>
      <c r="V102" s="268"/>
      <c r="W102" s="386"/>
    </row>
    <row r="103" spans="1:23" ht="22.5" customHeight="1" thickTop="1" thickBot="1">
      <c r="A103" s="22"/>
      <c r="B103" s="55"/>
      <c r="C103" s="62"/>
      <c r="D103" s="951"/>
      <c r="E103" s="959"/>
      <c r="F103" s="97"/>
      <c r="G103" s="292"/>
      <c r="H103" s="99"/>
      <c r="I103" s="205"/>
      <c r="J103" s="178"/>
      <c r="K103" s="178"/>
      <c r="L103" s="207"/>
      <c r="M103" s="180" t="s">
        <v>170</v>
      </c>
      <c r="N103" s="946" t="s">
        <v>171</v>
      </c>
      <c r="O103" s="947"/>
      <c r="P103" s="943" t="s">
        <v>172</v>
      </c>
      <c r="Q103" s="945"/>
      <c r="R103" s="248" t="s">
        <v>173</v>
      </c>
      <c r="S103" s="25"/>
      <c r="T103" s="226"/>
      <c r="U103" s="382"/>
      <c r="V103" s="268"/>
      <c r="W103" s="386"/>
    </row>
    <row r="104" spans="1:23" ht="21.75" customHeight="1" thickTop="1">
      <c r="A104" s="22"/>
      <c r="B104" s="55"/>
      <c r="C104" s="62"/>
      <c r="D104" s="951"/>
      <c r="E104" s="959"/>
      <c r="F104" s="97"/>
      <c r="G104" s="290"/>
      <c r="H104" s="67"/>
      <c r="I104" s="205"/>
      <c r="J104" s="178"/>
      <c r="K104" s="178"/>
      <c r="L104" s="207"/>
      <c r="M104" s="338" t="s">
        <v>196</v>
      </c>
      <c r="N104" s="132"/>
      <c r="O104" s="339">
        <v>45374</v>
      </c>
      <c r="P104" s="340"/>
      <c r="Q104" s="392">
        <f>O104-E2</f>
        <v>129</v>
      </c>
      <c r="R104" s="393">
        <v>5156</v>
      </c>
      <c r="S104" s="25"/>
      <c r="T104" s="226"/>
      <c r="U104" s="382"/>
      <c r="V104" s="268"/>
    </row>
    <row r="105" spans="1:23" ht="18" customHeight="1">
      <c r="A105" s="22"/>
      <c r="B105" s="55"/>
      <c r="C105" s="62"/>
      <c r="D105" s="951"/>
      <c r="E105" s="959"/>
      <c r="F105" s="97"/>
      <c r="G105" s="290"/>
      <c r="H105" s="67"/>
      <c r="I105" s="205"/>
      <c r="J105" s="178"/>
      <c r="K105" s="178"/>
      <c r="L105" s="207"/>
      <c r="M105" s="338"/>
      <c r="N105" s="151"/>
      <c r="O105" s="752"/>
      <c r="P105" s="753"/>
      <c r="Q105" s="754"/>
      <c r="R105" s="394" t="s">
        <v>174</v>
      </c>
      <c r="S105" s="25"/>
      <c r="T105" s="226"/>
      <c r="U105" s="382"/>
      <c r="V105" s="268"/>
    </row>
    <row r="106" spans="1:23" ht="18" customHeight="1">
      <c r="A106" s="22"/>
      <c r="B106" s="55"/>
      <c r="C106" s="62"/>
      <c r="D106" s="951"/>
      <c r="E106" s="959"/>
      <c r="F106" s="97"/>
      <c r="G106" s="290"/>
      <c r="H106" s="67"/>
      <c r="I106" s="205"/>
      <c r="J106" s="178"/>
      <c r="K106" s="178"/>
      <c r="L106" s="207"/>
      <c r="M106" s="338"/>
      <c r="N106" s="151"/>
      <c r="O106" s="752"/>
      <c r="P106" s="753"/>
      <c r="Q106" s="754"/>
      <c r="R106" s="281" t="s">
        <v>279</v>
      </c>
      <c r="S106" s="25"/>
      <c r="T106" s="226"/>
      <c r="U106" s="382"/>
      <c r="V106" s="268"/>
    </row>
    <row r="107" spans="1:23" ht="18" customHeight="1">
      <c r="A107" s="22"/>
      <c r="B107" s="55"/>
      <c r="C107" s="62"/>
      <c r="D107" s="951"/>
      <c r="E107" s="959"/>
      <c r="F107" s="97"/>
      <c r="G107" s="290"/>
      <c r="H107" s="67"/>
      <c r="I107" s="205"/>
      <c r="J107" s="178"/>
      <c r="K107" s="178"/>
      <c r="L107" s="207"/>
      <c r="M107" s="338"/>
      <c r="N107" s="151"/>
      <c r="O107" s="752"/>
      <c r="P107" s="753"/>
      <c r="Q107" s="754"/>
      <c r="S107" s="25"/>
      <c r="T107" s="226"/>
      <c r="U107" s="382"/>
      <c r="V107" s="268"/>
    </row>
    <row r="108" spans="1:23" ht="18" customHeight="1">
      <c r="A108" s="22"/>
      <c r="B108" s="55"/>
      <c r="C108" s="62"/>
      <c r="D108" s="951"/>
      <c r="E108" s="959"/>
      <c r="F108" s="97"/>
      <c r="G108" s="290"/>
      <c r="H108" s="67"/>
      <c r="I108" s="205"/>
      <c r="J108" s="178"/>
      <c r="K108" s="178"/>
      <c r="L108" s="207"/>
      <c r="M108" s="338"/>
      <c r="N108" s="195"/>
      <c r="O108" s="755"/>
      <c r="P108" s="756"/>
      <c r="Q108" s="743"/>
      <c r="R108" s="281"/>
      <c r="S108" s="25"/>
      <c r="T108" s="226"/>
      <c r="U108" s="382"/>
      <c r="V108" s="268"/>
    </row>
    <row r="109" spans="1:23" ht="9.9499999999999993" customHeight="1">
      <c r="A109" s="293"/>
      <c r="B109" s="294"/>
      <c r="C109" s="294"/>
      <c r="D109" s="295" t="s">
        <v>197</v>
      </c>
      <c r="E109" s="296"/>
      <c r="F109" s="297"/>
      <c r="G109" s="298"/>
      <c r="H109" s="299"/>
      <c r="I109" s="344"/>
      <c r="J109" s="345"/>
      <c r="K109" s="345"/>
      <c r="L109" s="345"/>
      <c r="M109" s="345"/>
      <c r="N109" s="345"/>
      <c r="O109" s="345"/>
      <c r="P109" s="345"/>
      <c r="Q109" s="345"/>
      <c r="R109" s="395" t="s">
        <v>23</v>
      </c>
      <c r="S109" s="25"/>
    </row>
    <row r="110" spans="1:23" ht="18" customHeight="1" thickBot="1">
      <c r="A110" s="300"/>
      <c r="B110" s="93"/>
      <c r="C110" s="93"/>
      <c r="D110" s="953">
        <f>2802.5+1.3</f>
        <v>2803.8</v>
      </c>
      <c r="E110" s="961" t="s">
        <v>198</v>
      </c>
      <c r="F110" s="301"/>
      <c r="G110" s="302"/>
      <c r="H110" s="303" t="s">
        <v>199</v>
      </c>
      <c r="I110" s="346"/>
      <c r="J110" s="347"/>
      <c r="K110" s="347"/>
      <c r="L110" s="348"/>
      <c r="M110" s="937" t="s">
        <v>120</v>
      </c>
      <c r="N110" s="938"/>
      <c r="O110" s="938"/>
      <c r="P110" s="938"/>
      <c r="Q110" s="939"/>
      <c r="R110" s="396"/>
      <c r="S110" s="397"/>
      <c r="T110" s="226" t="e">
        <f ca="1">IF(#REF!="","",(#REF!-TODAY()))</f>
        <v>#REF!</v>
      </c>
      <c r="U110" s="398"/>
    </row>
    <row r="111" spans="1:23" ht="18" customHeight="1" thickTop="1">
      <c r="A111" s="22"/>
      <c r="B111" s="55"/>
      <c r="C111" s="55"/>
      <c r="D111" s="954"/>
      <c r="E111" s="962"/>
      <c r="F111" s="304"/>
      <c r="G111" s="98"/>
      <c r="H111" s="305"/>
      <c r="I111" s="349"/>
      <c r="J111" s="350"/>
      <c r="K111" s="350"/>
      <c r="L111" s="351"/>
      <c r="M111" s="352"/>
      <c r="N111" s="353"/>
      <c r="O111" s="354"/>
      <c r="P111" s="355"/>
      <c r="Q111" s="399"/>
      <c r="R111" s="400" t="s">
        <v>122</v>
      </c>
      <c r="S111" s="401"/>
      <c r="T111" s="226"/>
      <c r="U111" s="398"/>
    </row>
    <row r="112" spans="1:23" ht="18" customHeight="1">
      <c r="A112" s="22"/>
      <c r="B112" s="55"/>
      <c r="C112" s="55"/>
      <c r="D112" s="954"/>
      <c r="E112" s="962"/>
      <c r="F112" s="304"/>
      <c r="G112" s="98"/>
      <c r="H112" s="305"/>
      <c r="I112" s="349"/>
      <c r="J112" s="350"/>
      <c r="K112" s="350"/>
      <c r="L112" s="351"/>
      <c r="M112" s="135" t="s">
        <v>121</v>
      </c>
      <c r="N112" s="148">
        <f>2800.5+25</f>
        <v>2825.5</v>
      </c>
      <c r="O112" s="261"/>
      <c r="P112" s="356">
        <f>N112-D110</f>
        <v>21.699999999999818</v>
      </c>
      <c r="Q112" s="402"/>
      <c r="R112" s="230" t="s">
        <v>124</v>
      </c>
      <c r="S112" s="401"/>
      <c r="T112" s="226"/>
      <c r="U112" s="398"/>
    </row>
    <row r="113" spans="1:26" ht="18" customHeight="1">
      <c r="A113" s="22"/>
      <c r="B113" s="80"/>
      <c r="C113" s="80"/>
      <c r="D113" s="954"/>
      <c r="E113" s="962"/>
      <c r="F113" s="64"/>
      <c r="G113" s="98"/>
      <c r="H113" s="305"/>
      <c r="I113" s="349"/>
      <c r="J113" s="206"/>
      <c r="K113" s="206"/>
      <c r="L113" s="351"/>
      <c r="M113" s="135" t="s">
        <v>123</v>
      </c>
      <c r="N113" s="148">
        <f>2765.9+50</f>
        <v>2815.9</v>
      </c>
      <c r="O113" s="154"/>
      <c r="P113" s="357">
        <f>N113-D110</f>
        <v>12.099999999999909</v>
      </c>
      <c r="Q113" s="249"/>
      <c r="R113" s="403" t="s">
        <v>126</v>
      </c>
      <c r="S113" s="401"/>
      <c r="T113" s="226" t="e">
        <f ca="1">IF(#REF!="","",(#REF!-TODAY()))</f>
        <v>#REF!</v>
      </c>
      <c r="U113" s="398"/>
    </row>
    <row r="114" spans="1:26" s="2" customFormat="1" ht="18" customHeight="1">
      <c r="A114" s="22"/>
      <c r="B114" s="80"/>
      <c r="C114" s="80"/>
      <c r="D114" s="954"/>
      <c r="E114" s="962"/>
      <c r="F114" s="64"/>
      <c r="G114" s="101"/>
      <c r="H114" s="306"/>
      <c r="I114" s="358"/>
      <c r="J114" s="359"/>
      <c r="K114" s="350"/>
      <c r="L114" s="360"/>
      <c r="M114" s="135" t="s">
        <v>125</v>
      </c>
      <c r="N114" s="148">
        <f>2736.2+100</f>
        <v>2836.2</v>
      </c>
      <c r="O114" s="154"/>
      <c r="P114" s="356">
        <f>N114-D110</f>
        <v>32.399999999999636</v>
      </c>
      <c r="Q114" s="249"/>
      <c r="R114" s="404"/>
      <c r="S114" s="401"/>
      <c r="T114" s="384"/>
      <c r="U114" s="398"/>
    </row>
    <row r="115" spans="1:26" s="2" customFormat="1" ht="18" customHeight="1">
      <c r="A115" s="22"/>
      <c r="B115" s="80"/>
      <c r="C115" s="80"/>
      <c r="D115" s="954"/>
      <c r="E115" s="962"/>
      <c r="F115" s="64"/>
      <c r="G115" s="101"/>
      <c r="H115" s="306"/>
      <c r="I115" s="358"/>
      <c r="J115" s="359"/>
      <c r="K115" s="350"/>
      <c r="L115" s="360"/>
      <c r="M115" s="135" t="s">
        <v>200</v>
      </c>
      <c r="N115" s="148">
        <f>2699.1+150</f>
        <v>2849.1</v>
      </c>
      <c r="O115" s="154"/>
      <c r="P115" s="356">
        <f>N115-D110</f>
        <v>45.299999999999727</v>
      </c>
      <c r="Q115" s="391"/>
      <c r="R115" s="235" t="s">
        <v>129</v>
      </c>
      <c r="S115" s="401"/>
      <c r="T115" s="384"/>
      <c r="U115" s="398"/>
    </row>
    <row r="116" spans="1:26" s="2" customFormat="1" ht="18" customHeight="1">
      <c r="A116" s="22"/>
      <c r="B116" s="80"/>
      <c r="C116" s="80"/>
      <c r="D116" s="954"/>
      <c r="E116" s="962"/>
      <c r="F116" s="64"/>
      <c r="G116" s="101"/>
      <c r="H116" s="306"/>
      <c r="I116" s="358"/>
      <c r="J116" s="359"/>
      <c r="K116" s="350"/>
      <c r="L116" s="360"/>
      <c r="M116" s="131" t="s">
        <v>201</v>
      </c>
      <c r="N116" s="340"/>
      <c r="O116" s="140">
        <v>44849</v>
      </c>
      <c r="P116" s="361"/>
      <c r="Q116" s="405">
        <f>O116-E2</f>
        <v>-396</v>
      </c>
      <c r="R116" s="252" t="s">
        <v>154</v>
      </c>
      <c r="S116" s="401"/>
      <c r="T116" s="384"/>
      <c r="U116" s="398"/>
    </row>
    <row r="117" spans="1:26" s="2" customFormat="1" ht="18" customHeight="1">
      <c r="A117" s="22"/>
      <c r="B117" s="80"/>
      <c r="C117" s="80"/>
      <c r="D117" s="954"/>
      <c r="E117" s="962"/>
      <c r="F117" s="64"/>
      <c r="G117" s="101"/>
      <c r="H117" s="306"/>
      <c r="I117" s="358"/>
      <c r="J117" s="359"/>
      <c r="K117" s="350"/>
      <c r="L117" s="360"/>
      <c r="M117" s="135" t="s">
        <v>130</v>
      </c>
      <c r="N117" s="136"/>
      <c r="O117" s="137">
        <v>44849</v>
      </c>
      <c r="P117" s="138"/>
      <c r="Q117" s="406">
        <f>O117-E2</f>
        <v>-396</v>
      </c>
      <c r="R117" s="407" t="s">
        <v>202</v>
      </c>
      <c r="S117" s="401"/>
      <c r="T117" s="384"/>
      <c r="U117" s="398"/>
    </row>
    <row r="118" spans="1:26" s="2" customFormat="1" ht="18" customHeight="1">
      <c r="A118" s="22"/>
      <c r="B118" s="80"/>
      <c r="C118" s="80"/>
      <c r="D118" s="954"/>
      <c r="E118" s="962"/>
      <c r="F118" s="64"/>
      <c r="G118" s="101"/>
      <c r="H118" s="306"/>
      <c r="I118" s="358"/>
      <c r="J118" s="359"/>
      <c r="K118" s="350"/>
      <c r="L118" s="360"/>
      <c r="M118" s="135" t="s">
        <v>203</v>
      </c>
      <c r="N118" s="136"/>
      <c r="O118" s="137">
        <v>44862</v>
      </c>
      <c r="P118" s="136"/>
      <c r="Q118" s="238">
        <f>O118-E2</f>
        <v>-383</v>
      </c>
      <c r="R118" s="407" t="s">
        <v>204</v>
      </c>
      <c r="S118" s="401"/>
      <c r="T118" s="384"/>
      <c r="U118" s="398"/>
    </row>
    <row r="119" spans="1:26" s="2" customFormat="1" ht="18" customHeight="1">
      <c r="A119" s="22"/>
      <c r="B119" s="54" t="s">
        <v>205</v>
      </c>
      <c r="C119" s="80"/>
      <c r="D119" s="954"/>
      <c r="E119" s="962"/>
      <c r="F119" s="64"/>
      <c r="G119" s="277" t="s">
        <v>23</v>
      </c>
      <c r="H119" s="306"/>
      <c r="I119" s="358"/>
      <c r="J119" s="359"/>
      <c r="K119" s="350"/>
      <c r="L119" s="360"/>
      <c r="M119" s="135" t="s">
        <v>180</v>
      </c>
      <c r="N119" s="314"/>
      <c r="O119" s="143">
        <v>44867</v>
      </c>
      <c r="P119" s="314"/>
      <c r="Q119" s="250">
        <f>O119-E2</f>
        <v>-378</v>
      </c>
      <c r="R119" s="240"/>
      <c r="S119" s="401"/>
      <c r="T119" s="384"/>
      <c r="U119" s="398"/>
    </row>
    <row r="120" spans="1:26" s="2" customFormat="1" ht="18" customHeight="1">
      <c r="A120" s="22"/>
      <c r="B120" s="54">
        <v>31316</v>
      </c>
      <c r="C120" s="80"/>
      <c r="D120" s="954"/>
      <c r="E120" s="962"/>
      <c r="F120" s="64"/>
      <c r="G120" s="101"/>
      <c r="H120" s="306"/>
      <c r="I120" s="358"/>
      <c r="J120" s="359"/>
      <c r="K120" s="350"/>
      <c r="L120" s="360"/>
      <c r="M120" s="126" t="s">
        <v>133</v>
      </c>
      <c r="N120" s="314"/>
      <c r="O120" s="137" t="s">
        <v>206</v>
      </c>
      <c r="P120" s="314"/>
      <c r="Q120" s="250" t="s">
        <v>206</v>
      </c>
      <c r="R120" s="248" t="s">
        <v>143</v>
      </c>
      <c r="S120" s="401"/>
      <c r="T120" s="384"/>
      <c r="U120" s="398"/>
    </row>
    <row r="121" spans="1:26" ht="18" customHeight="1">
      <c r="A121" s="22"/>
      <c r="B121" s="80"/>
      <c r="C121" s="80"/>
      <c r="D121" s="954"/>
      <c r="E121" s="962"/>
      <c r="F121" s="64"/>
      <c r="G121" s="307" t="s">
        <v>207</v>
      </c>
      <c r="H121" s="306"/>
      <c r="I121" s="358"/>
      <c r="J121" s="362"/>
      <c r="K121" s="363"/>
      <c r="L121" s="360"/>
      <c r="M121" s="364"/>
      <c r="N121" s="365"/>
      <c r="O121" s="366"/>
      <c r="P121" s="367"/>
      <c r="Q121" s="408"/>
      <c r="R121" s="252" t="s">
        <v>154</v>
      </c>
      <c r="S121" s="401"/>
      <c r="T121" s="226">
        <f ca="1">IF(O116="","",(O116-TODAY()))</f>
        <v>-395</v>
      </c>
      <c r="U121" s="398"/>
      <c r="Z121" s="414"/>
    </row>
    <row r="122" spans="1:26" ht="18" customHeight="1" thickBot="1">
      <c r="A122" s="22"/>
      <c r="B122" s="308"/>
      <c r="C122" s="80"/>
      <c r="D122" s="954"/>
      <c r="E122" s="962"/>
      <c r="F122" s="64"/>
      <c r="G122" s="309"/>
      <c r="H122" s="306"/>
      <c r="I122" s="358"/>
      <c r="J122" s="362"/>
      <c r="K122" s="363"/>
      <c r="L122" s="360"/>
      <c r="M122" s="368"/>
      <c r="N122" s="151"/>
      <c r="O122" s="369"/>
      <c r="P122" s="151"/>
      <c r="Q122" s="409"/>
      <c r="R122" s="410" t="s">
        <v>208</v>
      </c>
      <c r="S122" s="401"/>
      <c r="T122" s="226"/>
      <c r="U122" s="398"/>
      <c r="Z122" s="259"/>
    </row>
    <row r="123" spans="1:26" ht="18" customHeight="1">
      <c r="A123" s="22"/>
      <c r="B123" s="308"/>
      <c r="C123" s="80"/>
      <c r="D123" s="954"/>
      <c r="E123" s="962"/>
      <c r="F123" s="64"/>
      <c r="G123" s="310"/>
      <c r="H123" s="99"/>
      <c r="I123" s="358"/>
      <c r="J123" s="362"/>
      <c r="K123" s="363"/>
      <c r="L123" s="360"/>
      <c r="M123" s="370" t="s">
        <v>182</v>
      </c>
      <c r="N123" s="371">
        <f>2835-0.3</f>
        <v>2834.7</v>
      </c>
      <c r="O123" s="319">
        <v>44873</v>
      </c>
      <c r="P123" s="372">
        <f>N123-D110</f>
        <v>30.899999999999636</v>
      </c>
      <c r="Q123" s="385">
        <f>O123-E2</f>
        <v>-372</v>
      </c>
      <c r="R123" s="410" t="s">
        <v>209</v>
      </c>
      <c r="S123" s="401"/>
      <c r="T123" s="226"/>
      <c r="U123" s="398"/>
      <c r="Z123" s="274"/>
    </row>
    <row r="124" spans="1:26" ht="18" customHeight="1">
      <c r="A124" s="22"/>
      <c r="B124" s="80"/>
      <c r="C124" s="80"/>
      <c r="D124" s="954"/>
      <c r="E124" s="962"/>
      <c r="F124" s="64"/>
      <c r="H124" s="99"/>
      <c r="I124" s="358"/>
      <c r="J124" s="178"/>
      <c r="K124" s="178"/>
      <c r="L124" s="373"/>
      <c r="M124" s="325" t="s">
        <v>142</v>
      </c>
      <c r="N124" s="149"/>
      <c r="O124" s="147">
        <v>44905</v>
      </c>
      <c r="P124" s="149"/>
      <c r="Q124" s="238">
        <f>O124-E2</f>
        <v>-340</v>
      </c>
      <c r="R124" s="410" t="s">
        <v>210</v>
      </c>
      <c r="S124" s="401"/>
      <c r="T124" s="226"/>
      <c r="U124" s="398"/>
      <c r="Z124" s="274"/>
    </row>
    <row r="125" spans="1:26" s="2" customFormat="1" ht="21" customHeight="1">
      <c r="A125" s="22"/>
      <c r="B125" s="80"/>
      <c r="C125" s="80"/>
      <c r="D125" s="954"/>
      <c r="E125" s="962"/>
      <c r="F125" s="64"/>
      <c r="G125" s="84"/>
      <c r="H125" s="306"/>
      <c r="I125" s="178"/>
      <c r="J125" s="178"/>
      <c r="K125" s="177"/>
      <c r="L125" s="373"/>
      <c r="M125" s="135" t="s">
        <v>141</v>
      </c>
      <c r="N125" s="374"/>
      <c r="O125" s="375">
        <v>44862</v>
      </c>
      <c r="P125" s="374"/>
      <c r="Q125" s="250">
        <f>O125-E2</f>
        <v>-383</v>
      </c>
      <c r="R125" s="410"/>
      <c r="S125" s="401"/>
      <c r="T125" s="384"/>
      <c r="U125" s="398"/>
      <c r="Z125" s="274"/>
    </row>
    <row r="126" spans="1:26" s="2" customFormat="1" ht="21" customHeight="1">
      <c r="A126" s="22"/>
      <c r="B126" s="80"/>
      <c r="C126" s="80"/>
      <c r="D126" s="954"/>
      <c r="E126" s="962"/>
      <c r="F126" s="156"/>
      <c r="G126" s="311"/>
      <c r="H126" s="306"/>
      <c r="I126" s="376"/>
      <c r="J126" s="377"/>
      <c r="K126" s="378"/>
      <c r="L126" s="373"/>
      <c r="M126" s="379" t="s">
        <v>189</v>
      </c>
      <c r="N126" s="189">
        <f>2736.2+100</f>
        <v>2836.2</v>
      </c>
      <c r="O126" s="188"/>
      <c r="P126" s="380">
        <f>N126-D110</f>
        <v>32.399999999999636</v>
      </c>
      <c r="Q126" s="411"/>
      <c r="R126" s="412" t="s">
        <v>211</v>
      </c>
      <c r="S126" s="401"/>
      <c r="T126" s="384"/>
      <c r="U126" s="398"/>
    </row>
    <row r="127" spans="1:26" s="2" customFormat="1" ht="21" customHeight="1">
      <c r="A127" s="22"/>
      <c r="B127" s="62" t="s">
        <v>145</v>
      </c>
      <c r="C127" s="243" t="s">
        <v>145</v>
      </c>
      <c r="D127" s="954"/>
      <c r="E127" s="962"/>
      <c r="F127" s="156"/>
      <c r="G127" s="57"/>
      <c r="H127" s="306"/>
      <c r="I127" s="376"/>
      <c r="J127" s="377"/>
      <c r="K127" s="381"/>
      <c r="L127" s="373"/>
      <c r="M127" s="135" t="s">
        <v>212</v>
      </c>
      <c r="N127" s="142"/>
      <c r="O127" s="143">
        <v>44856</v>
      </c>
      <c r="P127" s="142"/>
      <c r="Q127" s="247">
        <f>O127-E2</f>
        <v>-389</v>
      </c>
      <c r="S127" s="401"/>
      <c r="T127" s="384"/>
      <c r="U127" s="398"/>
    </row>
    <row r="128" spans="1:26" s="2" customFormat="1" ht="21" customHeight="1">
      <c r="A128" s="22"/>
      <c r="B128" s="62"/>
      <c r="C128" s="243"/>
      <c r="D128" s="954"/>
      <c r="E128" s="962"/>
      <c r="F128" s="161"/>
      <c r="G128" s="415"/>
      <c r="H128" s="416"/>
      <c r="I128" s="376"/>
      <c r="J128" s="377"/>
      <c r="K128" s="447"/>
      <c r="L128" s="373"/>
      <c r="M128" s="150" t="s">
        <v>213</v>
      </c>
      <c r="N128" s="142"/>
      <c r="O128" s="143">
        <v>44856</v>
      </c>
      <c r="P128" s="142"/>
      <c r="Q128" s="247">
        <f>O128-E2</f>
        <v>-389</v>
      </c>
      <c r="R128" s="505" t="s">
        <v>139</v>
      </c>
      <c r="S128" s="401"/>
      <c r="T128" s="384"/>
      <c r="U128" s="398"/>
    </row>
    <row r="129" spans="1:21" s="2" customFormat="1" ht="19.5" customHeight="1">
      <c r="A129" s="22"/>
      <c r="B129" s="62" t="s">
        <v>195</v>
      </c>
      <c r="C129" s="725" t="s">
        <v>195</v>
      </c>
      <c r="D129" s="954"/>
      <c r="E129" s="962"/>
      <c r="F129" s="156"/>
      <c r="G129" s="5"/>
      <c r="H129" s="306"/>
      <c r="I129" s="376"/>
      <c r="J129" s="377"/>
      <c r="K129" s="381"/>
      <c r="L129" s="329"/>
      <c r="M129" s="448" t="s">
        <v>151</v>
      </c>
      <c r="N129" s="356">
        <v>2869.6</v>
      </c>
      <c r="O129" s="154"/>
      <c r="P129" s="356">
        <f>N129-D110</f>
        <v>65.799999999999727</v>
      </c>
      <c r="Q129" s="249"/>
      <c r="R129" s="403" t="s">
        <v>126</v>
      </c>
      <c r="S129" s="401"/>
      <c r="T129" s="384"/>
      <c r="U129" s="398"/>
    </row>
    <row r="130" spans="1:21" s="2" customFormat="1" ht="21.75" customHeight="1">
      <c r="A130" s="22"/>
      <c r="B130" s="62"/>
      <c r="C130" s="80"/>
      <c r="D130" s="954"/>
      <c r="E130" s="962"/>
      <c r="F130" s="161"/>
      <c r="G130" s="57"/>
      <c r="H130" s="416"/>
      <c r="I130" s="449"/>
      <c r="J130" s="377"/>
      <c r="K130" s="447"/>
      <c r="L130" s="373"/>
      <c r="M130" s="135" t="s">
        <v>55</v>
      </c>
      <c r="N130" s="148">
        <f>2830.5</f>
        <v>2830.5</v>
      </c>
      <c r="O130" s="195"/>
      <c r="P130" s="356">
        <f>N130-D110</f>
        <v>26.699999999999818</v>
      </c>
      <c r="Q130" s="195"/>
      <c r="R130" s="245"/>
      <c r="S130" s="401"/>
      <c r="T130" s="384"/>
      <c r="U130" s="398"/>
    </row>
    <row r="131" spans="1:21" s="2" customFormat="1" ht="20.25" customHeight="1">
      <c r="A131" s="22"/>
      <c r="B131" s="62"/>
      <c r="C131" s="80"/>
      <c r="D131" s="954"/>
      <c r="E131" s="962"/>
      <c r="F131" s="58"/>
      <c r="G131" s="417"/>
      <c r="H131" s="58"/>
      <c r="I131" s="376"/>
      <c r="J131" s="377"/>
      <c r="K131" s="381"/>
      <c r="L131" s="329"/>
      <c r="M131" s="448" t="s">
        <v>150</v>
      </c>
      <c r="N131" s="356">
        <v>2848.6</v>
      </c>
      <c r="O131" s="450"/>
      <c r="P131" s="356">
        <f>N131-D110</f>
        <v>44.799999999999727</v>
      </c>
      <c r="Q131" s="450"/>
      <c r="R131" s="245"/>
      <c r="S131" s="401"/>
      <c r="T131" s="384"/>
      <c r="U131" s="398"/>
    </row>
    <row r="132" spans="1:21" s="2" customFormat="1" ht="21" customHeight="1">
      <c r="A132" s="22"/>
      <c r="B132" s="80"/>
      <c r="C132" s="80"/>
      <c r="D132" s="954"/>
      <c r="E132" s="962"/>
      <c r="F132" s="418"/>
      <c r="G132" s="57"/>
      <c r="H132" s="419"/>
      <c r="I132" s="155"/>
      <c r="J132" s="304"/>
      <c r="K132" s="156"/>
      <c r="L132" s="373"/>
      <c r="M132" s="451" t="s">
        <v>214</v>
      </c>
      <c r="N132" s="356">
        <v>2857.8</v>
      </c>
      <c r="O132" s="136"/>
      <c r="P132" s="356">
        <f>N132-D110</f>
        <v>54</v>
      </c>
      <c r="Q132" s="136"/>
      <c r="R132" s="248" t="s">
        <v>152</v>
      </c>
      <c r="S132" s="401"/>
      <c r="T132" s="384"/>
      <c r="U132" s="398"/>
    </row>
    <row r="133" spans="1:21" s="2" customFormat="1" ht="21" customHeight="1">
      <c r="A133" s="22"/>
      <c r="B133" s="80"/>
      <c r="C133" s="80"/>
      <c r="D133" s="954"/>
      <c r="E133" s="962"/>
      <c r="F133" s="418"/>
      <c r="G133" s="57"/>
      <c r="H133" s="419"/>
      <c r="I133" s="155"/>
      <c r="J133" s="304"/>
      <c r="K133" s="156"/>
      <c r="L133" s="373"/>
      <c r="M133" s="451" t="s">
        <v>215</v>
      </c>
      <c r="N133" s="356">
        <v>2857.8</v>
      </c>
      <c r="O133" s="136"/>
      <c r="P133" s="452" t="e">
        <f>N133-C129</f>
        <v>#VALUE!</v>
      </c>
      <c r="Q133" s="136"/>
      <c r="R133" s="60"/>
      <c r="S133" s="401"/>
      <c r="T133" s="384"/>
      <c r="U133" s="398"/>
    </row>
    <row r="134" spans="1:21" s="2" customFormat="1" ht="21" customHeight="1">
      <c r="A134" s="22"/>
      <c r="B134" s="80"/>
      <c r="C134" s="80"/>
      <c r="D134" s="954"/>
      <c r="E134" s="962"/>
      <c r="F134" s="58">
        <v>44846</v>
      </c>
      <c r="G134" s="420" t="s">
        <v>216</v>
      </c>
      <c r="H134" s="58"/>
      <c r="I134" s="119"/>
      <c r="J134" s="304"/>
      <c r="K134" s="64"/>
      <c r="L134" s="329"/>
      <c r="M134" s="451" t="s">
        <v>217</v>
      </c>
      <c r="N134" s="195"/>
      <c r="O134" s="147">
        <v>44854</v>
      </c>
      <c r="P134" s="195"/>
      <c r="Q134" s="484">
        <f>O134-E2</f>
        <v>-391</v>
      </c>
      <c r="R134" s="506" t="s">
        <v>154</v>
      </c>
      <c r="S134" s="401"/>
      <c r="T134" s="384"/>
      <c r="U134" s="398"/>
    </row>
    <row r="135" spans="1:21" s="2" customFormat="1" ht="18" customHeight="1">
      <c r="A135" s="22"/>
      <c r="B135" s="80"/>
      <c r="C135" s="421"/>
      <c r="D135" s="954"/>
      <c r="E135" s="962"/>
      <c r="F135" s="418"/>
      <c r="G135" s="78"/>
      <c r="H135" s="58"/>
      <c r="I135" s="377"/>
      <c r="J135" s="377"/>
      <c r="K135" s="453"/>
      <c r="L135" s="207"/>
      <c r="M135" s="325" t="s">
        <v>144</v>
      </c>
      <c r="N135" s="148">
        <v>2886.2</v>
      </c>
      <c r="O135" s="342">
        <v>45084</v>
      </c>
      <c r="P135" s="148">
        <f>N135-D110</f>
        <v>82.399999999999636</v>
      </c>
      <c r="Q135" s="238">
        <f>O135-E2</f>
        <v>-161</v>
      </c>
      <c r="R135" s="255"/>
      <c r="S135" s="401"/>
      <c r="T135" s="384"/>
      <c r="U135" s="398"/>
    </row>
    <row r="136" spans="1:21" s="2" customFormat="1" ht="18" customHeight="1">
      <c r="A136" s="22"/>
      <c r="B136" s="80"/>
      <c r="D136" s="954"/>
      <c r="E136" s="962"/>
      <c r="F136" s="97"/>
      <c r="G136" s="59" t="s">
        <v>58</v>
      </c>
      <c r="H136" s="416">
        <v>45104</v>
      </c>
      <c r="I136" s="454"/>
      <c r="J136" s="86"/>
      <c r="K136" s="331"/>
      <c r="L136" s="207"/>
      <c r="M136" s="455" t="s">
        <v>218</v>
      </c>
      <c r="N136" s="189">
        <v>3007</v>
      </c>
      <c r="O136" s="456">
        <v>44862</v>
      </c>
      <c r="P136" s="189">
        <f>N136-D110</f>
        <v>203.19999999999982</v>
      </c>
      <c r="Q136" s="507">
        <f>O136-E2</f>
        <v>-383</v>
      </c>
      <c r="R136" s="255" t="s">
        <v>219</v>
      </c>
      <c r="S136" s="401"/>
      <c r="T136" s="384"/>
      <c r="U136" s="398"/>
    </row>
    <row r="137" spans="1:21" s="2" customFormat="1" ht="18" customHeight="1">
      <c r="A137" s="22"/>
      <c r="B137" s="308"/>
      <c r="D137" s="954"/>
      <c r="E137" s="962"/>
      <c r="F137" s="64"/>
      <c r="G137" s="292" t="s">
        <v>220</v>
      </c>
      <c r="H137" s="306"/>
      <c r="I137" s="304"/>
      <c r="J137" s="304"/>
      <c r="K137" s="457"/>
      <c r="L137" s="207"/>
      <c r="M137" s="455" t="s">
        <v>221</v>
      </c>
      <c r="N137" s="343">
        <v>4450</v>
      </c>
      <c r="O137" s="458"/>
      <c r="P137" s="343">
        <f>N137-R153</f>
        <v>104</v>
      </c>
      <c r="Q137" s="477"/>
      <c r="R137" s="255" t="s">
        <v>222</v>
      </c>
      <c r="S137" s="401"/>
      <c r="T137" s="384"/>
      <c r="U137" s="398"/>
    </row>
    <row r="138" spans="1:21" s="2" customFormat="1" ht="18" customHeight="1">
      <c r="A138" s="22"/>
      <c r="B138" s="308"/>
      <c r="D138" s="954"/>
      <c r="E138" s="962"/>
      <c r="F138" s="64"/>
      <c r="G138" s="292" t="s">
        <v>223</v>
      </c>
      <c r="H138" s="416" t="s">
        <v>224</v>
      </c>
      <c r="I138" s="304"/>
      <c r="J138" s="178"/>
      <c r="K138" s="177"/>
      <c r="L138" s="207"/>
      <c r="M138" s="459"/>
      <c r="N138" s="459"/>
      <c r="O138" s="459"/>
      <c r="P138" s="459"/>
      <c r="Q138" s="459"/>
      <c r="R138" s="255"/>
      <c r="S138" s="401"/>
      <c r="T138" s="384"/>
      <c r="U138" s="398"/>
    </row>
    <row r="139" spans="1:21" s="2" customFormat="1" ht="18" customHeight="1" thickBot="1">
      <c r="A139" s="22"/>
      <c r="B139" s="308"/>
      <c r="D139" s="954"/>
      <c r="E139" s="962"/>
      <c r="F139" s="64"/>
      <c r="G139" s="292"/>
      <c r="H139" s="416" t="s">
        <v>225</v>
      </c>
      <c r="I139" s="460"/>
      <c r="J139" s="461"/>
      <c r="K139" s="462"/>
      <c r="L139" s="207"/>
      <c r="M139" s="463"/>
      <c r="N139" s="463"/>
      <c r="O139" s="463"/>
      <c r="P139" s="463"/>
      <c r="Q139" s="463"/>
      <c r="R139" s="255"/>
      <c r="S139" s="401"/>
      <c r="T139" s="384"/>
      <c r="U139" s="398"/>
    </row>
    <row r="140" spans="1:21" s="2" customFormat="1" ht="18" customHeight="1" thickTop="1" thickBot="1">
      <c r="A140" s="22"/>
      <c r="B140" s="308"/>
      <c r="D140" s="954"/>
      <c r="E140" s="962"/>
      <c r="F140" s="64"/>
      <c r="G140" s="422" t="s">
        <v>226</v>
      </c>
      <c r="H140" s="416">
        <v>45494</v>
      </c>
      <c r="I140" s="304"/>
      <c r="J140" s="304"/>
      <c r="K140" s="177"/>
      <c r="L140" s="207"/>
      <c r="M140" s="940" t="s">
        <v>153</v>
      </c>
      <c r="N140" s="941"/>
      <c r="O140" s="941"/>
      <c r="P140" s="941"/>
      <c r="Q140" s="942"/>
      <c r="R140" s="255"/>
      <c r="S140" s="401"/>
      <c r="T140" s="384"/>
      <c r="U140" s="398"/>
    </row>
    <row r="141" spans="1:21" s="2" customFormat="1" ht="18" customHeight="1" thickTop="1">
      <c r="A141" s="22"/>
      <c r="B141" s="308"/>
      <c r="D141" s="954"/>
      <c r="E141" s="962"/>
      <c r="F141" s="162"/>
      <c r="G141" s="423" t="s">
        <v>227</v>
      </c>
      <c r="H141" s="306"/>
      <c r="I141" s="304"/>
      <c r="J141" s="178"/>
      <c r="K141" s="177"/>
      <c r="L141" s="207"/>
      <c r="M141" s="370" t="s">
        <v>228</v>
      </c>
      <c r="N141" s="340"/>
      <c r="O141" s="140">
        <v>44847</v>
      </c>
      <c r="P141" s="168"/>
      <c r="Q141" s="508">
        <f>O141-E2</f>
        <v>-398</v>
      </c>
      <c r="R141" s="308"/>
      <c r="S141" s="401"/>
      <c r="T141" s="384"/>
      <c r="U141" s="398"/>
    </row>
    <row r="142" spans="1:21" s="2" customFormat="1" ht="18" customHeight="1">
      <c r="A142" s="22"/>
      <c r="B142" s="308"/>
      <c r="D142" s="954"/>
      <c r="E142" s="962"/>
      <c r="F142" s="162"/>
      <c r="G142" s="78"/>
      <c r="H142" s="416"/>
      <c r="I142" s="64"/>
      <c r="J142" s="64"/>
      <c r="K142" s="306"/>
      <c r="L142" s="207"/>
      <c r="M142" s="135" t="s">
        <v>156</v>
      </c>
      <c r="N142" s="136"/>
      <c r="O142" s="137">
        <v>44872</v>
      </c>
      <c r="P142" s="136"/>
      <c r="Q142" s="234">
        <f>O142-E2</f>
        <v>-373</v>
      </c>
      <c r="R142" s="509" t="s">
        <v>157</v>
      </c>
      <c r="S142" s="401"/>
      <c r="T142" s="384"/>
      <c r="U142" s="398"/>
    </row>
    <row r="143" spans="1:21" s="2" customFormat="1" ht="21" customHeight="1">
      <c r="A143" s="22"/>
      <c r="B143" s="62"/>
      <c r="C143" s="80"/>
      <c r="D143" s="954"/>
      <c r="E143" s="962"/>
      <c r="F143" s="64"/>
      <c r="G143" s="78"/>
      <c r="H143" s="306"/>
      <c r="I143" s="178"/>
      <c r="J143" s="178"/>
      <c r="K143" s="177"/>
      <c r="L143" s="207"/>
      <c r="M143" s="135" t="s">
        <v>158</v>
      </c>
      <c r="N143" s="136"/>
      <c r="O143" s="137">
        <v>44862</v>
      </c>
      <c r="P143" s="136"/>
      <c r="Q143" s="234">
        <f>O143-E2</f>
        <v>-383</v>
      </c>
      <c r="R143" s="403" t="s">
        <v>126</v>
      </c>
      <c r="S143" s="401"/>
      <c r="T143" s="384"/>
      <c r="U143" s="398"/>
    </row>
    <row r="144" spans="1:21" s="2" customFormat="1" ht="16.5" customHeight="1">
      <c r="A144" s="22"/>
      <c r="B144" s="308"/>
      <c r="C144" s="80"/>
      <c r="D144" s="954"/>
      <c r="E144" s="962"/>
      <c r="F144" s="162"/>
      <c r="G144" s="424" t="s">
        <v>229</v>
      </c>
      <c r="H144" s="306"/>
      <c r="I144" s="178"/>
      <c r="J144" s="178"/>
      <c r="K144" s="177"/>
      <c r="L144" s="207"/>
      <c r="M144" s="135" t="s">
        <v>159</v>
      </c>
      <c r="N144" s="136"/>
      <c r="O144" s="137">
        <v>44862</v>
      </c>
      <c r="P144" s="464"/>
      <c r="Q144" s="234">
        <f>O144-E2</f>
        <v>-383</v>
      </c>
      <c r="R144" s="255"/>
      <c r="S144" s="401"/>
      <c r="T144" s="384"/>
      <c r="U144" s="398"/>
    </row>
    <row r="145" spans="1:21" s="2" customFormat="1" ht="16.5" customHeight="1">
      <c r="A145" s="22"/>
      <c r="B145" s="80" t="s">
        <v>161</v>
      </c>
      <c r="C145" s="308"/>
      <c r="D145" s="954"/>
      <c r="E145" s="962"/>
      <c r="F145" s="425"/>
      <c r="G145" s="81" t="s">
        <v>230</v>
      </c>
      <c r="H145" s="416"/>
      <c r="I145" s="304"/>
      <c r="J145" s="304"/>
      <c r="K145" s="465"/>
      <c r="L145" s="466"/>
      <c r="M145" s="315"/>
      <c r="N145" s="136"/>
      <c r="O145" s="467"/>
      <c r="P145" s="464"/>
      <c r="Q145" s="341"/>
      <c r="R145" s="510"/>
      <c r="S145" s="401"/>
      <c r="T145" s="384"/>
      <c r="U145" s="398"/>
    </row>
    <row r="146" spans="1:21" s="2" customFormat="1" ht="22.5" customHeight="1" thickBot="1">
      <c r="A146" s="22"/>
      <c r="B146" s="80" t="s">
        <v>195</v>
      </c>
      <c r="C146" s="243" t="s">
        <v>161</v>
      </c>
      <c r="D146" s="954"/>
      <c r="E146" s="962"/>
      <c r="F146" s="64"/>
      <c r="G146" s="424"/>
      <c r="H146" s="306"/>
      <c r="I146" s="304"/>
      <c r="J146" s="304"/>
      <c r="K146" s="465"/>
      <c r="L146" s="466"/>
      <c r="M146" s="468"/>
      <c r="N146" s="152"/>
      <c r="O146" s="469"/>
      <c r="P146" s="152"/>
      <c r="Q146" s="391"/>
      <c r="R146" s="511"/>
      <c r="S146" s="401"/>
      <c r="T146" s="384"/>
      <c r="U146" s="398"/>
    </row>
    <row r="147" spans="1:21" s="2" customFormat="1" ht="18" customHeight="1" thickTop="1" thickBot="1">
      <c r="A147" s="22"/>
      <c r="B147" s="80"/>
      <c r="C147" s="68" t="s">
        <v>195</v>
      </c>
      <c r="D147" s="954"/>
      <c r="E147" s="962"/>
      <c r="F147" s="64" t="s">
        <v>23</v>
      </c>
      <c r="G147" s="78"/>
      <c r="H147" s="426"/>
      <c r="J147" s="304"/>
      <c r="K147" s="470"/>
      <c r="L147" s="466"/>
      <c r="M147" s="943" t="s">
        <v>162</v>
      </c>
      <c r="N147" s="944"/>
      <c r="O147" s="944"/>
      <c r="P147" s="944"/>
      <c r="Q147" s="945"/>
      <c r="R147" s="512"/>
      <c r="S147" s="401"/>
      <c r="T147" s="384"/>
      <c r="U147" s="398"/>
    </row>
    <row r="148" spans="1:21" s="2" customFormat="1" ht="32.25" customHeight="1" thickTop="1">
      <c r="A148" s="22"/>
      <c r="B148" s="427"/>
      <c r="C148" s="308"/>
      <c r="D148" s="954"/>
      <c r="E148" s="962"/>
      <c r="F148" s="64"/>
      <c r="G148" s="78"/>
      <c r="H148" s="416"/>
      <c r="I148" s="178"/>
      <c r="J148" s="178"/>
      <c r="K148" s="470"/>
      <c r="L148" s="466"/>
      <c r="M148" s="190" t="s">
        <v>164</v>
      </c>
      <c r="N148" s="471">
        <f>2774+50</f>
        <v>2824</v>
      </c>
      <c r="O148" s="472"/>
      <c r="P148" s="471">
        <f>N148-D110</f>
        <v>20.199999999999818</v>
      </c>
      <c r="Q148" s="391"/>
      <c r="R148" s="509" t="s">
        <v>165</v>
      </c>
      <c r="S148" s="401"/>
      <c r="T148" s="384"/>
      <c r="U148" s="398"/>
    </row>
    <row r="149" spans="1:21" s="2" customFormat="1" ht="19.5" customHeight="1">
      <c r="A149" s="22"/>
      <c r="B149" s="427"/>
      <c r="D149" s="954"/>
      <c r="E149" s="962"/>
      <c r="F149" s="162"/>
      <c r="G149" s="428"/>
      <c r="H149" s="306"/>
      <c r="I149" s="178"/>
      <c r="J149" s="178"/>
      <c r="K149" s="473"/>
      <c r="L149" s="466"/>
      <c r="M149" s="150" t="s">
        <v>231</v>
      </c>
      <c r="N149" s="152"/>
      <c r="O149" s="137">
        <v>44915</v>
      </c>
      <c r="P149" s="474"/>
      <c r="Q149" s="260">
        <f>O149-E2</f>
        <v>-330</v>
      </c>
      <c r="R149" s="252" t="s">
        <v>154</v>
      </c>
      <c r="S149" s="401"/>
      <c r="T149" s="384"/>
      <c r="U149" s="398"/>
    </row>
    <row r="150" spans="1:21" s="2" customFormat="1" ht="30" customHeight="1">
      <c r="A150" s="22"/>
      <c r="B150" s="308"/>
      <c r="D150" s="954"/>
      <c r="E150" s="962"/>
      <c r="F150" s="64"/>
      <c r="G150" s="429"/>
      <c r="H150" s="306"/>
      <c r="I150" s="178"/>
      <c r="J150" s="178"/>
      <c r="K150" s="177"/>
      <c r="L150" s="466"/>
      <c r="M150" s="141" t="s">
        <v>232</v>
      </c>
      <c r="N150" s="471">
        <f>2842.1</f>
        <v>2842.1</v>
      </c>
      <c r="O150" s="375">
        <v>44884</v>
      </c>
      <c r="P150" s="365">
        <f>N150-D110</f>
        <v>38.299999999999727</v>
      </c>
      <c r="Q150" s="250">
        <f>O150-E2</f>
        <v>-361</v>
      </c>
      <c r="R150" s="390" t="s">
        <v>233</v>
      </c>
      <c r="S150" s="401"/>
      <c r="T150" s="384"/>
      <c r="U150" s="398"/>
    </row>
    <row r="151" spans="1:21" s="2" customFormat="1" ht="21" customHeight="1">
      <c r="A151" s="22"/>
      <c r="B151" s="308"/>
      <c r="D151" s="954"/>
      <c r="E151" s="962"/>
      <c r="F151" s="162"/>
      <c r="G151" s="429"/>
      <c r="H151" s="306"/>
      <c r="I151" s="178"/>
      <c r="J151" s="178"/>
      <c r="K151" s="177"/>
      <c r="L151" s="466"/>
      <c r="M151" s="468"/>
      <c r="N151" s="475"/>
      <c r="O151" s="195"/>
      <c r="P151" s="475"/>
      <c r="Q151" s="195"/>
      <c r="R151" s="400" t="s">
        <v>173</v>
      </c>
      <c r="S151" s="401"/>
      <c r="T151" s="384"/>
      <c r="U151" s="398"/>
    </row>
    <row r="152" spans="1:21" s="2" customFormat="1" ht="21" customHeight="1">
      <c r="A152" s="22"/>
      <c r="B152" s="308"/>
      <c r="D152" s="954"/>
      <c r="E152" s="962"/>
      <c r="F152" s="162"/>
      <c r="G152" s="429"/>
      <c r="H152" s="306"/>
      <c r="I152" s="178"/>
      <c r="J152" s="178"/>
      <c r="K152" s="177"/>
      <c r="L152" s="466"/>
      <c r="M152" s="468"/>
      <c r="N152" s="476"/>
      <c r="O152" s="477"/>
      <c r="P152" s="476"/>
      <c r="Q152" s="477"/>
      <c r="R152" s="400"/>
      <c r="S152" s="401"/>
      <c r="T152" s="384"/>
      <c r="U152" s="398"/>
    </row>
    <row r="153" spans="1:21" s="2" customFormat="1" ht="22.5" customHeight="1" thickBot="1">
      <c r="A153" s="22"/>
      <c r="B153" s="308"/>
      <c r="D153" s="954"/>
      <c r="E153" s="962"/>
      <c r="F153" s="425"/>
      <c r="G153" s="430"/>
      <c r="H153" s="416"/>
      <c r="I153" s="178"/>
      <c r="J153" s="178"/>
      <c r="K153" s="177"/>
      <c r="L153" s="466"/>
      <c r="M153" s="478" t="s">
        <v>234</v>
      </c>
      <c r="N153" s="479">
        <v>2853.8</v>
      </c>
      <c r="O153" s="480">
        <v>44906</v>
      </c>
      <c r="P153" s="479">
        <f>N153-D110</f>
        <v>50</v>
      </c>
      <c r="Q153" s="513">
        <f>O153-E2</f>
        <v>-339</v>
      </c>
      <c r="R153" s="262">
        <v>4346</v>
      </c>
      <c r="S153" s="401"/>
      <c r="T153" s="384"/>
      <c r="U153" s="398"/>
    </row>
    <row r="154" spans="1:21" s="2" customFormat="1" ht="22.5" customHeight="1" thickTop="1" thickBot="1">
      <c r="A154" s="22"/>
      <c r="B154" s="55"/>
      <c r="D154" s="954"/>
      <c r="E154" s="962"/>
      <c r="F154" s="64"/>
      <c r="G154" s="101"/>
      <c r="H154" s="306" t="s">
        <v>23</v>
      </c>
      <c r="I154" s="178"/>
      <c r="J154" s="178"/>
      <c r="K154" s="177"/>
      <c r="L154" s="481"/>
      <c r="M154" s="482" t="s">
        <v>170</v>
      </c>
      <c r="N154" s="946" t="s">
        <v>171</v>
      </c>
      <c r="O154" s="947"/>
      <c r="P154" s="192" t="s">
        <v>172</v>
      </c>
      <c r="Q154" s="193"/>
      <c r="R154" s="308"/>
      <c r="S154" s="401"/>
      <c r="T154" s="384"/>
      <c r="U154" s="398"/>
    </row>
    <row r="155" spans="1:21" s="2" customFormat="1" ht="22.5" customHeight="1" thickTop="1">
      <c r="A155" s="22"/>
      <c r="B155" s="55"/>
      <c r="D155" s="954"/>
      <c r="E155" s="962"/>
      <c r="F155" s="64"/>
      <c r="G155" s="101"/>
      <c r="H155" s="306"/>
      <c r="I155" s="178"/>
      <c r="J155" s="178"/>
      <c r="K155" s="177"/>
      <c r="L155" s="466"/>
      <c r="M155" s="135" t="s">
        <v>235</v>
      </c>
      <c r="N155" s="147">
        <v>44895</v>
      </c>
      <c r="O155" s="238"/>
      <c r="P155" s="483"/>
      <c r="Q155" s="514"/>
      <c r="R155" s="308"/>
      <c r="S155" s="401"/>
      <c r="T155" s="384"/>
      <c r="U155" s="398"/>
    </row>
    <row r="156" spans="1:21" ht="21" customHeight="1">
      <c r="A156" s="22"/>
      <c r="B156" s="55"/>
      <c r="C156" s="431"/>
      <c r="D156" s="954"/>
      <c r="E156" s="962"/>
      <c r="F156" s="64"/>
      <c r="G156" s="307" t="s">
        <v>207</v>
      </c>
      <c r="H156" s="432"/>
      <c r="I156" s="178"/>
      <c r="J156" s="178"/>
      <c r="K156" s="178"/>
      <c r="L156" s="466" t="s">
        <v>23</v>
      </c>
      <c r="M156" s="135" t="s">
        <v>236</v>
      </c>
      <c r="N156" s="147">
        <v>44895</v>
      </c>
      <c r="O156" s="484">
        <f>N156-E2</f>
        <v>-350</v>
      </c>
      <c r="P156" s="151"/>
      <c r="Q156" s="409"/>
      <c r="R156" s="264" t="s">
        <v>174</v>
      </c>
      <c r="S156" s="401"/>
      <c r="T156" s="226"/>
      <c r="U156" s="398"/>
    </row>
    <row r="157" spans="1:21" ht="32.25" customHeight="1">
      <c r="A157" s="22"/>
      <c r="B157" s="433"/>
      <c r="C157" s="434"/>
      <c r="D157" s="955"/>
      <c r="E157" s="963"/>
      <c r="F157" s="435"/>
      <c r="G157" s="436"/>
      <c r="H157" s="435"/>
      <c r="I157" s="485"/>
      <c r="J157" s="485"/>
      <c r="K157" s="485"/>
      <c r="L157" s="486"/>
      <c r="M157" s="126" t="s">
        <v>237</v>
      </c>
      <c r="N157" s="151"/>
      <c r="O157" s="369"/>
      <c r="P157" s="147">
        <v>44894</v>
      </c>
      <c r="Q157" s="484">
        <f>P157-E2</f>
        <v>-351</v>
      </c>
      <c r="R157" s="390"/>
      <c r="S157" s="401"/>
      <c r="T157" s="226"/>
      <c r="U157" s="398"/>
    </row>
    <row r="158" spans="1:21" ht="7.5" customHeight="1">
      <c r="A158" s="24"/>
      <c r="B158" s="281"/>
      <c r="C158" s="281"/>
      <c r="D158" s="437"/>
      <c r="E158" s="438"/>
      <c r="F158" s="439"/>
      <c r="G158" s="440"/>
      <c r="H158" s="441"/>
      <c r="I158" s="487"/>
      <c r="J158" s="488"/>
      <c r="K158" s="488"/>
      <c r="L158" s="489"/>
      <c r="M158" s="12"/>
      <c r="N158" s="12"/>
      <c r="O158" s="12"/>
      <c r="P158" s="12"/>
      <c r="Q158" s="12"/>
      <c r="R158" s="12"/>
      <c r="S158" s="401"/>
      <c r="U158" s="382"/>
    </row>
    <row r="159" spans="1:21" ht="7.5" customHeight="1">
      <c r="A159" s="24"/>
      <c r="B159" s="281"/>
      <c r="C159" s="281"/>
      <c r="D159" s="437"/>
      <c r="E159" s="438"/>
      <c r="F159" s="439"/>
      <c r="G159" s="442"/>
      <c r="H159" s="441"/>
      <c r="I159" s="487"/>
      <c r="J159" s="488"/>
      <c r="K159" s="488"/>
      <c r="L159" s="489"/>
      <c r="M159" s="490"/>
      <c r="N159" s="491"/>
      <c r="P159" s="491"/>
      <c r="Q159" s="515"/>
      <c r="R159" s="12"/>
      <c r="S159" s="401"/>
      <c r="U159" s="382"/>
    </row>
    <row r="160" spans="1:21" ht="7.5" customHeight="1">
      <c r="A160" s="24"/>
      <c r="B160" s="281"/>
      <c r="C160" s="281"/>
      <c r="D160" s="437"/>
      <c r="E160" s="438"/>
      <c r="F160" s="439"/>
      <c r="G160" s="442"/>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R161" s="12"/>
      <c r="S161" s="401"/>
      <c r="U161" s="382"/>
    </row>
    <row r="162" spans="1:21" ht="7.5" customHeight="1">
      <c r="A162" s="24"/>
      <c r="B162" s="281"/>
      <c r="C162" s="281"/>
      <c r="D162" s="437"/>
      <c r="E162" s="438"/>
      <c r="F162" s="439"/>
      <c r="G162" s="443"/>
      <c r="H162" s="441"/>
      <c r="I162" s="487"/>
      <c r="J162" s="488"/>
      <c r="K162" s="488"/>
      <c r="L162" s="489"/>
      <c r="M162" s="492"/>
      <c r="P162" s="493"/>
      <c r="R162" s="12"/>
      <c r="S162" s="401"/>
      <c r="U162" s="382"/>
    </row>
    <row r="163" spans="1:21" ht="7.5" customHeight="1">
      <c r="A163" s="444"/>
      <c r="B163" s="445"/>
      <c r="C163" s="445"/>
      <c r="D163" s="444"/>
      <c r="E163" s="444"/>
      <c r="F163" s="444"/>
      <c r="G163" s="444"/>
      <c r="H163" s="444"/>
      <c r="I163" s="444"/>
      <c r="J163" s="444"/>
      <c r="K163" s="444"/>
      <c r="L163" s="444"/>
      <c r="M163" s="494"/>
      <c r="O163" s="200"/>
      <c r="P163" s="495"/>
      <c r="R163" s="444"/>
    </row>
    <row r="164" spans="1:21" ht="7.5" customHeight="1">
      <c r="D164" s="3" t="s">
        <v>238</v>
      </c>
      <c r="M164" s="496"/>
      <c r="N164" s="199"/>
      <c r="P164" s="497"/>
      <c r="Q164" s="265"/>
    </row>
    <row r="165" spans="1:21" ht="11.25" customHeight="1">
      <c r="M165" s="389"/>
      <c r="P165" s="498"/>
      <c r="R165" s="12"/>
    </row>
    <row r="166" spans="1:21" ht="11.25" customHeight="1">
      <c r="M166" s="386"/>
      <c r="P166" s="499"/>
      <c r="R166" s="274"/>
    </row>
    <row r="167" spans="1:21" ht="11.25" customHeight="1">
      <c r="G167" s="446"/>
      <c r="M167" s="386"/>
      <c r="P167" s="499"/>
      <c r="R167" s="516"/>
    </row>
    <row r="168" spans="1:21" ht="11.25" customHeight="1">
      <c r="M168" s="386"/>
      <c r="P168" s="499"/>
      <c r="R168" s="389"/>
    </row>
    <row r="169" spans="1:21" ht="11.25" customHeight="1">
      <c r="M169" s="389"/>
      <c r="P169" s="500"/>
      <c r="R169" s="389"/>
    </row>
    <row r="170" spans="1:21" ht="11.25" customHeight="1">
      <c r="M170" s="501"/>
      <c r="P170" s="502"/>
      <c r="R170" s="386"/>
    </row>
    <row r="171" spans="1:21" ht="11.25" customHeight="1">
      <c r="R171" s="386"/>
    </row>
    <row r="172" spans="1:21" ht="11.25" customHeight="1">
      <c r="R172" s="386"/>
    </row>
    <row r="173" spans="1:21" ht="11.25" customHeight="1">
      <c r="R173" s="388"/>
    </row>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row r="183" spans="4:10" ht="11.25" customHeight="1">
      <c r="D183" s="3" t="s">
        <v>23</v>
      </c>
    </row>
    <row r="184" spans="4:10" ht="11.25" customHeight="1"/>
    <row r="188" spans="4:10" ht="18" customHeight="1">
      <c r="I188" s="503"/>
      <c r="J188" s="504"/>
    </row>
    <row r="1216" spans="18:18" ht="18" customHeight="1">
      <c r="R1216" s="5" t="s">
        <v>238</v>
      </c>
    </row>
    <row r="1226" spans="18:18" ht="18" customHeight="1">
      <c r="R1226" s="5">
        <v>30</v>
      </c>
    </row>
  </sheetData>
  <protectedRanges>
    <protectedRange sqref="R47 R168:R172 R166 P162 P165:P168 M165:M170 M162 X93:X96 R151:R152 Z13 R103 R15 R113 R109:R111 R60:R62 R89 R13 R96 R145:R148 R132:R133 R129 Z123:Z125 Z71 Z73 Z75:Z76 R85 R115 Z44:Z48 R22 W92 R52 G29 R27 G132:G133 R117:R120 G127 G130 R122:R126 R74 R64 R142:R143 R70 G33 R42:R43 G40:G43 R82 R77:R79 R34:R38 R66 G35 X77:X91 W97:W103 R18" name="remarks_1_1"/>
    <protectedRange sqref="E2" name="date_1_1"/>
    <protectedRange sqref="J110:L113 F64:F70 O146 H12 F156 H15:H17 M41:P41 Q14 O42:O43 M93:P93 Q64 M97:O97 M96:P96 Q113 M154:O154 M141:P141 M119:M120 M92:N92 G150:G152 J150:K157 L151:L157 M12:O16 M123:O123 M20:M22 I61:L72 J147:J149 M103:O103 M73:O73 M47:O47 M70:M72 I135:K135 F15:F33 O94:O95 M110:O115 Q70 Q72 O142:O143 J132:K133 G104:G108 G94 G96 I158:L162 O69:O71 G141 G147 O127:O128 I84:L84 I140:K141 N130 L127:L147 M144:P145 I29:K29 M147:O147 I125:L126 J134 I127:K131 O116:O120 M61:O62 O149 Q21:Q22 I137:K138 M52:O52 N23 I143:K146 I148:I157 M44:P46 E95:E98 M40:N40 M31:O31 M33 D12:E59 M54:M59 I34:L35 O82 I37:L44 L36 D99:D103 I99:L103 N48:N51 O63 O18:O22 M64:O68 M63 I47:L59" name="ac01_1_6"/>
    <protectedRange sqref="D72 F72 I110:I113 F117:F120 F61:F63 G158 D161:H162 N52 K147:K149 H110:H120 M128 D110:F116 N154 H123 G120 I142:K142 I12:L28 H72 G143 G154:G155 N103 H148:H160 H84 D158:F160 H26 H28 F123:F155 D117:E157 H125:H146 L29 I30:L32 F157:G157 J33:L33 M76:M77 M26:M27 E61:E94 F74:F85 E99:E108" name="ac3_1_1"/>
    <protectedRange sqref="H19 H41:H43 H33:H39" name="ac01_1_3_1"/>
    <protectedRange sqref="H18 H20:H25 H27 H29:H32" name="ac3_1_3_1"/>
    <protectedRange sqref="F12:G12 G15:G17 F48 G53 H44:H47 H49:H59 F34:F43 F54:F59" name="ac3_1_4_1"/>
    <protectedRange sqref="I124:L124 J114:K123" name="ac01_1_5_1"/>
    <protectedRange sqref="L114:L123 I114:I123" name="ac3_1_5_1"/>
    <protectedRange sqref="I45:L46" name="ac01_1_6_1"/>
    <protectedRange sqref="R65 R17 R67:R69 R19:R21" name="remarks_1_1_2_1"/>
    <protectedRange sqref="N78" name="ac01_1_6_2"/>
    <protectedRange sqref="N32:O32 N35:O35 N36:N37 N39 N38:O38 O33" name="ac01_1_6_3"/>
    <protectedRange sqref="R30:R32" name="remarks_1_1_1"/>
    <protectedRange sqref="N63" name="ac01_1_6_5"/>
  </protectedRanges>
  <mergeCells count="28">
    <mergeCell ref="E9:H9"/>
    <mergeCell ref="I9:L9"/>
    <mergeCell ref="M9:Q9"/>
    <mergeCell ref="N10:O10"/>
    <mergeCell ref="P10:Q10"/>
    <mergeCell ref="N103:O103"/>
    <mergeCell ref="P103:Q103"/>
    <mergeCell ref="M12:Q12"/>
    <mergeCell ref="M40:Q40"/>
    <mergeCell ref="M47:Q47"/>
    <mergeCell ref="N52:O52"/>
    <mergeCell ref="P52:Q52"/>
    <mergeCell ref="M110:Q110"/>
    <mergeCell ref="M140:Q140"/>
    <mergeCell ref="M147:Q147"/>
    <mergeCell ref="N154:O154"/>
    <mergeCell ref="C2:C3"/>
    <mergeCell ref="D12:D59"/>
    <mergeCell ref="D61:D108"/>
    <mergeCell ref="D110:D157"/>
    <mergeCell ref="E2:E3"/>
    <mergeCell ref="E12:E59"/>
    <mergeCell ref="E61:E108"/>
    <mergeCell ref="E110:E157"/>
    <mergeCell ref="F44:F48"/>
    <mergeCell ref="M61:Q61"/>
    <mergeCell ref="M92:Q92"/>
    <mergeCell ref="M97:Q97"/>
  </mergeCells>
  <conditionalFormatting sqref="E60">
    <cfRule type="expression" dxfId="152" priority="903" stopIfTrue="1">
      <formula>E60="Serviceable"</formula>
    </cfRule>
    <cfRule type="expression" dxfId="151" priority="904" stopIfTrue="1">
      <formula>E60="Maint."</formula>
    </cfRule>
  </conditionalFormatting>
  <conditionalFormatting sqref="E109">
    <cfRule type="expression" dxfId="150" priority="1032" stopIfTrue="1">
      <formula>E109="Serviceable"</formula>
    </cfRule>
    <cfRule type="expression" dxfId="149" priority="1033" stopIfTrue="1">
      <formula>E109="Maint."</formula>
    </cfRule>
  </conditionalFormatting>
  <conditionalFormatting sqref="N41">
    <cfRule type="cellIs" dxfId="148" priority="1018" stopIfTrue="1" operator="lessThan">
      <formula>0</formula>
    </cfRule>
    <cfRule type="cellIs" dxfId="147" priority="1017" stopIfTrue="1" operator="between">
      <formula>#REF!</formula>
      <formula>0</formula>
    </cfRule>
    <cfRule type="cellIs" dxfId="146" priority="1016" stopIfTrue="1" operator="between">
      <formula>#REF!</formula>
      <formula>#REF!</formula>
    </cfRule>
  </conditionalFormatting>
  <conditionalFormatting sqref="N64:N68 S71:S109 N73">
    <cfRule type="cellIs" dxfId="145" priority="1001" stopIfTrue="1" operator="lessThan">
      <formula>0</formula>
    </cfRule>
    <cfRule type="cellIs" dxfId="144" priority="1000" stopIfTrue="1" operator="between">
      <formula>#REF!</formula>
      <formula>0</formula>
    </cfRule>
    <cfRule type="cellIs" dxfId="143" priority="999" stopIfTrue="1" operator="between">
      <formula>#REF!</formula>
      <formula>#REF!</formula>
    </cfRule>
  </conditionalFormatting>
  <conditionalFormatting sqref="N78">
    <cfRule type="cellIs" dxfId="142" priority="47" stopIfTrue="1" operator="between">
      <formula>#REF!</formula>
      <formula>#REF!</formula>
    </cfRule>
    <cfRule type="cellIs" dxfId="141" priority="48" stopIfTrue="1" operator="between">
      <formula>#REF!</formula>
      <formula>0</formula>
    </cfRule>
    <cfRule type="cellIs" dxfId="140" priority="49" stopIfTrue="1" operator="lessThan">
      <formula>0</formula>
    </cfRule>
  </conditionalFormatting>
  <conditionalFormatting sqref="N93">
    <cfRule type="cellIs" dxfId="139" priority="996" stopIfTrue="1" operator="lessThan">
      <formula>0</formula>
    </cfRule>
    <cfRule type="cellIs" dxfId="138" priority="994" stopIfTrue="1" operator="between">
      <formula>#REF!</formula>
      <formula>#REF!</formula>
    </cfRule>
    <cfRule type="cellIs" dxfId="137" priority="995" stopIfTrue="1" operator="between">
      <formula>#REF!</formula>
      <formula>0</formula>
    </cfRule>
  </conditionalFormatting>
  <conditionalFormatting sqref="N113:N115">
    <cfRule type="cellIs" dxfId="136" priority="528" stopIfTrue="1" operator="between">
      <formula>#REF!</formula>
      <formula>#REF!</formula>
    </cfRule>
    <cfRule type="cellIs" dxfId="135" priority="529" stopIfTrue="1" operator="between">
      <formula>#REF!</formula>
      <formula>0</formula>
    </cfRule>
    <cfRule type="cellIs" dxfId="134" priority="530" stopIfTrue="1" operator="lessThan">
      <formula>0</formula>
    </cfRule>
  </conditionalFormatting>
  <conditionalFormatting sqref="N123">
    <cfRule type="cellIs" dxfId="133" priority="980" stopIfTrue="1" operator="between">
      <formula>#REF!</formula>
      <formula>#REF!</formula>
    </cfRule>
    <cfRule type="cellIs" dxfId="132" priority="981" stopIfTrue="1" operator="between">
      <formula>#REF!</formula>
      <formula>0</formula>
    </cfRule>
    <cfRule type="cellIs" dxfId="131" priority="982" stopIfTrue="1" operator="lessThan">
      <formula>0</formula>
    </cfRule>
  </conditionalFormatting>
  <conditionalFormatting sqref="N130">
    <cfRule type="cellIs" dxfId="130" priority="307" stopIfTrue="1" operator="between">
      <formula>#REF!</formula>
      <formula>#REF!</formula>
    </cfRule>
    <cfRule type="cellIs" dxfId="129" priority="309" stopIfTrue="1" operator="lessThan">
      <formula>0</formula>
    </cfRule>
    <cfRule type="cellIs" dxfId="128" priority="308" stopIfTrue="1" operator="between">
      <formula>#REF!</formula>
      <formula>0</formula>
    </cfRule>
  </conditionalFormatting>
  <conditionalFormatting sqref="N141">
    <cfRule type="cellIs" dxfId="127" priority="505" stopIfTrue="1" operator="lessThan">
      <formula>0</formula>
    </cfRule>
    <cfRule type="cellIs" dxfId="126" priority="504" stopIfTrue="1" operator="between">
      <formula>#REF!</formula>
      <formula>0</formula>
    </cfRule>
    <cfRule type="cellIs" dxfId="125" priority="503" stopIfTrue="1" operator="between">
      <formula>#REF!</formula>
      <formula>#REF!</formula>
    </cfRule>
  </conditionalFormatting>
  <conditionalFormatting sqref="O155">
    <cfRule type="cellIs" dxfId="124" priority="221" operator="lessThan">
      <formula>30</formula>
    </cfRule>
    <cfRule type="cellIs" dxfId="123" priority="220" operator="lessThan">
      <formula>0</formula>
    </cfRule>
  </conditionalFormatting>
  <conditionalFormatting sqref="P13">
    <cfRule type="cellIs" dxfId="122" priority="417" operator="lessThan">
      <formula>0</formula>
    </cfRule>
    <cfRule type="cellIs" dxfId="121" priority="418" operator="lessThan">
      <formula>15</formula>
    </cfRule>
  </conditionalFormatting>
  <conditionalFormatting sqref="P14">
    <cfRule type="cellIs" dxfId="120" priority="1013" operator="lessThanOrEqual">
      <formula>15</formula>
    </cfRule>
    <cfRule type="cellIs" dxfId="119" priority="1014" operator="lessThan">
      <formula>0</formula>
    </cfRule>
  </conditionalFormatting>
  <conditionalFormatting sqref="P15">
    <cfRule type="cellIs" dxfId="118" priority="100" operator="lessThan">
      <formula>20</formula>
    </cfRule>
  </conditionalFormatting>
  <conditionalFormatting sqref="P15:P16">
    <cfRule type="cellIs" dxfId="117" priority="56" operator="lessThan">
      <formula>0</formula>
    </cfRule>
  </conditionalFormatting>
  <conditionalFormatting sqref="P16">
    <cfRule type="cellIs" dxfId="116" priority="57" operator="lessThan">
      <formula>15</formula>
    </cfRule>
  </conditionalFormatting>
  <conditionalFormatting sqref="P23">
    <cfRule type="cellIs" dxfId="115" priority="886" operator="lessThan">
      <formula>15</formula>
    </cfRule>
  </conditionalFormatting>
  <conditionalFormatting sqref="P28">
    <cfRule type="cellIs" dxfId="114" priority="53" operator="lessThan">
      <formula>20</formula>
    </cfRule>
  </conditionalFormatting>
  <conditionalFormatting sqref="P28:P29">
    <cfRule type="cellIs" dxfId="113" priority="52" operator="lessThan">
      <formula>0</formula>
    </cfRule>
  </conditionalFormatting>
  <conditionalFormatting sqref="P29">
    <cfRule type="cellIs" dxfId="112" priority="55" operator="lessThan">
      <formula>15</formula>
    </cfRule>
  </conditionalFormatting>
  <conditionalFormatting sqref="P31:P33">
    <cfRule type="cellIs" dxfId="111" priority="39" operator="lessThanOrEqual">
      <formula>50</formula>
    </cfRule>
    <cfRule type="cellIs" dxfId="110" priority="40" operator="lessThan">
      <formula>0</formula>
    </cfRule>
  </conditionalFormatting>
  <conditionalFormatting sqref="P34">
    <cfRule type="cellIs" dxfId="109" priority="3" operator="lessThan">
      <formula>20</formula>
    </cfRule>
  </conditionalFormatting>
  <conditionalFormatting sqref="P38">
    <cfRule type="cellIs" dxfId="108" priority="11" operator="lessThanOrEqual">
      <formula>50</formula>
    </cfRule>
    <cfRule type="cellIs" dxfId="107" priority="12" operator="lessThan">
      <formula>0</formula>
    </cfRule>
  </conditionalFormatting>
  <conditionalFormatting sqref="P48">
    <cfRule type="cellIs" dxfId="106" priority="739" operator="lessThan">
      <formula>15</formula>
    </cfRule>
    <cfRule type="cellIs" dxfId="105" priority="738" operator="lessThan">
      <formula>0</formula>
    </cfRule>
  </conditionalFormatting>
  <conditionalFormatting sqref="P50">
    <cfRule type="cellIs" dxfId="104" priority="217" operator="lessThan">
      <formula>0</formula>
    </cfRule>
    <cfRule type="cellIs" dxfId="103" priority="218" operator="lessThan">
      <formula>26</formula>
    </cfRule>
  </conditionalFormatting>
  <conditionalFormatting sqref="P53">
    <cfRule type="cellIs" dxfId="102" priority="19" operator="lessThanOrEqual">
      <formula>50</formula>
    </cfRule>
  </conditionalFormatting>
  <conditionalFormatting sqref="P55:P57 P59">
    <cfRule type="cellIs" dxfId="101" priority="4" operator="lessThanOrEqual">
      <formula>50</formula>
    </cfRule>
  </conditionalFormatting>
  <conditionalFormatting sqref="P61 P63:P64">
    <cfRule type="cellIs" dxfId="100" priority="991" operator="lessThanOrEqual">
      <formula>15</formula>
    </cfRule>
    <cfRule type="cellIs" dxfId="99" priority="992" operator="lessThan">
      <formula>0</formula>
    </cfRule>
  </conditionalFormatting>
  <conditionalFormatting sqref="P66">
    <cfRule type="cellIs" dxfId="98" priority="272" operator="lessThan">
      <formula>30</formula>
    </cfRule>
  </conditionalFormatting>
  <conditionalFormatting sqref="P73">
    <cfRule type="cellIs" dxfId="97" priority="367" operator="lessThanOrEqual">
      <formula>15</formula>
    </cfRule>
  </conditionalFormatting>
  <conditionalFormatting sqref="P78">
    <cfRule type="cellIs" dxfId="96" priority="313" operator="lessThan">
      <formula>0</formula>
    </cfRule>
    <cfRule type="cellIs" dxfId="95" priority="311" operator="lessThan">
      <formula>0</formula>
    </cfRule>
    <cfRule type="cellIs" dxfId="94" priority="310" operator="lessThanOrEqual">
      <formula>20</formula>
    </cfRule>
    <cfRule type="cellIs" dxfId="93" priority="312" operator="lessThanOrEqual">
      <formula>15</formula>
    </cfRule>
  </conditionalFormatting>
  <conditionalFormatting sqref="P80:P83 Q96">
    <cfRule type="cellIs" dxfId="92" priority="827" operator="lessThan">
      <formula>30</formula>
    </cfRule>
  </conditionalFormatting>
  <conditionalFormatting sqref="P80:P83">
    <cfRule type="cellIs" dxfId="91" priority="826" operator="lessThan">
      <formula>0</formula>
    </cfRule>
  </conditionalFormatting>
  <conditionalFormatting sqref="P98">
    <cfRule type="cellIs" dxfId="90" priority="667" operator="lessThan">
      <formula>15</formula>
    </cfRule>
    <cfRule type="cellIs" dxfId="89" priority="666" operator="lessThan">
      <formula>0</formula>
    </cfRule>
  </conditionalFormatting>
  <conditionalFormatting sqref="P100:P102">
    <cfRule type="cellIs" dxfId="88" priority="213" operator="lessThan">
      <formula>0</formula>
    </cfRule>
    <cfRule type="cellIs" dxfId="87" priority="214" operator="lessThan">
      <formula>15</formula>
    </cfRule>
  </conditionalFormatting>
  <conditionalFormatting sqref="P112:P113">
    <cfRule type="cellIs" dxfId="86" priority="968" operator="lessThanOrEqual">
      <formula>15</formula>
    </cfRule>
    <cfRule type="cellIs" dxfId="85" priority="969" operator="lessThan">
      <formula>0</formula>
    </cfRule>
  </conditionalFormatting>
  <conditionalFormatting sqref="P115">
    <cfRule type="cellIs" dxfId="84" priority="532" operator="lessThan">
      <formula>0</formula>
    </cfRule>
    <cfRule type="cellIs" dxfId="83" priority="531" operator="lessThanOrEqual">
      <formula>15</formula>
    </cfRule>
  </conditionalFormatting>
  <conditionalFormatting sqref="P123">
    <cfRule type="cellIs" dxfId="82" priority="979" operator="lessThan">
      <formula>15</formula>
    </cfRule>
    <cfRule type="cellIs" dxfId="81" priority="978" operator="lessThan">
      <formula>0</formula>
    </cfRule>
  </conditionalFormatting>
  <conditionalFormatting sqref="P126">
    <cfRule type="cellIs" dxfId="80" priority="571" operator="lessThan">
      <formula>0</formula>
    </cfRule>
    <cfRule type="cellIs" dxfId="79" priority="572" operator="lessThan">
      <formula>15</formula>
    </cfRule>
  </conditionalFormatting>
  <conditionalFormatting sqref="P129">
    <cfRule type="cellIs" dxfId="78" priority="275" operator="lessThan">
      <formula>20</formula>
    </cfRule>
  </conditionalFormatting>
  <conditionalFormatting sqref="P129:P130">
    <cfRule type="cellIs" dxfId="77" priority="274" operator="lessThan">
      <formula>0</formula>
    </cfRule>
  </conditionalFormatting>
  <conditionalFormatting sqref="P130">
    <cfRule type="cellIs" dxfId="76" priority="306" operator="lessThan">
      <formula>15</formula>
    </cfRule>
  </conditionalFormatting>
  <conditionalFormatting sqref="P132:P133">
    <cfRule type="cellIs" dxfId="75" priority="295" operator="lessThan">
      <formula>0</formula>
    </cfRule>
    <cfRule type="cellIs" dxfId="74" priority="296" operator="lessThan">
      <formula>30</formula>
    </cfRule>
  </conditionalFormatting>
  <conditionalFormatting sqref="P148">
    <cfRule type="cellIs" dxfId="73" priority="776" operator="lessThan">
      <formula>15</formula>
    </cfRule>
    <cfRule type="cellIs" dxfId="72" priority="775" operator="lessThan">
      <formula>0</formula>
    </cfRule>
  </conditionalFormatting>
  <conditionalFormatting sqref="P23:Q23">
    <cfRule type="cellIs" dxfId="71" priority="888" operator="lessThan">
      <formula>0</formula>
    </cfRule>
  </conditionalFormatting>
  <conditionalFormatting sqref="P49:Q49">
    <cfRule type="cellIs" dxfId="70" priority="227" operator="lessThan">
      <formula>15</formula>
    </cfRule>
  </conditionalFormatting>
  <conditionalFormatting sqref="P51:Q51">
    <cfRule type="cellIs" dxfId="69" priority="2" operator="lessThan">
      <formula>15</formula>
    </cfRule>
  </conditionalFormatting>
  <conditionalFormatting sqref="P73:Q73">
    <cfRule type="cellIs" dxfId="68" priority="368" operator="lessThan">
      <formula>0</formula>
    </cfRule>
  </conditionalFormatting>
  <conditionalFormatting sqref="P99:Q99">
    <cfRule type="cellIs" dxfId="67" priority="225" operator="lessThan">
      <formula>15</formula>
    </cfRule>
  </conditionalFormatting>
  <conditionalFormatting sqref="P135:Q135">
    <cfRule type="cellIs" dxfId="66" priority="252" operator="lessThan">
      <formula>20</formula>
    </cfRule>
    <cfRule type="cellIs" dxfId="65" priority="251" operator="lessThan">
      <formula>0</formula>
    </cfRule>
  </conditionalFormatting>
  <conditionalFormatting sqref="P150:Q150">
    <cfRule type="cellIs" dxfId="64" priority="223" operator="lessThan">
      <formula>15</formula>
    </cfRule>
  </conditionalFormatting>
  <conditionalFormatting sqref="Q17">
    <cfRule type="cellIs" dxfId="63" priority="831" operator="lessThan">
      <formula>0</formula>
    </cfRule>
    <cfRule type="cellIs" dxfId="62" priority="1008" operator="lessThan">
      <formula>14</formula>
    </cfRule>
  </conditionalFormatting>
  <conditionalFormatting sqref="Q18">
    <cfRule type="cellIs" dxfId="61" priority="165" operator="lessThan">
      <formula>0</formula>
    </cfRule>
    <cfRule type="cellIs" dxfId="60" priority="189" operator="lessThan">
      <formula>14</formula>
    </cfRule>
  </conditionalFormatting>
  <conditionalFormatting sqref="Q19:Q20">
    <cfRule type="cellIs" dxfId="59" priority="204" operator="lessThan">
      <formula>0</formula>
    </cfRule>
    <cfRule type="cellIs" dxfId="58" priority="205" operator="lessThan">
      <formula>14</formula>
    </cfRule>
  </conditionalFormatting>
  <conditionalFormatting sqref="Q21">
    <cfRule type="cellIs" dxfId="57" priority="1003" operator="lessThan">
      <formula>0</formula>
    </cfRule>
    <cfRule type="cellIs" dxfId="56" priority="899" operator="lessThan">
      <formula>714</formula>
    </cfRule>
  </conditionalFormatting>
  <conditionalFormatting sqref="Q23:Q27">
    <cfRule type="cellIs" dxfId="55" priority="14" operator="lessThan">
      <formula>14</formula>
    </cfRule>
  </conditionalFormatting>
  <conditionalFormatting sqref="Q26:Q27">
    <cfRule type="cellIs" dxfId="54" priority="13" operator="lessThan">
      <formula>0</formula>
    </cfRule>
  </conditionalFormatting>
  <conditionalFormatting sqref="Q30">
    <cfRule type="cellIs" dxfId="53" priority="151" operator="lessThan">
      <formula>0</formula>
    </cfRule>
    <cfRule type="cellIs" dxfId="52" priority="152" operator="lessThan">
      <formula>10</formula>
    </cfRule>
  </conditionalFormatting>
  <conditionalFormatting sqref="Q34 P153:Q153">
    <cfRule type="cellIs" dxfId="51" priority="207" operator="lessThan">
      <formula>0</formula>
    </cfRule>
    <cfRule type="cellIs" dxfId="50" priority="208" operator="lessThan">
      <formula>10</formula>
    </cfRule>
  </conditionalFormatting>
  <conditionalFormatting sqref="Q36:Q37 Q39">
    <cfRule type="cellIs" dxfId="49" priority="15" operator="lessThan">
      <formula>0</formula>
    </cfRule>
    <cfRule type="cellIs" dxfId="48" priority="16" operator="lessThan">
      <formula>10</formula>
    </cfRule>
  </conditionalFormatting>
  <conditionalFormatting sqref="Q41">
    <cfRule type="cellIs" dxfId="47" priority="1015" operator="lessThan">
      <formula>7</formula>
    </cfRule>
  </conditionalFormatting>
  <conditionalFormatting sqref="Q41:Q44">
    <cfRule type="cellIs" dxfId="46" priority="104" operator="lessThan">
      <formula>0</formula>
    </cfRule>
  </conditionalFormatting>
  <conditionalFormatting sqref="Q42:Q43">
    <cfRule type="cellIs" dxfId="45" priority="105" operator="lessThan">
      <formula>14</formula>
    </cfRule>
  </conditionalFormatting>
  <conditionalFormatting sqref="Q44">
    <cfRule type="cellIs" dxfId="44" priority="1012" operator="lessThan">
      <formula>30</formula>
    </cfRule>
  </conditionalFormatting>
  <conditionalFormatting sqref="Q54">
    <cfRule type="cellIs" dxfId="43" priority="10" operator="lessThan">
      <formula>15</formula>
    </cfRule>
  </conditionalFormatting>
  <conditionalFormatting sqref="Q58">
    <cfRule type="cellIs" dxfId="42" priority="1" operator="lessThan">
      <formula>15</formula>
    </cfRule>
  </conditionalFormatting>
  <conditionalFormatting sqref="Q67">
    <cfRule type="cellIs" dxfId="41" priority="186" operator="lessThan">
      <formula>10</formula>
    </cfRule>
    <cfRule type="cellIs" dxfId="40" priority="144" operator="lessThan">
      <formula>0</formula>
    </cfRule>
  </conditionalFormatting>
  <conditionalFormatting sqref="Q68">
    <cfRule type="cellIs" dxfId="39" priority="519" operator="lessThan">
      <formula>10</formula>
    </cfRule>
  </conditionalFormatting>
  <conditionalFormatting sqref="Q68:Q70">
    <cfRule type="cellIs" dxfId="38" priority="518" operator="lessThan">
      <formula>0</formula>
    </cfRule>
  </conditionalFormatting>
  <conditionalFormatting sqref="Q69">
    <cfRule type="cellIs" dxfId="37" priority="527" operator="lessThan">
      <formula>14</formula>
    </cfRule>
  </conditionalFormatting>
  <conditionalFormatting sqref="Q70">
    <cfRule type="cellIs" dxfId="36" priority="526" operator="lessThan">
      <formula>7</formula>
    </cfRule>
  </conditionalFormatting>
  <conditionalFormatting sqref="Q71">
    <cfRule type="cellIs" dxfId="35" priority="185" operator="lessThan">
      <formula>10</formula>
    </cfRule>
  </conditionalFormatting>
  <conditionalFormatting sqref="Q73">
    <cfRule type="cellIs" dxfId="34" priority="564" operator="lessThan">
      <formula>7</formula>
    </cfRule>
  </conditionalFormatting>
  <conditionalFormatting sqref="Q74">
    <cfRule type="cellIs" dxfId="33" priority="187" operator="lessThan">
      <formula>0</formula>
    </cfRule>
  </conditionalFormatting>
  <conditionalFormatting sqref="Q74:Q75">
    <cfRule type="cellIs" dxfId="32" priority="188" operator="lessThan">
      <formula>10</formula>
    </cfRule>
  </conditionalFormatting>
  <conditionalFormatting sqref="Q76:Q77">
    <cfRule type="cellIs" dxfId="31" priority="43" operator="lessThan">
      <formula>0</formula>
    </cfRule>
    <cfRule type="cellIs" dxfId="30" priority="44" operator="lessThan">
      <formula>10</formula>
    </cfRule>
  </conditionalFormatting>
  <conditionalFormatting sqref="Q93">
    <cfRule type="cellIs" dxfId="29" priority="894" operator="lessThan">
      <formula>7</formula>
    </cfRule>
  </conditionalFormatting>
  <conditionalFormatting sqref="Q93:Q96">
    <cfRule type="cellIs" dxfId="28" priority="161" operator="lessThan">
      <formula>0</formula>
    </cfRule>
  </conditionalFormatting>
  <conditionalFormatting sqref="Q94">
    <cfRule type="cellIs" dxfId="27" priority="987" operator="lessThan">
      <formula>10</formula>
    </cfRule>
  </conditionalFormatting>
  <conditionalFormatting sqref="Q95">
    <cfRule type="cellIs" dxfId="26" priority="1010" operator="lessThan">
      <formula>14</formula>
    </cfRule>
  </conditionalFormatting>
  <conditionalFormatting sqref="Q104">
    <cfRule type="cellIs" dxfId="25" priority="233" operator="lessThan">
      <formula>0</formula>
    </cfRule>
    <cfRule type="cellIs" dxfId="24" priority="180" operator="lessThan">
      <formula>30</formula>
    </cfRule>
  </conditionalFormatting>
  <conditionalFormatting sqref="Q116">
    <cfRule type="cellIs" dxfId="23" priority="535" operator="lessThan">
      <formula>10</formula>
    </cfRule>
    <cfRule type="cellIs" dxfId="22" priority="534" operator="lessThan">
      <formula>0</formula>
    </cfRule>
  </conditionalFormatting>
  <conditionalFormatting sqref="Q117:Q118">
    <cfRule type="cellIs" dxfId="21" priority="533" operator="lessThan">
      <formula>14</formula>
    </cfRule>
  </conditionalFormatting>
  <conditionalFormatting sqref="Q117:Q119">
    <cfRule type="cellIs" dxfId="20" priority="202" operator="lessThan">
      <formula>0</formula>
    </cfRule>
  </conditionalFormatting>
  <conditionalFormatting sqref="Q119">
    <cfRule type="cellIs" dxfId="19" priority="721" operator="lessThan">
      <formula>7</formula>
    </cfRule>
  </conditionalFormatting>
  <conditionalFormatting sqref="Q120">
    <cfRule type="cellIs" dxfId="18" priority="245" operator="lessThan">
      <formula>0</formula>
    </cfRule>
    <cfRule type="cellIs" dxfId="17" priority="246" operator="lessThan">
      <formula>10</formula>
    </cfRule>
  </conditionalFormatting>
  <conditionalFormatting sqref="Q123">
    <cfRule type="cellIs" dxfId="16" priority="972" operator="lessThan">
      <formula>14</formula>
    </cfRule>
  </conditionalFormatting>
  <conditionalFormatting sqref="Q123:Q125">
    <cfRule type="cellIs" dxfId="15" priority="441" operator="lessThan">
      <formula>0</formula>
    </cfRule>
  </conditionalFormatting>
  <conditionalFormatting sqref="Q124:Q125">
    <cfRule type="cellIs" dxfId="14" priority="713" operator="lessThan">
      <formula>10</formula>
    </cfRule>
  </conditionalFormatting>
  <conditionalFormatting sqref="Q128">
    <cfRule type="cellIs" dxfId="13" priority="970" operator="lessThan">
      <formula>0</formula>
    </cfRule>
    <cfRule type="cellIs" dxfId="12" priority="971" operator="lessThan">
      <formula>10</formula>
    </cfRule>
  </conditionalFormatting>
  <conditionalFormatting sqref="Q134">
    <cfRule type="cellIs" dxfId="11" priority="243" operator="lessThan">
      <formula>60</formula>
    </cfRule>
    <cfRule type="cellIs" dxfId="10" priority="156" operator="lessThan">
      <formula>0</formula>
    </cfRule>
  </conditionalFormatting>
  <conditionalFormatting sqref="Q136">
    <cfRule type="cellIs" dxfId="9" priority="240" operator="lessThan">
      <formula>14</formula>
    </cfRule>
    <cfRule type="cellIs" dxfId="8" priority="155" operator="lessThan">
      <formula>0</formula>
    </cfRule>
  </conditionalFormatting>
  <conditionalFormatting sqref="Q141:Q144">
    <cfRule type="cellIs" dxfId="7" priority="497" operator="lessThan">
      <formula>0</formula>
    </cfRule>
    <cfRule type="cellIs" dxfId="6" priority="502" operator="lessThan">
      <formula>15</formula>
    </cfRule>
  </conditionalFormatting>
  <conditionalFormatting sqref="Q149">
    <cfRule type="cellIs" dxfId="5" priority="241" operator="lessThan">
      <formula>0</formula>
    </cfRule>
    <cfRule type="cellIs" dxfId="4" priority="242" operator="lessThan">
      <formula>20</formula>
    </cfRule>
  </conditionalFormatting>
  <conditionalFormatting sqref="Q150">
    <cfRule type="cellIs" dxfId="3" priority="158" operator="lessThan">
      <formula>0</formula>
    </cfRule>
  </conditionalFormatting>
  <conditionalFormatting sqref="S60">
    <cfRule type="cellIs" dxfId="2" priority="902" stopIfTrue="1" operator="lessThan">
      <formula>0</formula>
    </cfRule>
    <cfRule type="cellIs" dxfId="1" priority="901" stopIfTrue="1" operator="between">
      <formula>#REF!</formula>
      <formula>0</formula>
    </cfRule>
    <cfRule type="cellIs" dxfId="0" priority="900" stopIfTrue="1" operator="between">
      <formula>#REF!</formula>
      <formula>#REF!</formula>
    </cfRule>
  </conditionalFormatting>
  <dataValidations disablePrompts="1" count="1">
    <dataValidation type="list" allowBlank="1" showInputMessage="1" showErrorMessage="1" sqref="E60 E109 JB65673 SX65673 ACT65673 AMP65673 AWL65673 BGH65673 BQD65673 BZZ65673 CJV65673 CTR65673 DDN65673 DNJ65673 DXF65673 EHB65673 EQX65673 FAT65673 FKP65673 FUL65673 GEH65673 GOD65673 GXZ65673 HHV65673 HRR65673 IBN65673 ILJ65673 IVF65673 JFB65673 JOX65673 JYT65673 KIP65673 KSL65673 LCH65673 LMD65673 LVZ65673 MFV65673 MPR65673 MZN65673 NJJ65673 NTF65673 ODB65673 OMX65673 OWT65673 PGP65673 PQL65673 QAH65673 QKD65673 QTZ65673 RDV65673 RNR65673 RXN65673 SHJ65673 SRF65673 TBB65673 TKX65673 TUT65673 UEP65673 UOL65673 UYH65673 VID65673 VRZ65673 WBV65673 WLR65673 WVN65673 E65676 JB131209 SX131209 ACT131209 AMP131209 AWL131209 BGH131209 BQD131209 BZZ131209 CJV131209 CTR131209 DDN131209 DNJ131209 DXF131209 EHB131209 EQX131209 FAT131209 FKP131209 FUL131209 GEH131209 GOD131209 GXZ131209 HHV131209 HRR131209 IBN131209 ILJ131209 IVF131209 JFB131209 JOX131209 JYT131209 KIP131209 KSL131209 LCH131209 LMD131209 LVZ131209 MFV131209 MPR131209 MZN131209 NJJ131209 NTF131209 ODB131209 OMX131209 OWT131209 PGP131209 PQL131209 QAH131209 QKD131209 QTZ131209 RDV131209 RNR131209 RXN131209 SHJ131209 SRF131209 TBB131209 TKX131209 TUT131209 UEP131209 UOL131209 UYH131209 VID131209 VRZ131209 WBV131209 WLR131209 WVN131209 E131212 JB196745 SX196745 ACT196745 AMP196745 AWL196745 BGH196745 BQD196745 BZZ196745 CJV196745 CTR196745 DDN196745 DNJ196745 DXF196745 EHB196745 EQX196745 FAT196745 FKP196745 FUL196745 GEH196745 GOD196745 GXZ196745 HHV196745 HRR196745 IBN196745 ILJ196745 IVF196745 JFB196745 JOX196745 JYT196745 KIP196745 KSL196745 LCH196745 LMD196745 LVZ196745 MFV196745 MPR196745 MZN196745 NJJ196745 NTF196745 ODB196745 OMX196745 OWT196745 PGP196745 PQL196745 QAH196745 QKD196745 QTZ196745 RDV196745 RNR196745 RXN196745 SHJ196745 SRF196745 TBB196745 TKX196745 TUT196745 UEP196745 UOL196745 UYH196745 VID196745 VRZ196745 WBV196745 WLR196745 WVN196745 E196748 JB262281 SX262281 ACT262281 AMP262281 AWL262281 BGH262281 BQD262281 BZZ262281 CJV262281 CTR262281 DDN262281 DNJ262281 DXF262281 EHB262281 EQX262281 FAT262281 FKP262281 FUL262281 GEH262281 GOD262281 GXZ262281 HHV262281 HRR262281 IBN262281 ILJ262281 IVF262281 JFB262281 JOX262281 JYT262281 KIP262281 KSL262281 LCH262281 LMD262281 LVZ262281 MFV262281 MPR262281 MZN262281 NJJ262281 NTF262281 ODB262281 OMX262281 OWT262281 PGP262281 PQL262281 QAH262281 QKD262281 QTZ262281 RDV262281 RNR262281 RXN262281 SHJ262281 SRF262281 TBB262281 TKX262281 TUT262281 UEP262281 UOL262281 UYH262281 VID262281 VRZ262281 WBV262281 WLR262281 WVN262281 E262284 JB327817 SX327817 ACT327817 AMP327817 AWL327817 BGH327817 BQD327817 BZZ327817 CJV327817 CTR327817 DDN327817 DNJ327817 DXF327817 EHB327817 EQX327817 FAT327817 FKP327817 FUL327817 GEH327817 GOD327817 GXZ327817 HHV327817 HRR327817 IBN327817 ILJ327817 IVF327817 JFB327817 JOX327817 JYT327817 KIP327817 KSL327817 LCH327817 LMD327817 LVZ327817 MFV327817 MPR327817 MZN327817 NJJ327817 NTF327817 ODB327817 OMX327817 OWT327817 PGP327817 PQL327817 QAH327817 QKD327817 QTZ327817 RDV327817 RNR327817 RXN327817 SHJ327817 SRF327817 TBB327817 TKX327817 TUT327817 UEP327817 UOL327817 UYH327817 VID327817 VRZ327817 WBV327817 WLR327817 WVN327817 E327820 JB393353 SX393353 ACT393353 AMP393353 AWL393353 BGH393353 BQD393353 BZZ393353 CJV393353 CTR393353 DDN393353 DNJ393353 DXF393353 EHB393353 EQX393353 FAT393353 FKP393353 FUL393353 GEH393353 GOD393353 GXZ393353 HHV393353 HRR393353 IBN393353 ILJ393353 IVF393353 JFB393353 JOX393353 JYT393353 KIP393353 KSL393353 LCH393353 LMD393353 LVZ393353 MFV393353 MPR393353 MZN393353 NJJ393353 NTF393353 ODB393353 OMX393353 OWT393353 PGP393353 PQL393353 QAH393353 QKD393353 QTZ393353 RDV393353 RNR393353 RXN393353 SHJ393353 SRF393353 TBB393353 TKX393353 TUT393353 UEP393353 UOL393353 UYH393353 VID393353 VRZ393353 WBV393353 WLR393353 WVN393353 E393356 JB458889 SX458889 ACT458889 AMP458889 AWL458889 BGH458889 BQD458889 BZZ458889 CJV458889 CTR458889 DDN458889 DNJ458889 DXF458889 EHB458889 EQX458889 FAT458889 FKP458889 FUL458889 GEH458889 GOD458889 GXZ458889 HHV458889 HRR458889 IBN458889 ILJ458889 IVF458889 JFB458889 JOX458889 JYT458889 KIP458889 KSL458889 LCH458889 LMD458889 LVZ458889 MFV458889 MPR458889 MZN458889 NJJ458889 NTF458889 ODB458889 OMX458889 OWT458889 PGP458889 PQL458889 QAH458889 QKD458889 QTZ458889 RDV458889 RNR458889 RXN458889 SHJ458889 SRF458889 TBB458889 TKX458889 TUT458889 UEP458889 UOL458889 UYH458889 VID458889 VRZ458889 WBV458889 WLR458889 WVN458889 E458892 JB524425 SX524425 ACT524425 AMP524425 AWL524425 BGH524425 BQD524425 BZZ524425 CJV524425 CTR524425 DDN524425 DNJ524425 DXF524425 EHB524425 EQX524425 FAT524425 FKP524425 FUL524425 GEH524425 GOD524425 GXZ524425 HHV524425 HRR524425 IBN524425 ILJ524425 IVF524425 JFB524425 JOX524425 JYT524425 KIP524425 KSL524425 LCH524425 LMD524425 LVZ524425 MFV524425 MPR524425 MZN524425 NJJ524425 NTF524425 ODB524425 OMX524425 OWT524425 PGP524425 PQL524425 QAH524425 QKD524425 QTZ524425 RDV524425 RNR524425 RXN524425 SHJ524425 SRF524425 TBB524425 TKX524425 TUT524425 UEP524425 UOL524425 UYH524425 VID524425 VRZ524425 WBV524425 WLR524425 WVN524425 E524428 JB589961 SX589961 ACT589961 AMP589961 AWL589961 BGH589961 BQD589961 BZZ589961 CJV589961 CTR589961 DDN589961 DNJ589961 DXF589961 EHB589961 EQX589961 FAT589961 FKP589961 FUL589961 GEH589961 GOD589961 GXZ589961 HHV589961 HRR589961 IBN589961 ILJ589961 IVF589961 JFB589961 JOX589961 JYT589961 KIP589961 KSL589961 LCH589961 LMD589961 LVZ589961 MFV589961 MPR589961 MZN589961 NJJ589961 NTF589961 ODB589961 OMX589961 OWT589961 PGP589961 PQL589961 QAH589961 QKD589961 QTZ589961 RDV589961 RNR589961 RXN589961 SHJ589961 SRF589961 TBB589961 TKX589961 TUT589961 UEP589961 UOL589961 UYH589961 VID589961 VRZ589961 WBV589961 WLR589961 WVN589961 E589964 JB655497 SX655497 ACT655497 AMP655497 AWL655497 BGH655497 BQD655497 BZZ655497 CJV655497 CTR655497 DDN655497 DNJ655497 DXF655497 EHB655497 EQX655497 FAT655497 FKP655497 FUL655497 GEH655497 GOD655497 GXZ655497 HHV655497 HRR655497 IBN655497 ILJ655497 IVF655497 JFB655497 JOX655497 JYT655497 KIP655497 KSL655497 LCH655497 LMD655497 LVZ655497 MFV655497 MPR655497 MZN655497 NJJ655497 NTF655497 ODB655497 OMX655497 OWT655497 PGP655497 PQL655497 QAH655497 QKD655497 QTZ655497 RDV655497 RNR655497 RXN655497 SHJ655497 SRF655497 TBB655497 TKX655497 TUT655497 UEP655497 UOL655497 UYH655497 VID655497 VRZ655497 WBV655497 WLR655497 WVN655497 E655500 JB721033 SX721033 ACT721033 AMP721033 AWL721033 BGH721033 BQD721033 BZZ721033 CJV721033 CTR721033 DDN721033 DNJ721033 DXF721033 EHB721033 EQX721033 FAT721033 FKP721033 FUL721033 GEH721033 GOD721033 GXZ721033 HHV721033 HRR721033 IBN721033 ILJ721033 IVF721033 JFB721033 JOX721033 JYT721033 KIP721033 KSL721033 LCH721033 LMD721033 LVZ721033 MFV721033 MPR721033 MZN721033 NJJ721033 NTF721033 ODB721033 OMX721033 OWT721033 PGP721033 PQL721033 QAH721033 QKD721033 QTZ721033 RDV721033 RNR721033 RXN721033 SHJ721033 SRF721033 TBB721033 TKX721033 TUT721033 UEP721033 UOL721033 UYH721033 VID721033 VRZ721033 WBV721033 WLR721033 WVN721033 E721036 JB786569 SX786569 ACT786569 AMP786569 AWL786569 BGH786569 BQD786569 BZZ786569 CJV786569 CTR786569 DDN786569 DNJ786569 DXF786569 EHB786569 EQX786569 FAT786569 FKP786569 FUL786569 GEH786569 GOD786569 GXZ786569 HHV786569 HRR786569 IBN786569 ILJ786569 IVF786569 JFB786569 JOX786569 JYT786569 KIP786569 KSL786569 LCH786569 LMD786569 LVZ786569 MFV786569 MPR786569 MZN786569 NJJ786569 NTF786569 ODB786569 OMX786569 OWT786569 PGP786569 PQL786569 QAH786569 QKD786569 QTZ786569 RDV786569 RNR786569 RXN786569 SHJ786569 SRF786569 TBB786569 TKX786569 TUT786569 UEP786569 UOL786569 UYH786569 VID786569 VRZ786569 WBV786569 WLR786569 WVN786569 E786572 JB852105 SX852105 ACT852105 AMP852105 AWL852105 BGH852105 BQD852105 BZZ852105 CJV852105 CTR852105 DDN852105 DNJ852105 DXF852105 EHB852105 EQX852105 FAT852105 FKP852105 FUL852105 GEH852105 GOD852105 GXZ852105 HHV852105 HRR852105 IBN852105 ILJ852105 IVF852105 JFB852105 JOX852105 JYT852105 KIP852105 KSL852105 LCH852105 LMD852105 LVZ852105 MFV852105 MPR852105 MZN852105 NJJ852105 NTF852105 ODB852105 OMX852105 OWT852105 PGP852105 PQL852105 QAH852105 QKD852105 QTZ852105 RDV852105 RNR852105 RXN852105 SHJ852105 SRF852105 TBB852105 TKX852105 TUT852105 UEP852105 UOL852105 UYH852105 VID852105 VRZ852105 WBV852105 WLR852105 WVN852105 E852108 JB917641 SX917641 ACT917641 AMP917641 AWL917641 BGH917641 BQD917641 BZZ917641 CJV917641 CTR917641 DDN917641 DNJ917641 DXF917641 EHB917641 EQX917641 FAT917641 FKP917641 FUL917641 GEH917641 GOD917641 GXZ917641 HHV917641 HRR917641 IBN917641 ILJ917641 IVF917641 JFB917641 JOX917641 JYT917641 KIP917641 KSL917641 LCH917641 LMD917641 LVZ917641 MFV917641 MPR917641 MZN917641 NJJ917641 NTF917641 ODB917641 OMX917641 OWT917641 PGP917641 PQL917641 QAH917641 QKD917641 QTZ917641 RDV917641 RNR917641 RXN917641 SHJ917641 SRF917641 TBB917641 TKX917641 TUT917641 UEP917641 UOL917641 UYH917641 VID917641 VRZ917641 WBV917641 WLR917641 WVN917641 E917644 JB983177 SX983177 ACT983177 AMP983177 AWL983177 BGH983177 BQD983177 BZZ983177 CJV983177 CTR983177 DDN983177 DNJ983177 DXF983177 EHB983177 EQX983177 FAT983177 FKP983177 FUL983177 GEH983177 GOD983177 GXZ983177 HHV983177 HRR983177 IBN983177 ILJ983177 IVF983177 JFB983177 JOX983177 JYT983177 KIP983177 KSL983177 LCH983177 LMD983177 LVZ983177 MFV983177 MPR983177 MZN983177 NJJ983177 NTF983177 ODB983177 OMX983177 OWT983177 PGP983177 PQL983177 QAH983177 QKD983177 QTZ983177 RDV983177 RNR983177 RXN983177 SHJ983177 SRF983177 TBB983177 TKX983177 TUT983177 UEP983177 UOL983177 UYH983177 VID983177 VRZ983177 WBV983177 WLR983177 WVN983177 E983180 E65683:E65684 E65691:E65697 E131219:E131220 E131227:E131233 E196755:E196756 E196763:E196769 E262291:E262292 E262299:E262305 E327827:E327828 E327835:E327841 E393363:E393364 E393371:E393377 E458899:E458900 E458907:E458913 E524435:E524436 E524443:E524449 E589971:E589972 E589979:E589985 E655507:E655508 E655515:E655521 E721043:E721044 E721051:E721057 E786579:E786580 E786587:E786593 E852115:E852116 E852123:E852129 E917651:E917652 E917659:E917665 E983187:E983188 E983195:E983201 IZ158:IZ162 JB12:JB17 JB60:JB72 JB109:JB157 JB65680:JB65681 JB65688:JB65694 JB131216:JB131217 JB131224:JB131230 JB196752:JB196753 JB196760:JB196766 JB262288:JB262289 JB262296:JB262302 JB327824:JB327825 JB327832:JB327838 JB393360:JB393361 JB393368:JB393374 JB458896:JB458897 JB458904:JB458910 JB524432:JB524433 JB524440:JB524446 JB589968:JB589969 JB589976:JB589982 JB655504:JB655505 JB655512:JB655518 JB721040:JB721041 JB721048:JB721054 JB786576:JB786577 JB786584:JB786590 JB852112:JB852113 JB852120:JB852126 JB917648:JB917649 JB917656:JB917662 JB983184:JB983185 JB983192:JB983198 SV158:SV162 SX12:SX17 SX60:SX72 SX109:SX157 SX65680:SX65681 SX65688:SX65694 SX131216:SX131217 SX131224:SX131230 SX196752:SX196753 SX196760:SX196766 SX262288:SX262289 SX262296:SX262302 SX327824:SX327825 SX327832:SX327838 SX393360:SX393361 SX393368:SX393374 SX458896:SX458897 SX458904:SX458910 SX524432:SX524433 SX524440:SX524446 SX589968:SX589969 SX589976:SX589982 SX655504:SX655505 SX655512:SX655518 SX721040:SX721041 SX721048:SX721054 SX786576:SX786577 SX786584:SX786590 SX852112:SX852113 SX852120:SX852126 SX917648:SX917649 SX917656:SX917662 SX983184:SX983185 SX983192:SX983198 ACR158:ACR162 ACT12:ACT17 ACT60:ACT72 ACT109:ACT157 ACT65680:ACT65681 ACT65688:ACT65694 ACT131216:ACT131217 ACT131224:ACT131230 ACT196752:ACT196753 ACT196760:ACT196766 ACT262288:ACT262289 ACT262296:ACT262302 ACT327824:ACT327825 ACT327832:ACT327838 ACT393360:ACT393361 ACT393368:ACT393374 ACT458896:ACT458897 ACT458904:ACT458910 ACT524432:ACT524433 ACT524440:ACT524446 ACT589968:ACT589969 ACT589976:ACT589982 ACT655504:ACT655505 ACT655512:ACT655518 ACT721040:ACT721041 ACT721048:ACT721054 ACT786576:ACT786577 ACT786584:ACT786590 ACT852112:ACT852113 ACT852120:ACT852126 ACT917648:ACT917649 ACT917656:ACT917662 ACT983184:ACT983185 ACT983192:ACT983198 AMN158:AMN162 AMP12:AMP17 AMP60:AMP72 AMP109:AMP157 AMP65680:AMP65681 AMP65688:AMP65694 AMP131216:AMP131217 AMP131224:AMP131230 AMP196752:AMP196753 AMP196760:AMP196766 AMP262288:AMP262289 AMP262296:AMP262302 AMP327824:AMP327825 AMP327832:AMP327838 AMP393360:AMP393361 AMP393368:AMP393374 AMP458896:AMP458897 AMP458904:AMP458910 AMP524432:AMP524433 AMP524440:AMP524446 AMP589968:AMP589969 AMP589976:AMP589982 AMP655504:AMP655505 AMP655512:AMP655518 AMP721040:AMP721041 AMP721048:AMP721054 AMP786576:AMP786577 AMP786584:AMP786590 AMP852112:AMP852113 AMP852120:AMP852126 AMP917648:AMP917649 AMP917656:AMP917662 AMP983184:AMP983185 AMP983192:AMP983198 AWJ158:AWJ162 AWL12:AWL17 AWL60:AWL72 AWL109:AWL157 AWL65680:AWL65681 AWL65688:AWL65694 AWL131216:AWL131217 AWL131224:AWL131230 AWL196752:AWL196753 AWL196760:AWL196766 AWL262288:AWL262289 AWL262296:AWL262302 AWL327824:AWL327825 AWL327832:AWL327838 AWL393360:AWL393361 AWL393368:AWL393374 AWL458896:AWL458897 AWL458904:AWL458910 AWL524432:AWL524433 AWL524440:AWL524446 AWL589968:AWL589969 AWL589976:AWL589982 AWL655504:AWL655505 AWL655512:AWL655518 AWL721040:AWL721041 AWL721048:AWL721054 AWL786576:AWL786577 AWL786584:AWL786590 AWL852112:AWL852113 AWL852120:AWL852126 AWL917648:AWL917649 AWL917656:AWL917662 AWL983184:AWL983185 AWL983192:AWL983198 BGF158:BGF162 BGH12:BGH17 BGH60:BGH72 BGH109:BGH157 BGH65680:BGH65681 BGH65688:BGH65694 BGH131216:BGH131217 BGH131224:BGH131230 BGH196752:BGH196753 BGH196760:BGH196766 BGH262288:BGH262289 BGH262296:BGH262302 BGH327824:BGH327825 BGH327832:BGH327838 BGH393360:BGH393361 BGH393368:BGH393374 BGH458896:BGH458897 BGH458904:BGH458910 BGH524432:BGH524433 BGH524440:BGH524446 BGH589968:BGH589969 BGH589976:BGH589982 BGH655504:BGH655505 BGH655512:BGH655518 BGH721040:BGH721041 BGH721048:BGH721054 BGH786576:BGH786577 BGH786584:BGH786590 BGH852112:BGH852113 BGH852120:BGH852126 BGH917648:BGH917649 BGH917656:BGH917662 BGH983184:BGH983185 BGH983192:BGH983198 BQB158:BQB162 BQD12:BQD17 BQD60:BQD72 BQD109:BQD157 BQD65680:BQD65681 BQD65688:BQD65694 BQD131216:BQD131217 BQD131224:BQD131230 BQD196752:BQD196753 BQD196760:BQD196766 BQD262288:BQD262289 BQD262296:BQD262302 BQD327824:BQD327825 BQD327832:BQD327838 BQD393360:BQD393361 BQD393368:BQD393374 BQD458896:BQD458897 BQD458904:BQD458910 BQD524432:BQD524433 BQD524440:BQD524446 BQD589968:BQD589969 BQD589976:BQD589982 BQD655504:BQD655505 BQD655512:BQD655518 BQD721040:BQD721041 BQD721048:BQD721054 BQD786576:BQD786577 BQD786584:BQD786590 BQD852112:BQD852113 BQD852120:BQD852126 BQD917648:BQD917649 BQD917656:BQD917662 BQD983184:BQD983185 BQD983192:BQD983198 BZX158:BZX162 BZZ12:BZZ17 BZZ60:BZZ72 BZZ109:BZZ157 BZZ65680:BZZ65681 BZZ65688:BZZ65694 BZZ131216:BZZ131217 BZZ131224:BZZ131230 BZZ196752:BZZ196753 BZZ196760:BZZ196766 BZZ262288:BZZ262289 BZZ262296:BZZ262302 BZZ327824:BZZ327825 BZZ327832:BZZ327838 BZZ393360:BZZ393361 BZZ393368:BZZ393374 BZZ458896:BZZ458897 BZZ458904:BZZ458910 BZZ524432:BZZ524433 BZZ524440:BZZ524446 BZZ589968:BZZ589969 BZZ589976:BZZ589982 BZZ655504:BZZ655505 BZZ655512:BZZ655518 BZZ721040:BZZ721041 BZZ721048:BZZ721054 BZZ786576:BZZ786577 BZZ786584:BZZ786590 BZZ852112:BZZ852113 BZZ852120:BZZ852126 BZZ917648:BZZ917649 BZZ917656:BZZ917662 BZZ983184:BZZ983185 BZZ983192:BZZ983198 CJT158:CJT162 CJV12:CJV17 CJV60:CJV72 CJV109:CJV157 CJV65680:CJV65681 CJV65688:CJV65694 CJV131216:CJV131217 CJV131224:CJV131230 CJV196752:CJV196753 CJV196760:CJV196766 CJV262288:CJV262289 CJV262296:CJV262302 CJV327824:CJV327825 CJV327832:CJV327838 CJV393360:CJV393361 CJV393368:CJV393374 CJV458896:CJV458897 CJV458904:CJV458910 CJV524432:CJV524433 CJV524440:CJV524446 CJV589968:CJV589969 CJV589976:CJV589982 CJV655504:CJV655505 CJV655512:CJV655518 CJV721040:CJV721041 CJV721048:CJV721054 CJV786576:CJV786577 CJV786584:CJV786590 CJV852112:CJV852113 CJV852120:CJV852126 CJV917648:CJV917649 CJV917656:CJV917662 CJV983184:CJV983185 CJV983192:CJV983198 CTP158:CTP162 CTR12:CTR17 CTR60:CTR72 CTR109:CTR157 CTR65680:CTR65681 CTR65688:CTR65694 CTR131216:CTR131217 CTR131224:CTR131230 CTR196752:CTR196753 CTR196760:CTR196766 CTR262288:CTR262289 CTR262296:CTR262302 CTR327824:CTR327825 CTR327832:CTR327838 CTR393360:CTR393361 CTR393368:CTR393374 CTR458896:CTR458897 CTR458904:CTR458910 CTR524432:CTR524433 CTR524440:CTR524446 CTR589968:CTR589969 CTR589976:CTR589982 CTR655504:CTR655505 CTR655512:CTR655518 CTR721040:CTR721041 CTR721048:CTR721054 CTR786576:CTR786577 CTR786584:CTR786590 CTR852112:CTR852113 CTR852120:CTR852126 CTR917648:CTR917649 CTR917656:CTR917662 CTR983184:CTR983185 CTR983192:CTR983198 DDL158:DDL162 DDN12:DDN17 DDN60:DDN72 DDN109:DDN157 DDN65680:DDN65681 DDN65688:DDN65694 DDN131216:DDN131217 DDN131224:DDN131230 DDN196752:DDN196753 DDN196760:DDN196766 DDN262288:DDN262289 DDN262296:DDN262302 DDN327824:DDN327825 DDN327832:DDN327838 DDN393360:DDN393361 DDN393368:DDN393374 DDN458896:DDN458897 DDN458904:DDN458910 DDN524432:DDN524433 DDN524440:DDN524446 DDN589968:DDN589969 DDN589976:DDN589982 DDN655504:DDN655505 DDN655512:DDN655518 DDN721040:DDN721041 DDN721048:DDN721054 DDN786576:DDN786577 DDN786584:DDN786590 DDN852112:DDN852113 DDN852120:DDN852126 DDN917648:DDN917649 DDN917656:DDN917662 DDN983184:DDN983185 DDN983192:DDN983198 DNH158:DNH162 DNJ12:DNJ17 DNJ60:DNJ72 DNJ109:DNJ157 DNJ65680:DNJ65681 DNJ65688:DNJ65694 DNJ131216:DNJ131217 DNJ131224:DNJ131230 DNJ196752:DNJ196753 DNJ196760:DNJ196766 DNJ262288:DNJ262289 DNJ262296:DNJ262302 DNJ327824:DNJ327825 DNJ327832:DNJ327838 DNJ393360:DNJ393361 DNJ393368:DNJ393374 DNJ458896:DNJ458897 DNJ458904:DNJ458910 DNJ524432:DNJ524433 DNJ524440:DNJ524446 DNJ589968:DNJ589969 DNJ589976:DNJ589982 DNJ655504:DNJ655505 DNJ655512:DNJ655518 DNJ721040:DNJ721041 DNJ721048:DNJ721054 DNJ786576:DNJ786577 DNJ786584:DNJ786590 DNJ852112:DNJ852113 DNJ852120:DNJ852126 DNJ917648:DNJ917649 DNJ917656:DNJ917662 DNJ983184:DNJ983185 DNJ983192:DNJ983198 DXD158:DXD162 DXF12:DXF17 DXF60:DXF72 DXF109:DXF157 DXF65680:DXF65681 DXF65688:DXF65694 DXF131216:DXF131217 DXF131224:DXF131230 DXF196752:DXF196753 DXF196760:DXF196766 DXF262288:DXF262289 DXF262296:DXF262302 DXF327824:DXF327825 DXF327832:DXF327838 DXF393360:DXF393361 DXF393368:DXF393374 DXF458896:DXF458897 DXF458904:DXF458910 DXF524432:DXF524433 DXF524440:DXF524446 DXF589968:DXF589969 DXF589976:DXF589982 DXF655504:DXF655505 DXF655512:DXF655518 DXF721040:DXF721041 DXF721048:DXF721054 DXF786576:DXF786577 DXF786584:DXF786590 DXF852112:DXF852113 DXF852120:DXF852126 DXF917648:DXF917649 DXF917656:DXF917662 DXF983184:DXF983185 DXF983192:DXF983198 EGZ158:EGZ162 EHB12:EHB17 EHB60:EHB72 EHB109:EHB157 EHB65680:EHB65681 EHB65688:EHB65694 EHB131216:EHB131217 EHB131224:EHB131230 EHB196752:EHB196753 EHB196760:EHB196766 EHB262288:EHB262289 EHB262296:EHB262302 EHB327824:EHB327825 EHB327832:EHB327838 EHB393360:EHB393361 EHB393368:EHB393374 EHB458896:EHB458897 EHB458904:EHB458910 EHB524432:EHB524433 EHB524440:EHB524446 EHB589968:EHB589969 EHB589976:EHB589982 EHB655504:EHB655505 EHB655512:EHB655518 EHB721040:EHB721041 EHB721048:EHB721054 EHB786576:EHB786577 EHB786584:EHB786590 EHB852112:EHB852113 EHB852120:EHB852126 EHB917648:EHB917649 EHB917656:EHB917662 EHB983184:EHB983185 EHB983192:EHB983198 EQV158:EQV162 EQX12:EQX17 EQX60:EQX72 EQX109:EQX157 EQX65680:EQX65681 EQX65688:EQX65694 EQX131216:EQX131217 EQX131224:EQX131230 EQX196752:EQX196753 EQX196760:EQX196766 EQX262288:EQX262289 EQX262296:EQX262302 EQX327824:EQX327825 EQX327832:EQX327838 EQX393360:EQX393361 EQX393368:EQX393374 EQX458896:EQX458897 EQX458904:EQX458910 EQX524432:EQX524433 EQX524440:EQX524446 EQX589968:EQX589969 EQX589976:EQX589982 EQX655504:EQX655505 EQX655512:EQX655518 EQX721040:EQX721041 EQX721048:EQX721054 EQX786576:EQX786577 EQX786584:EQX786590 EQX852112:EQX852113 EQX852120:EQX852126 EQX917648:EQX917649 EQX917656:EQX917662 EQX983184:EQX983185 EQX983192:EQX983198 FAR158:FAR162 FAT12:FAT17 FAT60:FAT72 FAT109:FAT157 FAT65680:FAT65681 FAT65688:FAT65694 FAT131216:FAT131217 FAT131224:FAT131230 FAT196752:FAT196753 FAT196760:FAT196766 FAT262288:FAT262289 FAT262296:FAT262302 FAT327824:FAT327825 FAT327832:FAT327838 FAT393360:FAT393361 FAT393368:FAT393374 FAT458896:FAT458897 FAT458904:FAT458910 FAT524432:FAT524433 FAT524440:FAT524446 FAT589968:FAT589969 FAT589976:FAT589982 FAT655504:FAT655505 FAT655512:FAT655518 FAT721040:FAT721041 FAT721048:FAT721054 FAT786576:FAT786577 FAT786584:FAT786590 FAT852112:FAT852113 FAT852120:FAT852126 FAT917648:FAT917649 FAT917656:FAT917662 FAT983184:FAT983185 FAT983192:FAT983198 FKN158:FKN162 FKP12:FKP17 FKP60:FKP72 FKP109:FKP157 FKP65680:FKP65681 FKP65688:FKP65694 FKP131216:FKP131217 FKP131224:FKP131230 FKP196752:FKP196753 FKP196760:FKP196766 FKP262288:FKP262289 FKP262296:FKP262302 FKP327824:FKP327825 FKP327832:FKP327838 FKP393360:FKP393361 FKP393368:FKP393374 FKP458896:FKP458897 FKP458904:FKP458910 FKP524432:FKP524433 FKP524440:FKP524446 FKP589968:FKP589969 FKP589976:FKP589982 FKP655504:FKP655505 FKP655512:FKP655518 FKP721040:FKP721041 FKP721048:FKP721054 FKP786576:FKP786577 FKP786584:FKP786590 FKP852112:FKP852113 FKP852120:FKP852126 FKP917648:FKP917649 FKP917656:FKP917662 FKP983184:FKP983185 FKP983192:FKP983198 FUJ158:FUJ162 FUL12:FUL17 FUL60:FUL72 FUL109:FUL157 FUL65680:FUL65681 FUL65688:FUL65694 FUL131216:FUL131217 FUL131224:FUL131230 FUL196752:FUL196753 FUL196760:FUL196766 FUL262288:FUL262289 FUL262296:FUL262302 FUL327824:FUL327825 FUL327832:FUL327838 FUL393360:FUL393361 FUL393368:FUL393374 FUL458896:FUL458897 FUL458904:FUL458910 FUL524432:FUL524433 FUL524440:FUL524446 FUL589968:FUL589969 FUL589976:FUL589982 FUL655504:FUL655505 FUL655512:FUL655518 FUL721040:FUL721041 FUL721048:FUL721054 FUL786576:FUL786577 FUL786584:FUL786590 FUL852112:FUL852113 FUL852120:FUL852126 FUL917648:FUL917649 FUL917656:FUL917662 FUL983184:FUL983185 FUL983192:FUL983198 GEF158:GEF162 GEH12:GEH17 GEH60:GEH72 GEH109:GEH157 GEH65680:GEH65681 GEH65688:GEH65694 GEH131216:GEH131217 GEH131224:GEH131230 GEH196752:GEH196753 GEH196760:GEH196766 GEH262288:GEH262289 GEH262296:GEH262302 GEH327824:GEH327825 GEH327832:GEH327838 GEH393360:GEH393361 GEH393368:GEH393374 GEH458896:GEH458897 GEH458904:GEH458910 GEH524432:GEH524433 GEH524440:GEH524446 GEH589968:GEH589969 GEH589976:GEH589982 GEH655504:GEH655505 GEH655512:GEH655518 GEH721040:GEH721041 GEH721048:GEH721054 GEH786576:GEH786577 GEH786584:GEH786590 GEH852112:GEH852113 GEH852120:GEH852126 GEH917648:GEH917649 GEH917656:GEH917662 GEH983184:GEH983185 GEH983192:GEH983198 GOB158:GOB162 GOD12:GOD17 GOD60:GOD72 GOD109:GOD157 GOD65680:GOD65681 GOD65688:GOD65694 GOD131216:GOD131217 GOD131224:GOD131230 GOD196752:GOD196753 GOD196760:GOD196766 GOD262288:GOD262289 GOD262296:GOD262302 GOD327824:GOD327825 GOD327832:GOD327838 GOD393360:GOD393361 GOD393368:GOD393374 GOD458896:GOD458897 GOD458904:GOD458910 GOD524432:GOD524433 GOD524440:GOD524446 GOD589968:GOD589969 GOD589976:GOD589982 GOD655504:GOD655505 GOD655512:GOD655518 GOD721040:GOD721041 GOD721048:GOD721054 GOD786576:GOD786577 GOD786584:GOD786590 GOD852112:GOD852113 GOD852120:GOD852126 GOD917648:GOD917649 GOD917656:GOD917662 GOD983184:GOD983185 GOD983192:GOD983198 GXX158:GXX162 GXZ12:GXZ17 GXZ60:GXZ72 GXZ109:GXZ157 GXZ65680:GXZ65681 GXZ65688:GXZ65694 GXZ131216:GXZ131217 GXZ131224:GXZ131230 GXZ196752:GXZ196753 GXZ196760:GXZ196766 GXZ262288:GXZ262289 GXZ262296:GXZ262302 GXZ327824:GXZ327825 GXZ327832:GXZ327838 GXZ393360:GXZ393361 GXZ393368:GXZ393374 GXZ458896:GXZ458897 GXZ458904:GXZ458910 GXZ524432:GXZ524433 GXZ524440:GXZ524446 GXZ589968:GXZ589969 GXZ589976:GXZ589982 GXZ655504:GXZ655505 GXZ655512:GXZ655518 GXZ721040:GXZ721041 GXZ721048:GXZ721054 GXZ786576:GXZ786577 GXZ786584:GXZ786590 GXZ852112:GXZ852113 GXZ852120:GXZ852126 GXZ917648:GXZ917649 GXZ917656:GXZ917662 GXZ983184:GXZ983185 GXZ983192:GXZ983198 HHT158:HHT162 HHV12:HHV17 HHV60:HHV72 HHV109:HHV157 HHV65680:HHV65681 HHV65688:HHV65694 HHV131216:HHV131217 HHV131224:HHV131230 HHV196752:HHV196753 HHV196760:HHV196766 HHV262288:HHV262289 HHV262296:HHV262302 HHV327824:HHV327825 HHV327832:HHV327838 HHV393360:HHV393361 HHV393368:HHV393374 HHV458896:HHV458897 HHV458904:HHV458910 HHV524432:HHV524433 HHV524440:HHV524446 HHV589968:HHV589969 HHV589976:HHV589982 HHV655504:HHV655505 HHV655512:HHV655518 HHV721040:HHV721041 HHV721048:HHV721054 HHV786576:HHV786577 HHV786584:HHV786590 HHV852112:HHV852113 HHV852120:HHV852126 HHV917648:HHV917649 HHV917656:HHV917662 HHV983184:HHV983185 HHV983192:HHV983198 HRP158:HRP162 HRR12:HRR17 HRR60:HRR72 HRR109:HRR157 HRR65680:HRR65681 HRR65688:HRR65694 HRR131216:HRR131217 HRR131224:HRR131230 HRR196752:HRR196753 HRR196760:HRR196766 HRR262288:HRR262289 HRR262296:HRR262302 HRR327824:HRR327825 HRR327832:HRR327838 HRR393360:HRR393361 HRR393368:HRR393374 HRR458896:HRR458897 HRR458904:HRR458910 HRR524432:HRR524433 HRR524440:HRR524446 HRR589968:HRR589969 HRR589976:HRR589982 HRR655504:HRR655505 HRR655512:HRR655518 HRR721040:HRR721041 HRR721048:HRR721054 HRR786576:HRR786577 HRR786584:HRR786590 HRR852112:HRR852113 HRR852120:HRR852126 HRR917648:HRR917649 HRR917656:HRR917662 HRR983184:HRR983185 HRR983192:HRR983198 IBL158:IBL162 IBN12:IBN17 IBN60:IBN72 IBN109:IBN157 IBN65680:IBN65681 IBN65688:IBN65694 IBN131216:IBN131217 IBN131224:IBN131230 IBN196752:IBN196753 IBN196760:IBN196766 IBN262288:IBN262289 IBN262296:IBN262302 IBN327824:IBN327825 IBN327832:IBN327838 IBN393360:IBN393361 IBN393368:IBN393374 IBN458896:IBN458897 IBN458904:IBN458910 IBN524432:IBN524433 IBN524440:IBN524446 IBN589968:IBN589969 IBN589976:IBN589982 IBN655504:IBN655505 IBN655512:IBN655518 IBN721040:IBN721041 IBN721048:IBN721054 IBN786576:IBN786577 IBN786584:IBN786590 IBN852112:IBN852113 IBN852120:IBN852126 IBN917648:IBN917649 IBN917656:IBN917662 IBN983184:IBN983185 IBN983192:IBN983198 ILH158:ILH162 ILJ12:ILJ17 ILJ60:ILJ72 ILJ109:ILJ157 ILJ65680:ILJ65681 ILJ65688:ILJ65694 ILJ131216:ILJ131217 ILJ131224:ILJ131230 ILJ196752:ILJ196753 ILJ196760:ILJ196766 ILJ262288:ILJ262289 ILJ262296:ILJ262302 ILJ327824:ILJ327825 ILJ327832:ILJ327838 ILJ393360:ILJ393361 ILJ393368:ILJ393374 ILJ458896:ILJ458897 ILJ458904:ILJ458910 ILJ524432:ILJ524433 ILJ524440:ILJ524446 ILJ589968:ILJ589969 ILJ589976:ILJ589982 ILJ655504:ILJ655505 ILJ655512:ILJ655518 ILJ721040:ILJ721041 ILJ721048:ILJ721054 ILJ786576:ILJ786577 ILJ786584:ILJ786590 ILJ852112:ILJ852113 ILJ852120:ILJ852126 ILJ917648:ILJ917649 ILJ917656:ILJ917662 ILJ983184:ILJ983185 ILJ983192:ILJ983198 IVD158:IVD162 IVF12:IVF17 IVF60:IVF72 IVF109:IVF157 IVF65680:IVF65681 IVF65688:IVF65694 IVF131216:IVF131217 IVF131224:IVF131230 IVF196752:IVF196753 IVF196760:IVF196766 IVF262288:IVF262289 IVF262296:IVF262302 IVF327824:IVF327825 IVF327832:IVF327838 IVF393360:IVF393361 IVF393368:IVF393374 IVF458896:IVF458897 IVF458904:IVF458910 IVF524432:IVF524433 IVF524440:IVF524446 IVF589968:IVF589969 IVF589976:IVF589982 IVF655504:IVF655505 IVF655512:IVF655518 IVF721040:IVF721041 IVF721048:IVF721054 IVF786576:IVF786577 IVF786584:IVF786590 IVF852112:IVF852113 IVF852120:IVF852126 IVF917648:IVF917649 IVF917656:IVF917662 IVF983184:IVF983185 IVF983192:IVF983198 JEZ158:JEZ162 JFB12:JFB17 JFB60:JFB72 JFB109:JFB157 JFB65680:JFB65681 JFB65688:JFB65694 JFB131216:JFB131217 JFB131224:JFB131230 JFB196752:JFB196753 JFB196760:JFB196766 JFB262288:JFB262289 JFB262296:JFB262302 JFB327824:JFB327825 JFB327832:JFB327838 JFB393360:JFB393361 JFB393368:JFB393374 JFB458896:JFB458897 JFB458904:JFB458910 JFB524432:JFB524433 JFB524440:JFB524446 JFB589968:JFB589969 JFB589976:JFB589982 JFB655504:JFB655505 JFB655512:JFB655518 JFB721040:JFB721041 JFB721048:JFB721054 JFB786576:JFB786577 JFB786584:JFB786590 JFB852112:JFB852113 JFB852120:JFB852126 JFB917648:JFB917649 JFB917656:JFB917662 JFB983184:JFB983185 JFB983192:JFB983198 JOV158:JOV162 JOX12:JOX17 JOX60:JOX72 JOX109:JOX157 JOX65680:JOX65681 JOX65688:JOX65694 JOX131216:JOX131217 JOX131224:JOX131230 JOX196752:JOX196753 JOX196760:JOX196766 JOX262288:JOX262289 JOX262296:JOX262302 JOX327824:JOX327825 JOX327832:JOX327838 JOX393360:JOX393361 JOX393368:JOX393374 JOX458896:JOX458897 JOX458904:JOX458910 JOX524432:JOX524433 JOX524440:JOX524446 JOX589968:JOX589969 JOX589976:JOX589982 JOX655504:JOX655505 JOX655512:JOX655518 JOX721040:JOX721041 JOX721048:JOX721054 JOX786576:JOX786577 JOX786584:JOX786590 JOX852112:JOX852113 JOX852120:JOX852126 JOX917648:JOX917649 JOX917656:JOX917662 JOX983184:JOX983185 JOX983192:JOX983198 JYR158:JYR162 JYT12:JYT17 JYT60:JYT72 JYT109:JYT157 JYT65680:JYT65681 JYT65688:JYT65694 JYT131216:JYT131217 JYT131224:JYT131230 JYT196752:JYT196753 JYT196760:JYT196766 JYT262288:JYT262289 JYT262296:JYT262302 JYT327824:JYT327825 JYT327832:JYT327838 JYT393360:JYT393361 JYT393368:JYT393374 JYT458896:JYT458897 JYT458904:JYT458910 JYT524432:JYT524433 JYT524440:JYT524446 JYT589968:JYT589969 JYT589976:JYT589982 JYT655504:JYT655505 JYT655512:JYT655518 JYT721040:JYT721041 JYT721048:JYT721054 JYT786576:JYT786577 JYT786584:JYT786590 JYT852112:JYT852113 JYT852120:JYT852126 JYT917648:JYT917649 JYT917656:JYT917662 JYT983184:JYT983185 JYT983192:JYT983198 KIN158:KIN162 KIP12:KIP17 KIP60:KIP72 KIP109:KIP157 KIP65680:KIP65681 KIP65688:KIP65694 KIP131216:KIP131217 KIP131224:KIP131230 KIP196752:KIP196753 KIP196760:KIP196766 KIP262288:KIP262289 KIP262296:KIP262302 KIP327824:KIP327825 KIP327832:KIP327838 KIP393360:KIP393361 KIP393368:KIP393374 KIP458896:KIP458897 KIP458904:KIP458910 KIP524432:KIP524433 KIP524440:KIP524446 KIP589968:KIP589969 KIP589976:KIP589982 KIP655504:KIP655505 KIP655512:KIP655518 KIP721040:KIP721041 KIP721048:KIP721054 KIP786576:KIP786577 KIP786584:KIP786590 KIP852112:KIP852113 KIP852120:KIP852126 KIP917648:KIP917649 KIP917656:KIP917662 KIP983184:KIP983185 KIP983192:KIP983198 KSJ158:KSJ162 KSL12:KSL17 KSL60:KSL72 KSL109:KSL157 KSL65680:KSL65681 KSL65688:KSL65694 KSL131216:KSL131217 KSL131224:KSL131230 KSL196752:KSL196753 KSL196760:KSL196766 KSL262288:KSL262289 KSL262296:KSL262302 KSL327824:KSL327825 KSL327832:KSL327838 KSL393360:KSL393361 KSL393368:KSL393374 KSL458896:KSL458897 KSL458904:KSL458910 KSL524432:KSL524433 KSL524440:KSL524446 KSL589968:KSL589969 KSL589976:KSL589982 KSL655504:KSL655505 KSL655512:KSL655518 KSL721040:KSL721041 KSL721048:KSL721054 KSL786576:KSL786577 KSL786584:KSL786590 KSL852112:KSL852113 KSL852120:KSL852126 KSL917648:KSL917649 KSL917656:KSL917662 KSL983184:KSL983185 KSL983192:KSL983198 LCF158:LCF162 LCH12:LCH17 LCH60:LCH72 LCH109:LCH157 LCH65680:LCH65681 LCH65688:LCH65694 LCH131216:LCH131217 LCH131224:LCH131230 LCH196752:LCH196753 LCH196760:LCH196766 LCH262288:LCH262289 LCH262296:LCH262302 LCH327824:LCH327825 LCH327832:LCH327838 LCH393360:LCH393361 LCH393368:LCH393374 LCH458896:LCH458897 LCH458904:LCH458910 LCH524432:LCH524433 LCH524440:LCH524446 LCH589968:LCH589969 LCH589976:LCH589982 LCH655504:LCH655505 LCH655512:LCH655518 LCH721040:LCH721041 LCH721048:LCH721054 LCH786576:LCH786577 LCH786584:LCH786590 LCH852112:LCH852113 LCH852120:LCH852126 LCH917648:LCH917649 LCH917656:LCH917662 LCH983184:LCH983185 LCH983192:LCH983198 LMB158:LMB162 LMD12:LMD17 LMD60:LMD72 LMD109:LMD157 LMD65680:LMD65681 LMD65688:LMD65694 LMD131216:LMD131217 LMD131224:LMD131230 LMD196752:LMD196753 LMD196760:LMD196766 LMD262288:LMD262289 LMD262296:LMD262302 LMD327824:LMD327825 LMD327832:LMD327838 LMD393360:LMD393361 LMD393368:LMD393374 LMD458896:LMD458897 LMD458904:LMD458910 LMD524432:LMD524433 LMD524440:LMD524446 LMD589968:LMD589969 LMD589976:LMD589982 LMD655504:LMD655505 LMD655512:LMD655518 LMD721040:LMD721041 LMD721048:LMD721054 LMD786576:LMD786577 LMD786584:LMD786590 LMD852112:LMD852113 LMD852120:LMD852126 LMD917648:LMD917649 LMD917656:LMD917662 LMD983184:LMD983185 LMD983192:LMD983198 LVX158:LVX162 LVZ12:LVZ17 LVZ60:LVZ72 LVZ109:LVZ157 LVZ65680:LVZ65681 LVZ65688:LVZ65694 LVZ131216:LVZ131217 LVZ131224:LVZ131230 LVZ196752:LVZ196753 LVZ196760:LVZ196766 LVZ262288:LVZ262289 LVZ262296:LVZ262302 LVZ327824:LVZ327825 LVZ327832:LVZ327838 LVZ393360:LVZ393361 LVZ393368:LVZ393374 LVZ458896:LVZ458897 LVZ458904:LVZ458910 LVZ524432:LVZ524433 LVZ524440:LVZ524446 LVZ589968:LVZ589969 LVZ589976:LVZ589982 LVZ655504:LVZ655505 LVZ655512:LVZ655518 LVZ721040:LVZ721041 LVZ721048:LVZ721054 LVZ786576:LVZ786577 LVZ786584:LVZ786590 LVZ852112:LVZ852113 LVZ852120:LVZ852126 LVZ917648:LVZ917649 LVZ917656:LVZ917662 LVZ983184:LVZ983185 LVZ983192:LVZ983198 MFT158:MFT162 MFV12:MFV17 MFV60:MFV72 MFV109:MFV157 MFV65680:MFV65681 MFV65688:MFV65694 MFV131216:MFV131217 MFV131224:MFV131230 MFV196752:MFV196753 MFV196760:MFV196766 MFV262288:MFV262289 MFV262296:MFV262302 MFV327824:MFV327825 MFV327832:MFV327838 MFV393360:MFV393361 MFV393368:MFV393374 MFV458896:MFV458897 MFV458904:MFV458910 MFV524432:MFV524433 MFV524440:MFV524446 MFV589968:MFV589969 MFV589976:MFV589982 MFV655504:MFV655505 MFV655512:MFV655518 MFV721040:MFV721041 MFV721048:MFV721054 MFV786576:MFV786577 MFV786584:MFV786590 MFV852112:MFV852113 MFV852120:MFV852126 MFV917648:MFV917649 MFV917656:MFV917662 MFV983184:MFV983185 MFV983192:MFV983198 MPP158:MPP162 MPR12:MPR17 MPR60:MPR72 MPR109:MPR157 MPR65680:MPR65681 MPR65688:MPR65694 MPR131216:MPR131217 MPR131224:MPR131230 MPR196752:MPR196753 MPR196760:MPR196766 MPR262288:MPR262289 MPR262296:MPR262302 MPR327824:MPR327825 MPR327832:MPR327838 MPR393360:MPR393361 MPR393368:MPR393374 MPR458896:MPR458897 MPR458904:MPR458910 MPR524432:MPR524433 MPR524440:MPR524446 MPR589968:MPR589969 MPR589976:MPR589982 MPR655504:MPR655505 MPR655512:MPR655518 MPR721040:MPR721041 MPR721048:MPR721054 MPR786576:MPR786577 MPR786584:MPR786590 MPR852112:MPR852113 MPR852120:MPR852126 MPR917648:MPR917649 MPR917656:MPR917662 MPR983184:MPR983185 MPR983192:MPR983198 MZL158:MZL162 MZN12:MZN17 MZN60:MZN72 MZN109:MZN157 MZN65680:MZN65681 MZN65688:MZN65694 MZN131216:MZN131217 MZN131224:MZN131230 MZN196752:MZN196753 MZN196760:MZN196766 MZN262288:MZN262289 MZN262296:MZN262302 MZN327824:MZN327825 MZN327832:MZN327838 MZN393360:MZN393361 MZN393368:MZN393374 MZN458896:MZN458897 MZN458904:MZN458910 MZN524432:MZN524433 MZN524440:MZN524446 MZN589968:MZN589969 MZN589976:MZN589982 MZN655504:MZN655505 MZN655512:MZN655518 MZN721040:MZN721041 MZN721048:MZN721054 MZN786576:MZN786577 MZN786584:MZN786590 MZN852112:MZN852113 MZN852120:MZN852126 MZN917648:MZN917649 MZN917656:MZN917662 MZN983184:MZN983185 MZN983192:MZN983198 NJH158:NJH162 NJJ12:NJJ17 NJJ60:NJJ72 NJJ109:NJJ157 NJJ65680:NJJ65681 NJJ65688:NJJ65694 NJJ131216:NJJ131217 NJJ131224:NJJ131230 NJJ196752:NJJ196753 NJJ196760:NJJ196766 NJJ262288:NJJ262289 NJJ262296:NJJ262302 NJJ327824:NJJ327825 NJJ327832:NJJ327838 NJJ393360:NJJ393361 NJJ393368:NJJ393374 NJJ458896:NJJ458897 NJJ458904:NJJ458910 NJJ524432:NJJ524433 NJJ524440:NJJ524446 NJJ589968:NJJ589969 NJJ589976:NJJ589982 NJJ655504:NJJ655505 NJJ655512:NJJ655518 NJJ721040:NJJ721041 NJJ721048:NJJ721054 NJJ786576:NJJ786577 NJJ786584:NJJ786590 NJJ852112:NJJ852113 NJJ852120:NJJ852126 NJJ917648:NJJ917649 NJJ917656:NJJ917662 NJJ983184:NJJ983185 NJJ983192:NJJ983198 NTD158:NTD162 NTF12:NTF17 NTF60:NTF72 NTF109:NTF157 NTF65680:NTF65681 NTF65688:NTF65694 NTF131216:NTF131217 NTF131224:NTF131230 NTF196752:NTF196753 NTF196760:NTF196766 NTF262288:NTF262289 NTF262296:NTF262302 NTF327824:NTF327825 NTF327832:NTF327838 NTF393360:NTF393361 NTF393368:NTF393374 NTF458896:NTF458897 NTF458904:NTF458910 NTF524432:NTF524433 NTF524440:NTF524446 NTF589968:NTF589969 NTF589976:NTF589982 NTF655504:NTF655505 NTF655512:NTF655518 NTF721040:NTF721041 NTF721048:NTF721054 NTF786576:NTF786577 NTF786584:NTF786590 NTF852112:NTF852113 NTF852120:NTF852126 NTF917648:NTF917649 NTF917656:NTF917662 NTF983184:NTF983185 NTF983192:NTF983198 OCZ158:OCZ162 ODB12:ODB17 ODB60:ODB72 ODB109:ODB157 ODB65680:ODB65681 ODB65688:ODB65694 ODB131216:ODB131217 ODB131224:ODB131230 ODB196752:ODB196753 ODB196760:ODB196766 ODB262288:ODB262289 ODB262296:ODB262302 ODB327824:ODB327825 ODB327832:ODB327838 ODB393360:ODB393361 ODB393368:ODB393374 ODB458896:ODB458897 ODB458904:ODB458910 ODB524432:ODB524433 ODB524440:ODB524446 ODB589968:ODB589969 ODB589976:ODB589982 ODB655504:ODB655505 ODB655512:ODB655518 ODB721040:ODB721041 ODB721048:ODB721054 ODB786576:ODB786577 ODB786584:ODB786590 ODB852112:ODB852113 ODB852120:ODB852126 ODB917648:ODB917649 ODB917656:ODB917662 ODB983184:ODB983185 ODB983192:ODB983198 OMV158:OMV162 OMX12:OMX17 OMX60:OMX72 OMX109:OMX157 OMX65680:OMX65681 OMX65688:OMX65694 OMX131216:OMX131217 OMX131224:OMX131230 OMX196752:OMX196753 OMX196760:OMX196766 OMX262288:OMX262289 OMX262296:OMX262302 OMX327824:OMX327825 OMX327832:OMX327838 OMX393360:OMX393361 OMX393368:OMX393374 OMX458896:OMX458897 OMX458904:OMX458910 OMX524432:OMX524433 OMX524440:OMX524446 OMX589968:OMX589969 OMX589976:OMX589982 OMX655504:OMX655505 OMX655512:OMX655518 OMX721040:OMX721041 OMX721048:OMX721054 OMX786576:OMX786577 OMX786584:OMX786590 OMX852112:OMX852113 OMX852120:OMX852126 OMX917648:OMX917649 OMX917656:OMX917662 OMX983184:OMX983185 OMX983192:OMX983198 OWR158:OWR162 OWT12:OWT17 OWT60:OWT72 OWT109:OWT157 OWT65680:OWT65681 OWT65688:OWT65694 OWT131216:OWT131217 OWT131224:OWT131230 OWT196752:OWT196753 OWT196760:OWT196766 OWT262288:OWT262289 OWT262296:OWT262302 OWT327824:OWT327825 OWT327832:OWT327838 OWT393360:OWT393361 OWT393368:OWT393374 OWT458896:OWT458897 OWT458904:OWT458910 OWT524432:OWT524433 OWT524440:OWT524446 OWT589968:OWT589969 OWT589976:OWT589982 OWT655504:OWT655505 OWT655512:OWT655518 OWT721040:OWT721041 OWT721048:OWT721054 OWT786576:OWT786577 OWT786584:OWT786590 OWT852112:OWT852113 OWT852120:OWT852126 OWT917648:OWT917649 OWT917656:OWT917662 OWT983184:OWT983185 OWT983192:OWT983198 PGN158:PGN162 PGP12:PGP17 PGP60:PGP72 PGP109:PGP157 PGP65680:PGP65681 PGP65688:PGP65694 PGP131216:PGP131217 PGP131224:PGP131230 PGP196752:PGP196753 PGP196760:PGP196766 PGP262288:PGP262289 PGP262296:PGP262302 PGP327824:PGP327825 PGP327832:PGP327838 PGP393360:PGP393361 PGP393368:PGP393374 PGP458896:PGP458897 PGP458904:PGP458910 PGP524432:PGP524433 PGP524440:PGP524446 PGP589968:PGP589969 PGP589976:PGP589982 PGP655504:PGP655505 PGP655512:PGP655518 PGP721040:PGP721041 PGP721048:PGP721054 PGP786576:PGP786577 PGP786584:PGP786590 PGP852112:PGP852113 PGP852120:PGP852126 PGP917648:PGP917649 PGP917656:PGP917662 PGP983184:PGP983185 PGP983192:PGP983198 PQJ158:PQJ162 PQL12:PQL17 PQL60:PQL72 PQL109:PQL157 PQL65680:PQL65681 PQL65688:PQL65694 PQL131216:PQL131217 PQL131224:PQL131230 PQL196752:PQL196753 PQL196760:PQL196766 PQL262288:PQL262289 PQL262296:PQL262302 PQL327824:PQL327825 PQL327832:PQL327838 PQL393360:PQL393361 PQL393368:PQL393374 PQL458896:PQL458897 PQL458904:PQL458910 PQL524432:PQL524433 PQL524440:PQL524446 PQL589968:PQL589969 PQL589976:PQL589982 PQL655504:PQL655505 PQL655512:PQL655518 PQL721040:PQL721041 PQL721048:PQL721054 PQL786576:PQL786577 PQL786584:PQL786590 PQL852112:PQL852113 PQL852120:PQL852126 PQL917648:PQL917649 PQL917656:PQL917662 PQL983184:PQL983185 PQL983192:PQL983198 QAF158:QAF162 QAH12:QAH17 QAH60:QAH72 QAH109:QAH157 QAH65680:QAH65681 QAH65688:QAH65694 QAH131216:QAH131217 QAH131224:QAH131230 QAH196752:QAH196753 QAH196760:QAH196766 QAH262288:QAH262289 QAH262296:QAH262302 QAH327824:QAH327825 QAH327832:QAH327838 QAH393360:QAH393361 QAH393368:QAH393374 QAH458896:QAH458897 QAH458904:QAH458910 QAH524432:QAH524433 QAH524440:QAH524446 QAH589968:QAH589969 QAH589976:QAH589982 QAH655504:QAH655505 QAH655512:QAH655518 QAH721040:QAH721041 QAH721048:QAH721054 QAH786576:QAH786577 QAH786584:QAH786590 QAH852112:QAH852113 QAH852120:QAH852126 QAH917648:QAH917649 QAH917656:QAH917662 QAH983184:QAH983185 QAH983192:QAH983198 QKB158:QKB162 QKD12:QKD17 QKD60:QKD72 QKD109:QKD157 QKD65680:QKD65681 QKD65688:QKD65694 QKD131216:QKD131217 QKD131224:QKD131230 QKD196752:QKD196753 QKD196760:QKD196766 QKD262288:QKD262289 QKD262296:QKD262302 QKD327824:QKD327825 QKD327832:QKD327838 QKD393360:QKD393361 QKD393368:QKD393374 QKD458896:QKD458897 QKD458904:QKD458910 QKD524432:QKD524433 QKD524440:QKD524446 QKD589968:QKD589969 QKD589976:QKD589982 QKD655504:QKD655505 QKD655512:QKD655518 QKD721040:QKD721041 QKD721048:QKD721054 QKD786576:QKD786577 QKD786584:QKD786590 QKD852112:QKD852113 QKD852120:QKD852126 QKD917648:QKD917649 QKD917656:QKD917662 QKD983184:QKD983185 QKD983192:QKD983198 QTX158:QTX162 QTZ12:QTZ17 QTZ60:QTZ72 QTZ109:QTZ157 QTZ65680:QTZ65681 QTZ65688:QTZ65694 QTZ131216:QTZ131217 QTZ131224:QTZ131230 QTZ196752:QTZ196753 QTZ196760:QTZ196766 QTZ262288:QTZ262289 QTZ262296:QTZ262302 QTZ327824:QTZ327825 QTZ327832:QTZ327838 QTZ393360:QTZ393361 QTZ393368:QTZ393374 QTZ458896:QTZ458897 QTZ458904:QTZ458910 QTZ524432:QTZ524433 QTZ524440:QTZ524446 QTZ589968:QTZ589969 QTZ589976:QTZ589982 QTZ655504:QTZ655505 QTZ655512:QTZ655518 QTZ721040:QTZ721041 QTZ721048:QTZ721054 QTZ786576:QTZ786577 QTZ786584:QTZ786590 QTZ852112:QTZ852113 QTZ852120:QTZ852126 QTZ917648:QTZ917649 QTZ917656:QTZ917662 QTZ983184:QTZ983185 QTZ983192:QTZ983198 RDT158:RDT162 RDV12:RDV17 RDV60:RDV72 RDV109:RDV157 RDV65680:RDV65681 RDV65688:RDV65694 RDV131216:RDV131217 RDV131224:RDV131230 RDV196752:RDV196753 RDV196760:RDV196766 RDV262288:RDV262289 RDV262296:RDV262302 RDV327824:RDV327825 RDV327832:RDV327838 RDV393360:RDV393361 RDV393368:RDV393374 RDV458896:RDV458897 RDV458904:RDV458910 RDV524432:RDV524433 RDV524440:RDV524446 RDV589968:RDV589969 RDV589976:RDV589982 RDV655504:RDV655505 RDV655512:RDV655518 RDV721040:RDV721041 RDV721048:RDV721054 RDV786576:RDV786577 RDV786584:RDV786590 RDV852112:RDV852113 RDV852120:RDV852126 RDV917648:RDV917649 RDV917656:RDV917662 RDV983184:RDV983185 RDV983192:RDV983198 RNP158:RNP162 RNR12:RNR17 RNR60:RNR72 RNR109:RNR157 RNR65680:RNR65681 RNR65688:RNR65694 RNR131216:RNR131217 RNR131224:RNR131230 RNR196752:RNR196753 RNR196760:RNR196766 RNR262288:RNR262289 RNR262296:RNR262302 RNR327824:RNR327825 RNR327832:RNR327838 RNR393360:RNR393361 RNR393368:RNR393374 RNR458896:RNR458897 RNR458904:RNR458910 RNR524432:RNR524433 RNR524440:RNR524446 RNR589968:RNR589969 RNR589976:RNR589982 RNR655504:RNR655505 RNR655512:RNR655518 RNR721040:RNR721041 RNR721048:RNR721054 RNR786576:RNR786577 RNR786584:RNR786590 RNR852112:RNR852113 RNR852120:RNR852126 RNR917648:RNR917649 RNR917656:RNR917662 RNR983184:RNR983185 RNR983192:RNR983198 RXL158:RXL162 RXN12:RXN17 RXN60:RXN72 RXN109:RXN157 RXN65680:RXN65681 RXN65688:RXN65694 RXN131216:RXN131217 RXN131224:RXN131230 RXN196752:RXN196753 RXN196760:RXN196766 RXN262288:RXN262289 RXN262296:RXN262302 RXN327824:RXN327825 RXN327832:RXN327838 RXN393360:RXN393361 RXN393368:RXN393374 RXN458896:RXN458897 RXN458904:RXN458910 RXN524432:RXN524433 RXN524440:RXN524446 RXN589968:RXN589969 RXN589976:RXN589982 RXN655504:RXN655505 RXN655512:RXN655518 RXN721040:RXN721041 RXN721048:RXN721054 RXN786576:RXN786577 RXN786584:RXN786590 RXN852112:RXN852113 RXN852120:RXN852126 RXN917648:RXN917649 RXN917656:RXN917662 RXN983184:RXN983185 RXN983192:RXN983198 SHH158:SHH162 SHJ12:SHJ17 SHJ60:SHJ72 SHJ109:SHJ157 SHJ65680:SHJ65681 SHJ65688:SHJ65694 SHJ131216:SHJ131217 SHJ131224:SHJ131230 SHJ196752:SHJ196753 SHJ196760:SHJ196766 SHJ262288:SHJ262289 SHJ262296:SHJ262302 SHJ327824:SHJ327825 SHJ327832:SHJ327838 SHJ393360:SHJ393361 SHJ393368:SHJ393374 SHJ458896:SHJ458897 SHJ458904:SHJ458910 SHJ524432:SHJ524433 SHJ524440:SHJ524446 SHJ589968:SHJ589969 SHJ589976:SHJ589982 SHJ655504:SHJ655505 SHJ655512:SHJ655518 SHJ721040:SHJ721041 SHJ721048:SHJ721054 SHJ786576:SHJ786577 SHJ786584:SHJ786590 SHJ852112:SHJ852113 SHJ852120:SHJ852126 SHJ917648:SHJ917649 SHJ917656:SHJ917662 SHJ983184:SHJ983185 SHJ983192:SHJ983198 SRD158:SRD162 SRF12:SRF17 SRF60:SRF72 SRF109:SRF157 SRF65680:SRF65681 SRF65688:SRF65694 SRF131216:SRF131217 SRF131224:SRF131230 SRF196752:SRF196753 SRF196760:SRF196766 SRF262288:SRF262289 SRF262296:SRF262302 SRF327824:SRF327825 SRF327832:SRF327838 SRF393360:SRF393361 SRF393368:SRF393374 SRF458896:SRF458897 SRF458904:SRF458910 SRF524432:SRF524433 SRF524440:SRF524446 SRF589968:SRF589969 SRF589976:SRF589982 SRF655504:SRF655505 SRF655512:SRF655518 SRF721040:SRF721041 SRF721048:SRF721054 SRF786576:SRF786577 SRF786584:SRF786590 SRF852112:SRF852113 SRF852120:SRF852126 SRF917648:SRF917649 SRF917656:SRF917662 SRF983184:SRF983185 SRF983192:SRF983198 TAZ158:TAZ162 TBB12:TBB17 TBB60:TBB72 TBB109:TBB157 TBB65680:TBB65681 TBB65688:TBB65694 TBB131216:TBB131217 TBB131224:TBB131230 TBB196752:TBB196753 TBB196760:TBB196766 TBB262288:TBB262289 TBB262296:TBB262302 TBB327824:TBB327825 TBB327832:TBB327838 TBB393360:TBB393361 TBB393368:TBB393374 TBB458896:TBB458897 TBB458904:TBB458910 TBB524432:TBB524433 TBB524440:TBB524446 TBB589968:TBB589969 TBB589976:TBB589982 TBB655504:TBB655505 TBB655512:TBB655518 TBB721040:TBB721041 TBB721048:TBB721054 TBB786576:TBB786577 TBB786584:TBB786590 TBB852112:TBB852113 TBB852120:TBB852126 TBB917648:TBB917649 TBB917656:TBB917662 TBB983184:TBB983185 TBB983192:TBB983198 TKV158:TKV162 TKX12:TKX17 TKX60:TKX72 TKX109:TKX157 TKX65680:TKX65681 TKX65688:TKX65694 TKX131216:TKX131217 TKX131224:TKX131230 TKX196752:TKX196753 TKX196760:TKX196766 TKX262288:TKX262289 TKX262296:TKX262302 TKX327824:TKX327825 TKX327832:TKX327838 TKX393360:TKX393361 TKX393368:TKX393374 TKX458896:TKX458897 TKX458904:TKX458910 TKX524432:TKX524433 TKX524440:TKX524446 TKX589968:TKX589969 TKX589976:TKX589982 TKX655504:TKX655505 TKX655512:TKX655518 TKX721040:TKX721041 TKX721048:TKX721054 TKX786576:TKX786577 TKX786584:TKX786590 TKX852112:TKX852113 TKX852120:TKX852126 TKX917648:TKX917649 TKX917656:TKX917662 TKX983184:TKX983185 TKX983192:TKX983198 TUR158:TUR162 TUT12:TUT17 TUT60:TUT72 TUT109:TUT157 TUT65680:TUT65681 TUT65688:TUT65694 TUT131216:TUT131217 TUT131224:TUT131230 TUT196752:TUT196753 TUT196760:TUT196766 TUT262288:TUT262289 TUT262296:TUT262302 TUT327824:TUT327825 TUT327832:TUT327838 TUT393360:TUT393361 TUT393368:TUT393374 TUT458896:TUT458897 TUT458904:TUT458910 TUT524432:TUT524433 TUT524440:TUT524446 TUT589968:TUT589969 TUT589976:TUT589982 TUT655504:TUT655505 TUT655512:TUT655518 TUT721040:TUT721041 TUT721048:TUT721054 TUT786576:TUT786577 TUT786584:TUT786590 TUT852112:TUT852113 TUT852120:TUT852126 TUT917648:TUT917649 TUT917656:TUT917662 TUT983184:TUT983185 TUT983192:TUT983198 UEN158:UEN162 UEP12:UEP17 UEP60:UEP72 UEP109:UEP157 UEP65680:UEP65681 UEP65688:UEP65694 UEP131216:UEP131217 UEP131224:UEP131230 UEP196752:UEP196753 UEP196760:UEP196766 UEP262288:UEP262289 UEP262296:UEP262302 UEP327824:UEP327825 UEP327832:UEP327838 UEP393360:UEP393361 UEP393368:UEP393374 UEP458896:UEP458897 UEP458904:UEP458910 UEP524432:UEP524433 UEP524440:UEP524446 UEP589968:UEP589969 UEP589976:UEP589982 UEP655504:UEP655505 UEP655512:UEP655518 UEP721040:UEP721041 UEP721048:UEP721054 UEP786576:UEP786577 UEP786584:UEP786590 UEP852112:UEP852113 UEP852120:UEP852126 UEP917648:UEP917649 UEP917656:UEP917662 UEP983184:UEP983185 UEP983192:UEP983198 UOJ158:UOJ162 UOL12:UOL17 UOL60:UOL72 UOL109:UOL157 UOL65680:UOL65681 UOL65688:UOL65694 UOL131216:UOL131217 UOL131224:UOL131230 UOL196752:UOL196753 UOL196760:UOL196766 UOL262288:UOL262289 UOL262296:UOL262302 UOL327824:UOL327825 UOL327832:UOL327838 UOL393360:UOL393361 UOL393368:UOL393374 UOL458896:UOL458897 UOL458904:UOL458910 UOL524432:UOL524433 UOL524440:UOL524446 UOL589968:UOL589969 UOL589976:UOL589982 UOL655504:UOL655505 UOL655512:UOL655518 UOL721040:UOL721041 UOL721048:UOL721054 UOL786576:UOL786577 UOL786584:UOL786590 UOL852112:UOL852113 UOL852120:UOL852126 UOL917648:UOL917649 UOL917656:UOL917662 UOL983184:UOL983185 UOL983192:UOL983198 UYF158:UYF162 UYH12:UYH17 UYH60:UYH72 UYH109:UYH157 UYH65680:UYH65681 UYH65688:UYH65694 UYH131216:UYH131217 UYH131224:UYH131230 UYH196752:UYH196753 UYH196760:UYH196766 UYH262288:UYH262289 UYH262296:UYH262302 UYH327824:UYH327825 UYH327832:UYH327838 UYH393360:UYH393361 UYH393368:UYH393374 UYH458896:UYH458897 UYH458904:UYH458910 UYH524432:UYH524433 UYH524440:UYH524446 UYH589968:UYH589969 UYH589976:UYH589982 UYH655504:UYH655505 UYH655512:UYH655518 UYH721040:UYH721041 UYH721048:UYH721054 UYH786576:UYH786577 UYH786584:UYH786590 UYH852112:UYH852113 UYH852120:UYH852126 UYH917648:UYH917649 UYH917656:UYH917662 UYH983184:UYH983185 UYH983192:UYH983198 VIB158:VIB162 VID12:VID17 VID60:VID72 VID109:VID157 VID65680:VID65681 VID65688:VID65694 VID131216:VID131217 VID131224:VID131230 VID196752:VID196753 VID196760:VID196766 VID262288:VID262289 VID262296:VID262302 VID327824:VID327825 VID327832:VID327838 VID393360:VID393361 VID393368:VID393374 VID458896:VID458897 VID458904:VID458910 VID524432:VID524433 VID524440:VID524446 VID589968:VID589969 VID589976:VID589982 VID655504:VID655505 VID655512:VID655518 VID721040:VID721041 VID721048:VID721054 VID786576:VID786577 VID786584:VID786590 VID852112:VID852113 VID852120:VID852126 VID917648:VID917649 VID917656:VID917662 VID983184:VID983185 VID983192:VID983198 VRX158:VRX162 VRZ12:VRZ17 VRZ60:VRZ72 VRZ109:VRZ157 VRZ65680:VRZ65681 VRZ65688:VRZ65694 VRZ131216:VRZ131217 VRZ131224:VRZ131230 VRZ196752:VRZ196753 VRZ196760:VRZ196766 VRZ262288:VRZ262289 VRZ262296:VRZ262302 VRZ327824:VRZ327825 VRZ327832:VRZ327838 VRZ393360:VRZ393361 VRZ393368:VRZ393374 VRZ458896:VRZ458897 VRZ458904:VRZ458910 VRZ524432:VRZ524433 VRZ524440:VRZ524446 VRZ589968:VRZ589969 VRZ589976:VRZ589982 VRZ655504:VRZ655505 VRZ655512:VRZ655518 VRZ721040:VRZ721041 VRZ721048:VRZ721054 VRZ786576:VRZ786577 VRZ786584:VRZ786590 VRZ852112:VRZ852113 VRZ852120:VRZ852126 VRZ917648:VRZ917649 VRZ917656:VRZ917662 VRZ983184:VRZ983185 VRZ983192:VRZ983198 WBT158:WBT162 WBV12:WBV17 WBV60:WBV72 WBV109:WBV157 WBV65680:WBV65681 WBV65688:WBV65694 WBV131216:WBV131217 WBV131224:WBV131230 WBV196752:WBV196753 WBV196760:WBV196766 WBV262288:WBV262289 WBV262296:WBV262302 WBV327824:WBV327825 WBV327832:WBV327838 WBV393360:WBV393361 WBV393368:WBV393374 WBV458896:WBV458897 WBV458904:WBV458910 WBV524432:WBV524433 WBV524440:WBV524446 WBV589968:WBV589969 WBV589976:WBV589982 WBV655504:WBV655505 WBV655512:WBV655518 WBV721040:WBV721041 WBV721048:WBV721054 WBV786576:WBV786577 WBV786584:WBV786590 WBV852112:WBV852113 WBV852120:WBV852126 WBV917648:WBV917649 WBV917656:WBV917662 WBV983184:WBV983185 WBV983192:WBV983198 WLP158:WLP162 WLR12:WLR17 WLR60:WLR72 WLR109:WLR157 WLR65680:WLR65681 WLR65688:WLR65694 WLR131216:WLR131217 WLR131224:WLR131230 WLR196752:WLR196753 WLR196760:WLR196766 WLR262288:WLR262289 WLR262296:WLR262302 WLR327824:WLR327825 WLR327832:WLR327838 WLR393360:WLR393361 WLR393368:WLR393374 WLR458896:WLR458897 WLR458904:WLR458910 WLR524432:WLR524433 WLR524440:WLR524446 WLR589968:WLR589969 WLR589976:WLR589982 WLR655504:WLR655505 WLR655512:WLR655518 WLR721040:WLR721041 WLR721048:WLR721054 WLR786576:WLR786577 WLR786584:WLR786590 WLR852112:WLR852113 WLR852120:WLR852126 WLR917648:WLR917649 WLR917656:WLR917662 WLR983184:WLR983185 WLR983192:WLR983198 WVL158:WVL162 WVN12:WVN17 WVN60:WVN72 WVN109:WVN157 WVN65680:WVN65681 WVN65688:WVN65694 WVN131216:WVN131217 WVN131224:WVN131230 WVN196752:WVN196753 WVN196760:WVN196766 WVN262288:WVN262289 WVN262296:WVN262302 WVN327824:WVN327825 WVN327832:WVN327838 WVN393360:WVN393361 WVN393368:WVN393374 WVN458896:WVN458897 WVN458904:WVN458910 WVN524432:WVN524433 WVN524440:WVN524446 WVN589968:WVN589969 WVN589976:WVN589982 WVN655504:WVN655505 WVN655512:WVN655518 WVN721040:WVN721041 WVN721048:WVN721054 WVN786576:WVN786577 WVN786584:WVN786590 WVN852112:WVN852113 WVN852120:WVN852126 WVN917648:WVN917649 WVN917656:WVN917662 WVN983184:WVN983185 WVN983192:WVN983198"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9"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2023-11-14T16:00:02Z</cp:lastPrinted>
  <dcterms:created xsi:type="dcterms:W3CDTF">2014-11-27T17:57:00Z</dcterms:created>
  <dcterms:modified xsi:type="dcterms:W3CDTF">2023-11-14T16:01:11Z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