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2093520F-5470-4B35-803D-FF53ED340E8A}" xr6:coauthVersionLast="47" xr6:coauthVersionMax="47" xr10:uidLastSave="{00000000-0000-0000-0000-000000000000}"/>
  <bookViews>
    <workbookView xWindow="-110" yWindow="-110" windowWidth="19420" windowHeight="1030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'!$A$1:$T$154</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3" l="1"/>
  <c r="D12" i="3"/>
  <c r="N13" i="3" l="1"/>
  <c r="BB11" i="1"/>
  <c r="BA19" i="1"/>
  <c r="N75" i="3"/>
  <c r="N74" i="3" l="1"/>
  <c r="N59" i="3"/>
  <c r="Q54" i="3"/>
  <c r="P78" i="3" l="1"/>
  <c r="N32" i="3" l="1"/>
  <c r="Q101" i="3" l="1"/>
  <c r="N28" i="3"/>
  <c r="N15" i="3"/>
  <c r="N50" i="3" l="1"/>
  <c r="N49" i="3"/>
  <c r="N48" i="3"/>
  <c r="N23" i="3"/>
  <c r="N14" i="3"/>
  <c r="Q27" i="3"/>
  <c r="Q26" i="3"/>
  <c r="N30" i="3"/>
  <c r="N29" i="3"/>
  <c r="N16" i="3"/>
  <c r="P38" i="3"/>
  <c r="N37" i="3"/>
  <c r="P37" i="3" s="1"/>
  <c r="Q37" i="3"/>
  <c r="Q33" i="3"/>
  <c r="N31" i="3"/>
  <c r="Q39" i="3" l="1"/>
  <c r="N39" i="3"/>
  <c r="P39" i="3" s="1"/>
  <c r="Q36" i="3"/>
  <c r="P53" i="3"/>
  <c r="Q34" i="3"/>
  <c r="BH13" i="1" l="1"/>
  <c r="BI8" i="1" l="1"/>
  <c r="BH8" i="1"/>
  <c r="C47" i="3" l="1"/>
  <c r="BI17" i="1"/>
  <c r="BJ17" i="1" s="1"/>
  <c r="BH22" i="1"/>
  <c r="BJ8" i="1"/>
  <c r="BH17" i="1"/>
  <c r="P34" i="3" l="1"/>
  <c r="P33" i="3"/>
  <c r="P77" i="3" l="1"/>
  <c r="P76" i="3"/>
  <c r="P32" i="3"/>
  <c r="P31" i="3"/>
  <c r="Q30" i="3"/>
  <c r="P30" i="3"/>
  <c r="N62" i="3" l="1"/>
  <c r="Q73" i="3"/>
  <c r="Q72" i="3"/>
  <c r="P28" i="3" l="1"/>
  <c r="Q154" i="3"/>
  <c r="O153" i="3"/>
  <c r="Q150" i="3"/>
  <c r="Q147" i="3"/>
  <c r="N147" i="3"/>
  <c r="Q146" i="3"/>
  <c r="N145" i="3"/>
  <c r="Q141" i="3"/>
  <c r="Q140" i="3"/>
  <c r="Q139" i="3"/>
  <c r="Q138" i="3"/>
  <c r="P134" i="3"/>
  <c r="Q133" i="3"/>
  <c r="Q132" i="3"/>
  <c r="Q131" i="3"/>
  <c r="P130" i="3"/>
  <c r="N127" i="3"/>
  <c r="Q125" i="3"/>
  <c r="Q124" i="3"/>
  <c r="N123" i="3"/>
  <c r="Q122" i="3"/>
  <c r="Q121" i="3"/>
  <c r="Q120" i="3"/>
  <c r="N120" i="3"/>
  <c r="T118" i="3"/>
  <c r="Q116" i="3"/>
  <c r="Q115" i="3"/>
  <c r="Q114" i="3"/>
  <c r="Q113" i="3"/>
  <c r="N112" i="3"/>
  <c r="N111" i="3"/>
  <c r="T110" i="3"/>
  <c r="N110" i="3"/>
  <c r="N109" i="3"/>
  <c r="T107" i="3"/>
  <c r="D107" i="3"/>
  <c r="P150" i="3" s="1"/>
  <c r="Q95" i="3"/>
  <c r="P95" i="3"/>
  <c r="P94" i="3"/>
  <c r="Q92" i="3"/>
  <c r="Q91" i="3"/>
  <c r="Q90" i="3"/>
  <c r="Q89" i="3"/>
  <c r="Q75" i="3"/>
  <c r="P74" i="3"/>
  <c r="Q71" i="3"/>
  <c r="Q70" i="3"/>
  <c r="Q69" i="3"/>
  <c r="P69" i="3"/>
  <c r="T67" i="3"/>
  <c r="Q67" i="3"/>
  <c r="Q66" i="3"/>
  <c r="Q65" i="3"/>
  <c r="Q64" i="3"/>
  <c r="Q63" i="3"/>
  <c r="P62" i="3"/>
  <c r="P61" i="3"/>
  <c r="P60" i="3"/>
  <c r="P59" i="3"/>
  <c r="T57" i="3"/>
  <c r="P50" i="3"/>
  <c r="Q49" i="3"/>
  <c r="P49" i="3"/>
  <c r="P48" i="3"/>
  <c r="Q44" i="3"/>
  <c r="Q43" i="3"/>
  <c r="Q42" i="3"/>
  <c r="Q41" i="3"/>
  <c r="T34" i="3"/>
  <c r="Q29" i="3"/>
  <c r="Q25" i="3"/>
  <c r="Q24" i="3"/>
  <c r="Q23" i="3"/>
  <c r="P23" i="3"/>
  <c r="Q21" i="3"/>
  <c r="Q19" i="3"/>
  <c r="T18" i="3"/>
  <c r="Q18" i="3"/>
  <c r="Q17" i="3"/>
  <c r="P15" i="3"/>
  <c r="P14" i="3"/>
  <c r="P13" i="3"/>
  <c r="T12" i="3"/>
  <c r="C34" i="3"/>
  <c r="BH31" i="1"/>
  <c r="BI26" i="1"/>
  <c r="BJ26" i="1" s="1"/>
  <c r="BH26" i="1"/>
  <c r="P109" i="3" l="1"/>
  <c r="P111" i="3"/>
  <c r="P112" i="3"/>
  <c r="P126" i="3"/>
  <c r="P127" i="3"/>
  <c r="P147" i="3"/>
  <c r="P120" i="3"/>
  <c r="P128" i="3"/>
  <c r="P129" i="3"/>
  <c r="P145" i="3"/>
  <c r="P132" i="3"/>
  <c r="P110" i="3"/>
  <c r="P123" i="3"/>
  <c r="P133" i="3"/>
  <c r="BJ35" i="1"/>
  <c r="C89" i="3"/>
  <c r="P75" i="3"/>
  <c r="P96" i="3"/>
  <c r="C76" i="3"/>
  <c r="P16" i="3"/>
  <c r="P29" i="3"/>
</calcChain>
</file>

<file path=xl/sharedStrings.xml><?xml version="1.0" encoding="utf-8"?>
<sst xmlns="http://schemas.openxmlformats.org/spreadsheetml/2006/main" count="662" uniqueCount="278">
  <si>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</si>
  <si>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</si>
  <si>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</si>
  <si>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</si>
  <si>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</si>
  <si>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</si>
  <si>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</si>
  <si>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</si>
  <si>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</si>
  <si>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</si>
  <si>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</si>
  <si>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</si>
  <si>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</si>
  <si>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</si>
  <si>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</si>
  <si>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</si>
  <si>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</si>
  <si>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</si>
  <si>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</si>
  <si>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</si>
  <si>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</si>
  <si>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</si>
  <si>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</si>
  <si>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</si>
  <si>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</si>
  <si>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</si>
  <si>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</si>
  <si>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</si>
  <si>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</si>
  <si>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</si>
  <si>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</si>
  <si>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</si>
  <si>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</si>
  <si>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</si>
  <si>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</si>
  <si>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</si>
  <si>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</si>
  <si>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</si>
  <si>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</si>
  <si>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</si>
  <si>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</si>
  <si>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</si>
  <si>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</si>
  <si>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</si>
  <si>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</si>
  <si>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</si>
  <si>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</si>
  <si>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</si>
  <si>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</si>
  <si>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</si>
  <si>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</si>
  <si>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</si>
  <si>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</si>
  <si>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</si>
  <si>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</si>
  <si>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</si>
  <si>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</si>
  <si>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</si>
  <si>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</si>
  <si>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</si>
  <si>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</si>
  <si>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</si>
  <si>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</si>
  <si>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</si>
  <si>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</si>
  <si>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</si>
  <si>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</si>
  <si>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</si>
  <si>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</si>
  <si>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</si>
  <si>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</si>
  <si>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</si>
  <si>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</si>
  <si>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</si>
  <si>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</si>
  <si>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</si>
  <si>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</si>
  <si>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</si>
  <si>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</si>
  <si>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</si>
  <si>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</si>
  <si>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</si>
  <si>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</si>
  <si>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</si>
  <si>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</si>
  <si>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</si>
  <si>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</si>
  <si>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</si>
  <si>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</si>
  <si>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</si>
  <si>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</si>
  <si>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</si>
  <si>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</si>
  <si>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</si>
  <si>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</si>
  <si>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</si>
  <si>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</si>
  <si>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</si>
  <si>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</si>
  <si>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</si>
  <si>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</si>
  <si>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</si>
  <si>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</si>
  <si>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</si>
  <si>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</si>
  <si>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</si>
  <si>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</si>
  <si>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</si>
  <si>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</si>
  <si>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</si>
  <si>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</si>
  <si>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</si>
  <si>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</si>
  <si>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</si>
  <si>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</si>
  <si>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</si>
  <si>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</si>
  <si>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</si>
  <si>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</si>
  <si>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</si>
  <si>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</si>
  <si>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</si>
  <si>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</si>
  <si>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</si>
  <si>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</si>
  <si>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</si>
  <si>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</si>
  <si>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</si>
  <si>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</si>
  <si>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</si>
  <si>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</si>
  <si>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</si>
  <si>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</si>
  <si>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</si>
  <si>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</si>
  <si>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</si>
  <si>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</si>
  <si>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</si>
  <si>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</si>
  <si>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</si>
  <si>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</si>
  <si>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</si>
  <si>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</si>
  <si>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</si>
  <si>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</si>
  <si>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</si>
  <si>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</si>
  <si>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</si>
  <si>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</si>
  <si>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</si>
  <si>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</si>
  <si>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</si>
  <si>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</si>
  <si>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</si>
  <si>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</si>
  <si>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</si>
  <si>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</si>
  <si>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</si>
  <si>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</si>
  <si>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</si>
  <si>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</si>
  <si>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</si>
  <si>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</si>
  <si>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</si>
  <si>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</si>
  <si>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</si>
  <si>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</si>
  <si>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</si>
  <si>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</si>
  <si>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</si>
  <si>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</si>
  <si>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</si>
  <si>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</si>
  <si>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</si>
  <si>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</si>
  <si>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</si>
  <si>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</si>
  <si>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</si>
  <si>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</si>
  <si>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</si>
  <si>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</si>
  <si>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</si>
  <si>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</si>
  <si>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</si>
  <si>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</si>
  <si>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</si>
  <si>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</si>
  <si>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</si>
  <si>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</si>
  <si>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</si>
  <si>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</si>
  <si>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</si>
  <si>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</si>
  <si>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</si>
  <si>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</si>
  <si>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</si>
  <si>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</si>
  <si>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</si>
  <si>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</si>
  <si>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</si>
  <si>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</si>
  <si>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</si>
  <si>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</si>
  <si>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</si>
  <si>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</si>
  <si>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</si>
  <si>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</si>
  <si>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</si>
  <si>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</si>
  <si>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</si>
  <si>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</si>
  <si>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</si>
  <si>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</si>
  <si>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</si>
  <si>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</si>
  <si>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</si>
  <si>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</si>
  <si>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</si>
  <si>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</si>
  <si>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</si>
  <si>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</si>
  <si>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</si>
  <si>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</si>
  <si>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</si>
  <si>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</si>
  <si>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</si>
  <si>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</si>
  <si>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</si>
  <si>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</si>
  <si>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</si>
  <si>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</si>
  <si>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</si>
  <si>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</si>
  <si>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</si>
  <si>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</si>
  <si>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</si>
  <si>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</si>
  <si>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</si>
  <si>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</si>
  <si>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</si>
  <si>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</si>
  <si>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</si>
  <si>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</si>
  <si>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450 FH / 18 M Insp</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</si>
  <si>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</si>
  <si>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</si>
  <si>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</si>
  <si>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</si>
  <si>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</si>
  <si>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</si>
  <si>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</si>
  <si>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</si>
  <si>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</si>
  <si>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</si>
  <si>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</si>
  <si>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</si>
  <si>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</si>
  <si>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</si>
  <si>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MVA Torque Cx (After 30FH from installation)</t>
  </si>
  <si>
    <t>25.9.23</t>
  </si>
  <si>
    <t xml:space="preserve">SERVICEABLE (PMC) </t>
  </si>
  <si>
    <t>FLIR NOT FITTED</t>
  </si>
  <si>
    <t>S' PMC</t>
  </si>
  <si>
    <t xml:space="preserve">SERVICEABLE (FMC) </t>
  </si>
  <si>
    <t>ANN. INSP : 23/3/2024</t>
  </si>
  <si>
    <t>25.12.23</t>
  </si>
  <si>
    <t>OPS HRS:   30.5</t>
  </si>
  <si>
    <t>S' FMC</t>
  </si>
  <si>
    <t xml:space="preserve">    </t>
  </si>
  <si>
    <t>1000kg</t>
  </si>
  <si>
    <t>LAST FLOWN 08/10/2023</t>
  </si>
  <si>
    <t xml:space="preserve">M72-01: MAR 759 (WBKL-WBKL 0738-0750=0.2, WBKL-STN LIMA 0815-0945=1.5, STN LIMA-WBKL 1145-1303=1.3, </t>
  </si>
  <si>
    <t xml:space="preserve">M72-02: MAR 759/A (WBKL-WBKL 0738-0750=0.2, WBKL-STN LIMA 0815-0945=1.5, STN LIMA-WBKL 1145-1303=1.3, </t>
  </si>
  <si>
    <t>WBKL-WBGR 1345-1457=1.2)</t>
  </si>
  <si>
    <t>120 DAYS INSPECTION</t>
  </si>
  <si>
    <t>7 DAYS CCP</t>
  </si>
  <si>
    <t>M72-01-4480-001</t>
  </si>
  <si>
    <t>M72-01-4476-001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</si>
</sst>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6">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b/>
      <sz val="14"/>
      <color theme="0" tint="-0.14999847407452621"/>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92">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8" fontId="33" fillId="20" borderId="36" xfId="0" applyNumberFormat="1" applyFont="1" applyFill="1" applyBorder="1" applyAlignment="1">
      <alignment horizontal="center" vertical="center"/>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3" fillId="21" borderId="36" xfId="0" applyNumberFormat="1" applyFont="1" applyFill="1" applyBorder="1" applyAlignment="1">
      <alignment horizontal="center"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66" fontId="26" fillId="20" borderId="1"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xf>
    <xf numFmtId="14" fontId="26" fillId="20" borderId="1" xfId="3" applyNumberFormat="1" applyFont="1" applyFill="1" applyBorder="1" applyAlignment="1">
      <alignment horizontal="center" vertical="center"/>
    </xf>
    <xf numFmtId="168" fontId="26" fillId="20" borderId="13" xfId="3" applyNumberFormat="1" applyFont="1" applyFill="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4" fontId="24" fillId="0" borderId="7" xfId="3" applyNumberFormat="1" applyFont="1" applyBorder="1" applyAlignment="1">
      <alignment horizontal="center" vertical="center" wrapText="1"/>
    </xf>
    <xf numFmtId="166" fontId="39" fillId="22" borderId="36" xfId="0" applyNumberFormat="1" applyFont="1" applyFill="1" applyBorder="1" applyAlignment="1">
      <alignment horizontal="center" vertical="center"/>
    </xf>
    <xf numFmtId="168" fontId="26" fillId="20" borderId="30" xfId="3" applyNumberFormat="1" applyFont="1" applyFill="1" applyBorder="1" applyAlignment="1">
      <alignment horizontal="center" vertical="center"/>
    </xf>
    <xf numFmtId="167" fontId="94" fillId="20" borderId="20" xfId="3" applyNumberFormat="1" applyFont="1" applyFill="1" applyBorder="1" applyAlignment="1">
      <alignment horizontal="center" vertical="center" wrapText="1"/>
    </xf>
    <xf numFmtId="3" fontId="104" fillId="0" borderId="7" xfId="3" applyNumberFormat="1" applyFont="1" applyBorder="1" applyAlignment="1">
      <alignment horizontal="center" vertical="center"/>
    </xf>
    <xf numFmtId="164" fontId="104" fillId="0" borderId="7" xfId="3" applyNumberFormat="1" applyFont="1" applyBorder="1" applyAlignment="1">
      <alignment horizontal="center" vertical="center" wrapText="1"/>
    </xf>
    <xf numFmtId="164" fontId="104" fillId="2" borderId="7"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5" fillId="3" borderId="0" xfId="0" applyFont="1" applyFill="1" applyAlignment="1" applyProtection="1">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26"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0" fontId="65" fillId="3" borderId="0" xfId="0" applyFont="1" applyFill="1" applyBorder="1" applyProtection="1">
      <alignment vertical="center"/>
      <protection locked="0"/>
    </xf>
    <xf numFmtId="0" fontId="65" fillId="3" borderId="0" xfId="0" applyFont="1" applyFill="1" applyBorder="1" applyAlignment="1" applyProtection="1">
      <alignment horizontal="center" vertical="center"/>
      <protection locked="0"/>
    </xf>
    <xf numFmtId="0" fontId="0" fillId="3" borderId="0" xfId="0" applyFill="1" applyBorder="1" applyAlignment="1" applyProtection="1">
      <protection locked="0"/>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tabSelected="1" showWhiteSpace="0" view="pageBreakPreview" topLeftCell="E1" zoomScale="80" zoomScaleNormal="100" zoomScaleSheetLayoutView="80" zoomScalePageLayoutView="62" workbookViewId="0">
      <selection activeCell="BD52" sqref="BD52:BJ52"/>
    </sheetView>
  </sheetViews>
  <sheetFormatPr defaultColWidth="2.26953125" defaultRowHeight="18" customHeight="1"/>
  <cols>
    <col min="1" max="1" width="9.1796875" style="523" customWidth="1"/>
    <col min="2" max="2" width="5.7265625" style="523" customWidth="1"/>
    <col min="3" max="3" width="4" style="523" customWidth="1"/>
    <col min="4" max="4" width="3.26953125" style="524" customWidth="1"/>
    <col min="5" max="7" width="3.26953125" style="525" customWidth="1"/>
    <col min="8" max="8" width="3.26953125" style="524" customWidth="1"/>
    <col min="9" max="9" width="3.26953125" style="525" customWidth="1"/>
    <col min="10" max="10" width="3.26953125" style="526" customWidth="1"/>
    <col min="11" max="11" width="3.26953125" style="524" customWidth="1"/>
    <col min="12" max="12" width="3.26953125" style="525" customWidth="1"/>
    <col min="13" max="13" width="3.26953125" style="526" customWidth="1"/>
    <col min="14" max="14" width="3.26953125" style="524" customWidth="1"/>
    <col min="15" max="16" width="3.26953125" style="525" customWidth="1"/>
    <col min="17" max="17" width="3.26953125" style="527" customWidth="1"/>
    <col min="18" max="36" width="3.26953125" style="528" customWidth="1"/>
    <col min="37" max="37" width="3.81640625" style="528" customWidth="1"/>
    <col min="38" max="50" width="3.26953125" style="528" customWidth="1"/>
    <col min="51" max="60" width="5.7265625" style="528" customWidth="1"/>
    <col min="61" max="61" width="8.54296875" style="528" customWidth="1"/>
    <col min="62" max="62" width="11" style="528" customWidth="1"/>
    <col min="63" max="16384" width="2.26953125" style="528"/>
  </cols>
  <sheetData>
    <row r="1" spans="1:62" ht="18" customHeight="1">
      <c r="A1" s="529"/>
      <c r="B1" s="529"/>
      <c r="C1" s="529"/>
      <c r="D1" s="530"/>
      <c r="E1" s="531"/>
      <c r="F1" s="531"/>
      <c r="G1" s="531"/>
      <c r="H1" s="530"/>
      <c r="I1" s="531"/>
      <c r="J1" s="599"/>
      <c r="K1" s="530"/>
      <c r="L1" s="531"/>
      <c r="M1" s="599"/>
      <c r="N1" s="530"/>
      <c r="O1" s="531"/>
      <c r="P1" s="531"/>
      <c r="Q1" s="604"/>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2"/>
      <c r="AY1" s="592"/>
      <c r="AZ1" s="592"/>
      <c r="BA1" s="592"/>
      <c r="BB1" s="592"/>
      <c r="BC1" s="592"/>
      <c r="BD1" s="592"/>
      <c r="BE1" s="592"/>
      <c r="BF1" s="592"/>
      <c r="BG1" s="592"/>
      <c r="BH1" s="592"/>
      <c r="BI1" s="592"/>
      <c r="BJ1" s="695" t="s">
        <v>0</v>
      </c>
    </row>
    <row r="2" spans="1:62" ht="19.5" customHeight="1">
      <c r="A2" s="928" t="s">
        <v>1</v>
      </c>
      <c r="B2" s="928"/>
      <c r="C2" s="928"/>
      <c r="D2" s="928"/>
      <c r="E2" s="928"/>
      <c r="F2" s="928"/>
      <c r="G2" s="928"/>
      <c r="H2" s="928"/>
      <c r="I2" s="928"/>
      <c r="J2" s="928"/>
      <c r="K2" s="928"/>
      <c r="L2" s="928"/>
      <c r="M2" s="928"/>
      <c r="N2" s="928"/>
      <c r="O2" s="928"/>
      <c r="P2" s="928"/>
      <c r="Q2" s="928"/>
      <c r="R2" s="928"/>
      <c r="S2" s="928"/>
      <c r="T2" s="928"/>
      <c r="U2" s="928"/>
      <c r="V2" s="928"/>
      <c r="W2" s="928"/>
      <c r="X2" s="928"/>
      <c r="Y2" s="928"/>
      <c r="Z2" s="928"/>
      <c r="AA2" s="928"/>
      <c r="AB2" s="928"/>
      <c r="AC2" s="928"/>
      <c r="AD2" s="928"/>
      <c r="AE2" s="928"/>
      <c r="AF2" s="928"/>
      <c r="AG2" s="928"/>
      <c r="AH2" s="928"/>
      <c r="AI2" s="928"/>
      <c r="AJ2" s="928"/>
      <c r="AK2" s="928"/>
      <c r="AL2" s="928"/>
      <c r="AM2" s="928"/>
      <c r="AN2" s="928"/>
      <c r="AO2" s="928"/>
      <c r="AP2" s="928"/>
      <c r="AQ2" s="928"/>
      <c r="AR2" s="928"/>
      <c r="AS2" s="928"/>
      <c r="AT2" s="928"/>
      <c r="AU2" s="928"/>
      <c r="AV2" s="928"/>
      <c r="AW2" s="928"/>
      <c r="AX2" s="928"/>
      <c r="AY2" s="928"/>
      <c r="AZ2" s="928"/>
      <c r="BA2" s="928"/>
      <c r="BB2" s="928"/>
      <c r="BC2" s="928"/>
      <c r="BD2" s="928"/>
      <c r="BE2" s="928"/>
      <c r="BF2" s="928"/>
      <c r="BG2" s="928"/>
      <c r="BH2" s="928"/>
      <c r="BI2" s="928"/>
      <c r="BJ2" s="928"/>
    </row>
    <row r="3" spans="1:62" ht="15" customHeight="1">
      <c r="A3" s="929" t="s">
        <v>2</v>
      </c>
      <c r="B3" s="929"/>
      <c r="C3" s="929"/>
      <c r="D3" s="929"/>
      <c r="E3" s="930" t="s">
        <v>3</v>
      </c>
      <c r="F3" s="930"/>
      <c r="G3" s="930"/>
      <c r="H3" s="930"/>
      <c r="I3" s="930"/>
      <c r="J3" s="930"/>
      <c r="K3" s="600"/>
      <c r="L3" s="600"/>
      <c r="M3" s="600"/>
      <c r="N3" s="600"/>
      <c r="O3" s="532"/>
      <c r="P3" s="532"/>
      <c r="Q3" s="532"/>
      <c r="R3" s="532"/>
      <c r="S3" s="532"/>
      <c r="T3" s="532"/>
      <c r="U3" s="532"/>
      <c r="V3" s="532"/>
      <c r="W3" s="532"/>
      <c r="X3" s="532"/>
      <c r="Y3" s="532"/>
      <c r="Z3" s="532"/>
      <c r="AA3" s="532"/>
      <c r="AB3" s="532"/>
      <c r="AC3" s="532"/>
      <c r="AD3" s="805"/>
      <c r="AE3" s="805"/>
      <c r="AF3" s="805"/>
      <c r="AG3" s="805"/>
      <c r="AH3" s="805"/>
      <c r="AI3" s="805"/>
      <c r="AJ3" s="805"/>
      <c r="AK3" s="805"/>
      <c r="AL3" s="805"/>
      <c r="AM3" s="805"/>
      <c r="AN3" s="805"/>
      <c r="AO3" s="532"/>
      <c r="AP3" s="532"/>
      <c r="AQ3" s="532"/>
      <c r="AR3" s="532"/>
      <c r="AS3" s="532"/>
      <c r="AT3" s="532"/>
      <c r="AU3" s="532"/>
      <c r="AV3" s="532"/>
      <c r="AW3" s="532"/>
      <c r="AX3" s="532"/>
      <c r="AY3" s="532"/>
      <c r="AZ3" s="532"/>
      <c r="BA3" s="532"/>
      <c r="BB3" s="532"/>
      <c r="BC3" s="532"/>
      <c r="BD3" s="532"/>
      <c r="BE3" s="532"/>
      <c r="BF3" s="532"/>
      <c r="BG3" s="532"/>
      <c r="BH3" s="532"/>
      <c r="BI3" s="532"/>
      <c r="BJ3" s="532"/>
    </row>
    <row r="4" spans="1:62" ht="15" customHeight="1">
      <c r="A4" s="929" t="s">
        <v>4</v>
      </c>
      <c r="B4" s="929"/>
      <c r="C4" s="929"/>
      <c r="D4" s="929"/>
      <c r="E4" s="931">
        <v>45207</v>
      </c>
      <c r="F4" s="931"/>
      <c r="G4" s="931"/>
      <c r="H4" s="931"/>
      <c r="I4" s="931"/>
      <c r="J4" s="931"/>
      <c r="K4" s="601"/>
      <c r="L4" s="601"/>
      <c r="M4" s="601"/>
      <c r="N4" s="601"/>
      <c r="O4" s="532"/>
      <c r="P4" s="532"/>
      <c r="Q4" s="532"/>
      <c r="R4" s="532"/>
      <c r="S4" s="532"/>
      <c r="T4" s="532"/>
      <c r="U4" s="532"/>
      <c r="V4" s="532"/>
      <c r="W4" s="532"/>
      <c r="X4" s="532"/>
      <c r="Y4" s="532"/>
      <c r="Z4" s="532"/>
      <c r="AA4" s="532"/>
      <c r="AB4" s="532"/>
      <c r="AC4" s="532"/>
      <c r="AD4" s="805"/>
      <c r="AE4" s="805"/>
      <c r="AF4" s="805"/>
      <c r="AG4" s="805"/>
      <c r="AH4" s="805"/>
      <c r="AI4" s="805"/>
      <c r="AJ4" s="805"/>
      <c r="AK4" s="805"/>
      <c r="AL4" s="805"/>
      <c r="AM4" s="805"/>
      <c r="AN4" s="805"/>
      <c r="AO4" s="532"/>
      <c r="AP4" s="532"/>
      <c r="AQ4" s="532"/>
      <c r="AR4" s="532"/>
      <c r="AS4" s="532"/>
      <c r="AT4" s="532"/>
      <c r="AU4" s="532"/>
      <c r="AV4" s="532"/>
      <c r="AW4" s="532"/>
      <c r="AX4" s="532"/>
      <c r="AY4" s="532"/>
      <c r="AZ4" s="532"/>
      <c r="BA4" s="532"/>
      <c r="BB4" s="532"/>
      <c r="BC4" s="532"/>
      <c r="BD4" s="532"/>
      <c r="BE4" s="532"/>
      <c r="BF4" s="532"/>
      <c r="BG4" s="532"/>
      <c r="BH4" s="532"/>
      <c r="BI4" s="532"/>
      <c r="BJ4" s="532"/>
    </row>
    <row r="5" spans="1:62" ht="15" customHeight="1">
      <c r="A5" s="533"/>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3"/>
      <c r="BB5" s="533"/>
      <c r="BC5" s="533"/>
      <c r="BD5" s="533"/>
      <c r="BE5" s="533"/>
      <c r="BF5" s="533"/>
      <c r="BG5" s="533"/>
      <c r="BH5" s="533"/>
      <c r="BI5" s="533"/>
      <c r="BJ5" s="533"/>
    </row>
    <row r="6" spans="1:62" ht="18" customHeight="1">
      <c r="A6" s="856" t="s">
        <v>5</v>
      </c>
      <c r="B6" s="867"/>
      <c r="C6" s="932" t="s">
        <v>6</v>
      </c>
      <c r="D6" s="933"/>
      <c r="E6" s="933"/>
      <c r="F6" s="933"/>
      <c r="G6" s="933"/>
      <c r="H6" s="933"/>
      <c r="I6" s="933"/>
      <c r="J6" s="933"/>
      <c r="K6" s="933"/>
      <c r="L6" s="933"/>
      <c r="M6" s="933"/>
      <c r="N6" s="933"/>
      <c r="O6" s="933"/>
      <c r="P6" s="933"/>
      <c r="Q6" s="933"/>
      <c r="R6" s="933"/>
      <c r="S6" s="933"/>
      <c r="T6" s="933"/>
      <c r="U6" s="933"/>
      <c r="V6" s="933"/>
      <c r="W6" s="933"/>
      <c r="X6" s="933"/>
      <c r="Y6" s="933"/>
      <c r="Z6" s="933"/>
      <c r="AA6" s="933"/>
      <c r="AB6" s="933"/>
      <c r="AC6" s="933"/>
      <c r="AD6" s="933"/>
      <c r="AE6" s="933"/>
      <c r="AF6" s="933"/>
      <c r="AG6" s="933"/>
      <c r="AH6" s="933"/>
      <c r="AI6" s="933"/>
      <c r="AJ6" s="933"/>
      <c r="AK6" s="933"/>
      <c r="AL6" s="933"/>
      <c r="AM6" s="933"/>
      <c r="AN6" s="933"/>
      <c r="AO6" s="933"/>
      <c r="AP6" s="933"/>
      <c r="AQ6" s="933"/>
      <c r="AR6" s="933"/>
      <c r="AS6" s="933"/>
      <c r="AT6" s="933"/>
      <c r="AU6" s="933"/>
      <c r="AV6" s="933"/>
      <c r="AW6" s="933"/>
      <c r="AX6" s="934"/>
      <c r="AY6" s="935" t="s">
        <v>7</v>
      </c>
      <c r="AZ6" s="936"/>
      <c r="BA6" s="936"/>
      <c r="BB6" s="936"/>
      <c r="BC6" s="937"/>
      <c r="BD6" s="938" t="s">
        <v>8</v>
      </c>
      <c r="BE6" s="939"/>
      <c r="BF6" s="939"/>
      <c r="BG6" s="939"/>
      <c r="BH6" s="807" t="s">
        <v>9</v>
      </c>
      <c r="BI6" s="807" t="s">
        <v>10</v>
      </c>
      <c r="BJ6" s="879" t="s">
        <v>11</v>
      </c>
    </row>
    <row r="7" spans="1:62" ht="29.25" customHeight="1" thickBot="1">
      <c r="A7" s="857"/>
      <c r="B7" s="868"/>
      <c r="C7" s="920">
        <v>0</v>
      </c>
      <c r="D7" s="921"/>
      <c r="E7" s="920">
        <v>1</v>
      </c>
      <c r="F7" s="921"/>
      <c r="G7" s="920">
        <v>2</v>
      </c>
      <c r="H7" s="921"/>
      <c r="I7" s="920">
        <v>3</v>
      </c>
      <c r="J7" s="921"/>
      <c r="K7" s="920">
        <v>4</v>
      </c>
      <c r="L7" s="921"/>
      <c r="M7" s="920">
        <v>5</v>
      </c>
      <c r="N7" s="921"/>
      <c r="O7" s="920">
        <v>6</v>
      </c>
      <c r="P7" s="921"/>
      <c r="Q7" s="920">
        <v>7</v>
      </c>
      <c r="R7" s="921"/>
      <c r="S7" s="920">
        <v>8</v>
      </c>
      <c r="T7" s="921"/>
      <c r="U7" s="920">
        <v>9</v>
      </c>
      <c r="V7" s="921"/>
      <c r="W7" s="920">
        <v>10</v>
      </c>
      <c r="X7" s="921"/>
      <c r="Y7" s="920">
        <v>11</v>
      </c>
      <c r="Z7" s="921"/>
      <c r="AA7" s="920">
        <v>12</v>
      </c>
      <c r="AB7" s="921"/>
      <c r="AC7" s="920">
        <v>13</v>
      </c>
      <c r="AD7" s="921"/>
      <c r="AE7" s="920">
        <v>14</v>
      </c>
      <c r="AF7" s="921"/>
      <c r="AG7" s="920">
        <v>15</v>
      </c>
      <c r="AH7" s="921"/>
      <c r="AI7" s="920">
        <v>16</v>
      </c>
      <c r="AJ7" s="921"/>
      <c r="AK7" s="920">
        <v>17</v>
      </c>
      <c r="AL7" s="921"/>
      <c r="AM7" s="920">
        <v>18</v>
      </c>
      <c r="AN7" s="921"/>
      <c r="AO7" s="920">
        <v>19</v>
      </c>
      <c r="AP7" s="921"/>
      <c r="AQ7" s="920">
        <v>20</v>
      </c>
      <c r="AR7" s="921"/>
      <c r="AS7" s="920">
        <v>21</v>
      </c>
      <c r="AT7" s="921"/>
      <c r="AU7" s="920">
        <v>22</v>
      </c>
      <c r="AV7" s="921"/>
      <c r="AW7" s="920">
        <v>23</v>
      </c>
      <c r="AX7" s="940"/>
      <c r="AY7" s="641" t="s">
        <v>12</v>
      </c>
      <c r="AZ7" s="642" t="s">
        <v>13</v>
      </c>
      <c r="BA7" s="643" t="s">
        <v>14</v>
      </c>
      <c r="BB7" s="644" t="s">
        <v>15</v>
      </c>
      <c r="BC7" s="645" t="s">
        <v>16</v>
      </c>
      <c r="BD7" s="646" t="s">
        <v>17</v>
      </c>
      <c r="BE7" s="696" t="s">
        <v>18</v>
      </c>
      <c r="BF7" s="697" t="s">
        <v>19</v>
      </c>
      <c r="BG7" s="698" t="s">
        <v>20</v>
      </c>
      <c r="BH7" s="808"/>
      <c r="BI7" s="808"/>
      <c r="BJ7" s="880"/>
    </row>
    <row r="8" spans="1:62" ht="17.149999999999999" customHeight="1" thickTop="1">
      <c r="A8" s="858" t="s">
        <v>21</v>
      </c>
      <c r="B8" s="534" t="s">
        <v>12</v>
      </c>
      <c r="C8" s="541"/>
      <c r="D8" s="542"/>
      <c r="E8" s="541"/>
      <c r="F8" s="536"/>
      <c r="G8" s="535"/>
      <c r="H8" s="536"/>
      <c r="I8" s="535"/>
      <c r="J8" s="536"/>
      <c r="K8" s="535"/>
      <c r="L8" s="536"/>
      <c r="M8" s="535"/>
      <c r="N8" s="536"/>
      <c r="O8" s="535"/>
      <c r="P8" s="536"/>
      <c r="Q8" s="538" t="s">
        <v>22</v>
      </c>
      <c r="R8" s="536"/>
      <c r="S8" s="605" t="s">
        <v>22</v>
      </c>
      <c r="T8" s="542" t="s">
        <v>22</v>
      </c>
      <c r="U8" s="606" t="s">
        <v>22</v>
      </c>
      <c r="V8" s="539"/>
      <c r="W8" s="538"/>
      <c r="X8" s="539"/>
      <c r="Y8" s="538"/>
      <c r="Z8" s="539" t="s">
        <v>22</v>
      </c>
      <c r="AA8" s="538" t="s">
        <v>22</v>
      </c>
      <c r="AB8" s="539" t="s">
        <v>22</v>
      </c>
      <c r="AC8" s="541"/>
      <c r="AD8" s="539" t="s">
        <v>22</v>
      </c>
      <c r="AE8" s="538" t="s">
        <v>22</v>
      </c>
      <c r="AF8" s="539" t="s">
        <v>22</v>
      </c>
      <c r="AG8" s="541"/>
      <c r="AH8" s="542"/>
      <c r="AI8" s="765"/>
      <c r="AJ8" s="771"/>
      <c r="AK8" s="541"/>
      <c r="AL8" s="542"/>
      <c r="AM8" s="541"/>
      <c r="AN8" s="536"/>
      <c r="AO8" s="535"/>
      <c r="AP8" s="536"/>
      <c r="AQ8" s="541"/>
      <c r="AR8" s="542"/>
      <c r="AS8" s="541"/>
      <c r="AT8" s="542"/>
      <c r="AU8" s="541"/>
      <c r="AV8" s="542"/>
      <c r="AW8" s="541"/>
      <c r="AX8" s="542"/>
      <c r="AY8" s="647">
        <v>4.2</v>
      </c>
      <c r="AZ8" s="648"/>
      <c r="BA8" s="649"/>
      <c r="BB8" s="649"/>
      <c r="BC8" s="650"/>
      <c r="BD8" s="651"/>
      <c r="BE8" s="699"/>
      <c r="BF8" s="647"/>
      <c r="BG8" s="650"/>
      <c r="BH8" s="809">
        <f>AY8+AZ9+BA10+BB11+BC12</f>
        <v>24</v>
      </c>
      <c r="BI8" s="831">
        <f>AY8+AZ9+BA10+BB11+BC12+BD13+BE14+BF15+BG16</f>
        <v>24</v>
      </c>
      <c r="BJ8" s="881">
        <f>((BI8)-(SUM(BD13,BE14,BF15,BG16)))/(BI8)*(100)</f>
        <v>100</v>
      </c>
    </row>
    <row r="9" spans="1:62" ht="17.149999999999999" customHeight="1">
      <c r="A9" s="859"/>
      <c r="B9" s="537" t="s">
        <v>13</v>
      </c>
      <c r="C9" s="538"/>
      <c r="D9" s="539"/>
      <c r="E9" s="538"/>
      <c r="F9" s="539"/>
      <c r="G9" s="538"/>
      <c r="H9" s="539"/>
      <c r="I9" s="538"/>
      <c r="J9" s="539"/>
      <c r="K9" s="538"/>
      <c r="L9" s="539"/>
      <c r="M9" s="538"/>
      <c r="N9" s="539"/>
      <c r="O9" s="538"/>
      <c r="P9" s="539"/>
      <c r="Q9" s="538"/>
      <c r="R9" s="539"/>
      <c r="S9" s="541"/>
      <c r="T9" s="542"/>
      <c r="U9" s="541"/>
      <c r="V9" s="732"/>
      <c r="W9" s="733"/>
      <c r="X9" s="732"/>
      <c r="Y9" s="733"/>
      <c r="Z9" s="542"/>
      <c r="AA9" s="733"/>
      <c r="AB9" s="732"/>
      <c r="AC9" s="541"/>
      <c r="AD9" s="542"/>
      <c r="AE9" s="541"/>
      <c r="AF9" s="732"/>
      <c r="AG9" s="733"/>
      <c r="AH9" s="542"/>
      <c r="AI9" s="538"/>
      <c r="AJ9" s="624"/>
      <c r="AK9" s="538"/>
      <c r="AL9" s="539"/>
      <c r="AM9" s="538"/>
      <c r="AN9" s="539"/>
      <c r="AO9" s="538"/>
      <c r="AP9" s="539"/>
      <c r="AQ9" s="538"/>
      <c r="AR9" s="539"/>
      <c r="AS9" s="538"/>
      <c r="AT9" s="539"/>
      <c r="AU9" s="538"/>
      <c r="AV9" s="539"/>
      <c r="AW9" s="538"/>
      <c r="AX9" s="652"/>
      <c r="AY9" s="653"/>
      <c r="AZ9" s="654"/>
      <c r="BA9" s="655"/>
      <c r="BB9" s="655"/>
      <c r="BC9" s="656"/>
      <c r="BD9" s="657"/>
      <c r="BE9" s="700"/>
      <c r="BF9" s="653"/>
      <c r="BG9" s="656"/>
      <c r="BH9" s="810"/>
      <c r="BI9" s="832"/>
      <c r="BJ9" s="882"/>
    </row>
    <row r="10" spans="1:62" ht="17.149999999999999" customHeight="1">
      <c r="A10" s="859"/>
      <c r="B10" s="540" t="s">
        <v>14</v>
      </c>
      <c r="C10" s="538"/>
      <c r="D10" s="539"/>
      <c r="E10" s="618"/>
      <c r="F10" s="542"/>
      <c r="G10" s="541"/>
      <c r="H10" s="542"/>
      <c r="I10" s="541"/>
      <c r="J10" s="542"/>
      <c r="K10" s="541"/>
      <c r="L10" s="542"/>
      <c r="M10" s="541"/>
      <c r="N10" s="542"/>
      <c r="O10" s="541"/>
      <c r="P10" s="542"/>
      <c r="Q10" s="538"/>
      <c r="R10" s="539"/>
      <c r="S10" s="541"/>
      <c r="T10" s="542"/>
      <c r="U10" s="541"/>
      <c r="V10" s="542"/>
      <c r="W10" s="541"/>
      <c r="X10" s="542"/>
      <c r="Y10" s="541"/>
      <c r="Z10" s="542"/>
      <c r="AA10" s="541"/>
      <c r="AB10" s="542"/>
      <c r="AC10" s="541"/>
      <c r="AD10" s="542"/>
      <c r="AE10" s="541"/>
      <c r="AF10" s="542"/>
      <c r="AG10" s="541"/>
      <c r="AH10" s="542"/>
      <c r="AI10" s="765"/>
      <c r="AJ10" s="771"/>
      <c r="AK10" s="541"/>
      <c r="AL10" s="542"/>
      <c r="AM10" s="541"/>
      <c r="AN10" s="542"/>
      <c r="AO10" s="765"/>
      <c r="AP10" s="771"/>
      <c r="AQ10" s="541"/>
      <c r="AR10" s="542"/>
      <c r="AS10" s="541"/>
      <c r="AT10" s="542"/>
      <c r="AU10" s="541"/>
      <c r="AV10" s="542"/>
      <c r="AW10" s="541"/>
      <c r="AX10" s="542"/>
      <c r="AY10" s="653"/>
      <c r="AZ10" s="654"/>
      <c r="BA10" s="655"/>
      <c r="BB10" s="655"/>
      <c r="BC10" s="656"/>
      <c r="BD10" s="657"/>
      <c r="BE10" s="700"/>
      <c r="BF10" s="653"/>
      <c r="BG10" s="656"/>
      <c r="BH10" s="810"/>
      <c r="BI10" s="832"/>
      <c r="BJ10" s="882"/>
    </row>
    <row r="11" spans="1:62" ht="17.149999999999999" customHeight="1">
      <c r="A11" s="859"/>
      <c r="B11" s="543" t="s">
        <v>15</v>
      </c>
      <c r="C11" s="538" t="s">
        <v>22</v>
      </c>
      <c r="D11" s="539" t="s">
        <v>22</v>
      </c>
      <c r="E11" s="538" t="s">
        <v>22</v>
      </c>
      <c r="F11" s="539" t="s">
        <v>22</v>
      </c>
      <c r="G11" s="538" t="s">
        <v>22</v>
      </c>
      <c r="H11" s="539" t="s">
        <v>22</v>
      </c>
      <c r="I11" s="538" t="s">
        <v>22</v>
      </c>
      <c r="J11" s="539" t="s">
        <v>22</v>
      </c>
      <c r="K11" s="538" t="s">
        <v>22</v>
      </c>
      <c r="L11" s="539" t="s">
        <v>22</v>
      </c>
      <c r="M11" s="538" t="s">
        <v>22</v>
      </c>
      <c r="N11" s="539" t="s">
        <v>22</v>
      </c>
      <c r="O11" s="538" t="s">
        <v>22</v>
      </c>
      <c r="P11" s="539" t="s">
        <v>22</v>
      </c>
      <c r="Q11" s="538"/>
      <c r="R11" s="539" t="s">
        <v>22</v>
      </c>
      <c r="S11" s="605"/>
      <c r="T11" s="542"/>
      <c r="U11" s="606"/>
      <c r="V11" s="539" t="s">
        <v>22</v>
      </c>
      <c r="W11" s="538" t="s">
        <v>22</v>
      </c>
      <c r="X11" s="539" t="s">
        <v>22</v>
      </c>
      <c r="Y11" s="538" t="s">
        <v>22</v>
      </c>
      <c r="Z11" s="539"/>
      <c r="AA11" s="538"/>
      <c r="AB11" s="539"/>
      <c r="AC11" s="538" t="s">
        <v>22</v>
      </c>
      <c r="AD11" s="539"/>
      <c r="AE11" s="538"/>
      <c r="AF11" s="539"/>
      <c r="AG11" s="538" t="s">
        <v>22</v>
      </c>
      <c r="AH11" s="539" t="s">
        <v>22</v>
      </c>
      <c r="AI11" s="538" t="s">
        <v>22</v>
      </c>
      <c r="AJ11" s="539" t="s">
        <v>22</v>
      </c>
      <c r="AK11" s="538" t="s">
        <v>22</v>
      </c>
      <c r="AL11" s="539" t="s">
        <v>22</v>
      </c>
      <c r="AM11" s="538" t="s">
        <v>22</v>
      </c>
      <c r="AN11" s="539" t="s">
        <v>22</v>
      </c>
      <c r="AO11" s="538" t="s">
        <v>22</v>
      </c>
      <c r="AP11" s="539" t="s">
        <v>22</v>
      </c>
      <c r="AQ11" s="538" t="s">
        <v>22</v>
      </c>
      <c r="AR11" s="539" t="s">
        <v>22</v>
      </c>
      <c r="AS11" s="538" t="s">
        <v>22</v>
      </c>
      <c r="AT11" s="539" t="s">
        <v>22</v>
      </c>
      <c r="AU11" s="538" t="s">
        <v>22</v>
      </c>
      <c r="AV11" s="539" t="s">
        <v>22</v>
      </c>
      <c r="AW11" s="538" t="s">
        <v>22</v>
      </c>
      <c r="AX11" s="539" t="s">
        <v>22</v>
      </c>
      <c r="AY11" s="653"/>
      <c r="AZ11" s="654"/>
      <c r="BA11" s="655"/>
      <c r="BB11" s="655">
        <f>24-AY8</f>
        <v>19.8</v>
      </c>
      <c r="BC11" s="656"/>
      <c r="BD11" s="657"/>
      <c r="BE11" s="700"/>
      <c r="BF11" s="653"/>
      <c r="BG11" s="656"/>
      <c r="BH11" s="810"/>
      <c r="BI11" s="832"/>
      <c r="BJ11" s="882"/>
    </row>
    <row r="12" spans="1:62" ht="17.149999999999999" customHeight="1">
      <c r="A12" s="859"/>
      <c r="B12" s="544" t="s">
        <v>16</v>
      </c>
      <c r="C12" s="545"/>
      <c r="D12" s="546"/>
      <c r="E12" s="545"/>
      <c r="F12" s="546"/>
      <c r="G12" s="545"/>
      <c r="H12" s="546"/>
      <c r="I12" s="545"/>
      <c r="J12" s="546"/>
      <c r="K12" s="545"/>
      <c r="L12" s="546"/>
      <c r="M12" s="545"/>
      <c r="N12" s="546"/>
      <c r="O12" s="545"/>
      <c r="P12" s="546"/>
      <c r="Q12" s="545"/>
      <c r="R12" s="546"/>
      <c r="S12" s="545"/>
      <c r="T12" s="546"/>
      <c r="U12" s="545"/>
      <c r="V12" s="546"/>
      <c r="W12" s="545"/>
      <c r="X12" s="546"/>
      <c r="Y12" s="545"/>
      <c r="Z12" s="546"/>
      <c r="AA12" s="545"/>
      <c r="AB12" s="546"/>
      <c r="AC12" s="545"/>
      <c r="AD12" s="546"/>
      <c r="AE12" s="545"/>
      <c r="AF12" s="546"/>
      <c r="AG12" s="545"/>
      <c r="AH12" s="546"/>
      <c r="AI12" s="545"/>
      <c r="AJ12" s="625"/>
      <c r="AK12" s="626"/>
      <c r="AL12" s="546"/>
      <c r="AM12" s="626"/>
      <c r="AN12" s="546"/>
      <c r="AO12" s="545"/>
      <c r="AP12" s="546"/>
      <c r="AQ12" s="545"/>
      <c r="AR12" s="546"/>
      <c r="AS12" s="545"/>
      <c r="AT12" s="546"/>
      <c r="AU12" s="545"/>
      <c r="AV12" s="546"/>
      <c r="AW12" s="545"/>
      <c r="AX12" s="658"/>
      <c r="AY12" s="659"/>
      <c r="AZ12" s="660"/>
      <c r="BA12" s="661"/>
      <c r="BB12" s="661"/>
      <c r="BC12" s="662"/>
      <c r="BD12" s="663"/>
      <c r="BE12" s="690"/>
      <c r="BF12" s="659"/>
      <c r="BG12" s="662"/>
      <c r="BH12" s="811"/>
      <c r="BI12" s="832"/>
      <c r="BJ12" s="882"/>
    </row>
    <row r="13" spans="1:62" ht="17.149999999999999" customHeight="1">
      <c r="A13" s="859"/>
      <c r="B13" s="547" t="s">
        <v>17</v>
      </c>
      <c r="C13" s="548"/>
      <c r="D13" s="549"/>
      <c r="E13" s="548"/>
      <c r="F13" s="549"/>
      <c r="G13" s="548"/>
      <c r="H13" s="549"/>
      <c r="I13" s="550"/>
      <c r="J13" s="551"/>
      <c r="K13" s="548"/>
      <c r="L13" s="549"/>
      <c r="M13" s="548"/>
      <c r="N13" s="549"/>
      <c r="O13" s="548"/>
      <c r="P13" s="549"/>
      <c r="Q13" s="548"/>
      <c r="R13" s="549"/>
      <c r="S13" s="607"/>
      <c r="T13" s="554"/>
      <c r="U13" s="553"/>
      <c r="V13" s="554"/>
      <c r="W13" s="553"/>
      <c r="X13" s="551"/>
      <c r="Y13" s="550"/>
      <c r="Z13" s="551"/>
      <c r="AA13" s="550"/>
      <c r="AB13" s="554"/>
      <c r="AC13" s="553"/>
      <c r="AD13" s="549"/>
      <c r="AE13" s="548"/>
      <c r="AF13" s="549"/>
      <c r="AG13" s="553"/>
      <c r="AH13" s="554"/>
      <c r="AI13" s="794"/>
      <c r="AJ13" s="795"/>
      <c r="AK13" s="553"/>
      <c r="AL13" s="554"/>
      <c r="AM13" s="553"/>
      <c r="AN13" s="554"/>
      <c r="AO13" s="548"/>
      <c r="AP13" s="549"/>
      <c r="AQ13" s="553"/>
      <c r="AR13" s="554"/>
      <c r="AS13" s="548"/>
      <c r="AT13" s="549"/>
      <c r="AU13" s="548"/>
      <c r="AV13" s="549"/>
      <c r="AW13" s="548"/>
      <c r="AX13" s="549"/>
      <c r="AY13" s="664"/>
      <c r="AZ13" s="665"/>
      <c r="BA13" s="666"/>
      <c r="BB13" s="666"/>
      <c r="BC13" s="667"/>
      <c r="BD13" s="668"/>
      <c r="BE13" s="667"/>
      <c r="BF13" s="664"/>
      <c r="BG13" s="667"/>
      <c r="BH13" s="812">
        <f>BD13+BE14+BF15+BG16</f>
        <v>0</v>
      </c>
      <c r="BI13" s="832"/>
      <c r="BJ13" s="882"/>
    </row>
    <row r="14" spans="1:62" ht="17.149999999999999" customHeight="1">
      <c r="A14" s="859"/>
      <c r="B14" s="552" t="s">
        <v>18</v>
      </c>
      <c r="C14" s="743"/>
      <c r="D14" s="744"/>
      <c r="E14" s="548"/>
      <c r="F14" s="549"/>
      <c r="G14" s="550"/>
      <c r="H14" s="551"/>
      <c r="I14" s="743"/>
      <c r="J14" s="744"/>
      <c r="K14" s="743"/>
      <c r="L14" s="744"/>
      <c r="M14" s="743"/>
      <c r="N14" s="744"/>
      <c r="O14" s="743"/>
      <c r="P14" s="744"/>
      <c r="Q14" s="743"/>
      <c r="R14" s="744"/>
      <c r="S14" s="745"/>
      <c r="T14" s="746"/>
      <c r="U14" s="745"/>
      <c r="V14" s="744"/>
      <c r="W14" s="743"/>
      <c r="X14" s="744"/>
      <c r="Y14" s="745"/>
      <c r="Z14" s="746"/>
      <c r="AA14" s="745"/>
      <c r="AB14" s="744"/>
      <c r="AC14" s="743"/>
      <c r="AD14" s="744"/>
      <c r="AE14" s="745"/>
      <c r="AF14" s="746"/>
      <c r="AG14" s="745"/>
      <c r="AH14" s="744"/>
      <c r="AI14" s="743"/>
      <c r="AJ14" s="744"/>
      <c r="AK14" s="550"/>
      <c r="AL14" s="581"/>
      <c r="AM14" s="550"/>
      <c r="AN14" s="554"/>
      <c r="AO14" s="743"/>
      <c r="AP14" s="744"/>
      <c r="AQ14" s="743"/>
      <c r="AR14" s="744"/>
      <c r="AS14" s="743"/>
      <c r="AT14" s="744"/>
      <c r="AU14" s="743"/>
      <c r="AV14" s="744"/>
      <c r="AW14" s="743"/>
      <c r="AX14" s="744"/>
      <c r="AY14" s="669"/>
      <c r="AZ14" s="670"/>
      <c r="BA14" s="671"/>
      <c r="BB14" s="671"/>
      <c r="BC14" s="672"/>
      <c r="BD14" s="669"/>
      <c r="BE14" s="672"/>
      <c r="BF14" s="669"/>
      <c r="BG14" s="672"/>
      <c r="BH14" s="813"/>
      <c r="BI14" s="832"/>
      <c r="BJ14" s="882"/>
    </row>
    <row r="15" spans="1:62" ht="17.149999999999999" customHeight="1">
      <c r="A15" s="859"/>
      <c r="B15" s="555" t="s">
        <v>19</v>
      </c>
      <c r="C15" s="548"/>
      <c r="D15" s="549"/>
      <c r="E15" s="548"/>
      <c r="F15" s="549"/>
      <c r="G15" s="548"/>
      <c r="H15" s="549"/>
      <c r="I15" s="548"/>
      <c r="J15" s="549"/>
      <c r="K15" s="548"/>
      <c r="L15" s="549"/>
      <c r="M15" s="548"/>
      <c r="N15" s="549"/>
      <c r="O15" s="548"/>
      <c r="P15" s="549"/>
      <c r="Q15" s="548"/>
      <c r="R15" s="549"/>
      <c r="S15" s="548"/>
      <c r="T15" s="549"/>
      <c r="U15" s="548"/>
      <c r="V15" s="608"/>
      <c r="W15" s="548"/>
      <c r="X15" s="549"/>
      <c r="Y15" s="548"/>
      <c r="Z15" s="549"/>
      <c r="AA15" s="548"/>
      <c r="AB15" s="549"/>
      <c r="AC15" s="548"/>
      <c r="AD15" s="549"/>
      <c r="AE15" s="548"/>
      <c r="AF15" s="549"/>
      <c r="AG15" s="548"/>
      <c r="AH15" s="549"/>
      <c r="AI15" s="548"/>
      <c r="AJ15" s="549"/>
      <c r="AK15" s="548"/>
      <c r="AL15" s="549"/>
      <c r="AM15" s="548"/>
      <c r="AN15" s="549"/>
      <c r="AO15" s="548"/>
      <c r="AP15" s="549"/>
      <c r="AQ15" s="548"/>
      <c r="AR15" s="549"/>
      <c r="AS15" s="548"/>
      <c r="AT15" s="549"/>
      <c r="AU15" s="548"/>
      <c r="AV15" s="549"/>
      <c r="AW15" s="548"/>
      <c r="AX15" s="673"/>
      <c r="AY15" s="669"/>
      <c r="AZ15" s="670"/>
      <c r="BA15" s="671"/>
      <c r="BB15" s="671"/>
      <c r="BC15" s="672"/>
      <c r="BD15" s="669"/>
      <c r="BE15" s="672"/>
      <c r="BF15" s="669"/>
      <c r="BG15" s="672"/>
      <c r="BH15" s="813"/>
      <c r="BI15" s="832"/>
      <c r="BJ15" s="882"/>
    </row>
    <row r="16" spans="1:62" ht="17.149999999999999" customHeight="1" thickBot="1">
      <c r="A16" s="860"/>
      <c r="B16" s="556" t="s">
        <v>20</v>
      </c>
      <c r="C16" s="548"/>
      <c r="D16" s="549"/>
      <c r="E16" s="548"/>
      <c r="F16" s="549"/>
      <c r="G16" s="548"/>
      <c r="H16" s="549"/>
      <c r="I16" s="548"/>
      <c r="J16" s="549"/>
      <c r="K16" s="548"/>
      <c r="L16" s="549"/>
      <c r="M16" s="548"/>
      <c r="N16" s="549"/>
      <c r="O16" s="548"/>
      <c r="P16" s="549"/>
      <c r="Q16" s="610"/>
      <c r="R16" s="609"/>
      <c r="S16" s="610"/>
      <c r="T16" s="609"/>
      <c r="U16" s="610"/>
      <c r="V16" s="609"/>
      <c r="W16" s="610"/>
      <c r="X16" s="609"/>
      <c r="Y16" s="610"/>
      <c r="Z16" s="609"/>
      <c r="AA16" s="610"/>
      <c r="AB16" s="609"/>
      <c r="AC16" s="610"/>
      <c r="AD16" s="609"/>
      <c r="AE16" s="610"/>
      <c r="AF16" s="609"/>
      <c r="AG16" s="610"/>
      <c r="AH16" s="609"/>
      <c r="AI16" s="610"/>
      <c r="AJ16" s="609"/>
      <c r="AK16" s="610"/>
      <c r="AL16" s="609"/>
      <c r="AM16" s="610"/>
      <c r="AN16" s="609"/>
      <c r="AO16" s="548"/>
      <c r="AP16" s="636"/>
      <c r="AQ16" s="610"/>
      <c r="AR16" s="609"/>
      <c r="AS16" s="610"/>
      <c r="AT16" s="609"/>
      <c r="AU16" s="610"/>
      <c r="AV16" s="609"/>
      <c r="AW16" s="674"/>
      <c r="AX16" s="549"/>
      <c r="AY16" s="675"/>
      <c r="AZ16" s="676"/>
      <c r="BA16" s="677"/>
      <c r="BB16" s="677"/>
      <c r="BC16" s="678"/>
      <c r="BD16" s="675"/>
      <c r="BE16" s="678"/>
      <c r="BF16" s="675"/>
      <c r="BG16" s="678"/>
      <c r="BH16" s="814"/>
      <c r="BI16" s="833"/>
      <c r="BJ16" s="883"/>
    </row>
    <row r="17" spans="1:62" ht="17.149999999999999" customHeight="1" thickTop="1">
      <c r="A17" s="858" t="s">
        <v>24</v>
      </c>
      <c r="B17" s="534" t="s">
        <v>12</v>
      </c>
      <c r="C17" s="557"/>
      <c r="D17" s="558"/>
      <c r="E17" s="557"/>
      <c r="F17" s="558"/>
      <c r="G17" s="557"/>
      <c r="H17" s="558"/>
      <c r="I17" s="557"/>
      <c r="J17" s="558"/>
      <c r="K17" s="557"/>
      <c r="L17" s="558"/>
      <c r="M17" s="557"/>
      <c r="N17" s="558"/>
      <c r="O17" s="557"/>
      <c r="P17" s="558"/>
      <c r="Q17" s="605" t="s">
        <v>22</v>
      </c>
      <c r="R17" s="536"/>
      <c r="S17" s="605" t="s">
        <v>22</v>
      </c>
      <c r="T17" s="542" t="s">
        <v>22</v>
      </c>
      <c r="U17" s="606" t="s">
        <v>22</v>
      </c>
      <c r="V17" s="539"/>
      <c r="W17" s="538"/>
      <c r="X17" s="539"/>
      <c r="Y17" s="538"/>
      <c r="Z17" s="539" t="s">
        <v>22</v>
      </c>
      <c r="AA17" s="538" t="s">
        <v>22</v>
      </c>
      <c r="AB17" s="539" t="s">
        <v>22</v>
      </c>
      <c r="AC17" s="541"/>
      <c r="AD17" s="539" t="s">
        <v>22</v>
      </c>
      <c r="AE17" s="538" t="s">
        <v>22</v>
      </c>
      <c r="AF17" s="539" t="s">
        <v>22</v>
      </c>
      <c r="AG17" s="565"/>
      <c r="AH17" s="564"/>
      <c r="AI17" s="541"/>
      <c r="AJ17" s="542"/>
      <c r="AK17" s="565"/>
      <c r="AL17" s="627"/>
      <c r="AM17" s="628"/>
      <c r="AN17" s="623"/>
      <c r="AO17" s="557"/>
      <c r="AP17" s="631"/>
      <c r="AQ17" s="733"/>
      <c r="AR17" s="732"/>
      <c r="AS17" s="541"/>
      <c r="AT17" s="564"/>
      <c r="AU17" s="541"/>
      <c r="AV17" s="542"/>
      <c r="AW17" s="679"/>
      <c r="AX17" s="680"/>
      <c r="AY17" s="653">
        <v>4.2</v>
      </c>
      <c r="AZ17" s="649"/>
      <c r="BA17" s="681"/>
      <c r="BB17" s="649"/>
      <c r="BC17" s="650"/>
      <c r="BD17" s="647"/>
      <c r="BE17" s="701"/>
      <c r="BF17" s="647"/>
      <c r="BG17" s="650"/>
      <c r="BH17" s="809">
        <f>AY17+AZ18+BA19+BB20+BC21</f>
        <v>24</v>
      </c>
      <c r="BI17" s="831">
        <f>AY17+AZ18+BA19+BB20+BC21+BD22+BE23+BF24+BG25</f>
        <v>24</v>
      </c>
      <c r="BJ17" s="881">
        <f>((BI17)-(SUM(BD22,BE23,BF24,BG25)))/(BI17)*(100)</f>
        <v>100</v>
      </c>
    </row>
    <row r="18" spans="1:62" ht="17.149999999999999" customHeight="1">
      <c r="A18" s="859"/>
      <c r="B18" s="537" t="s">
        <v>13</v>
      </c>
      <c r="C18" s="559"/>
      <c r="D18" s="560"/>
      <c r="E18" s="559"/>
      <c r="F18" s="560"/>
      <c r="G18" s="559"/>
      <c r="H18" s="560"/>
      <c r="I18" s="559"/>
      <c r="J18" s="560"/>
      <c r="K18" s="559"/>
      <c r="L18" s="560"/>
      <c r="M18" s="559"/>
      <c r="N18" s="560"/>
      <c r="O18" s="559"/>
      <c r="P18" s="602"/>
      <c r="Q18" s="559"/>
      <c r="R18" s="560"/>
      <c r="S18" s="565"/>
      <c r="T18" s="542"/>
      <c r="U18" s="733"/>
      <c r="V18" s="542"/>
      <c r="W18" s="541"/>
      <c r="X18" s="542"/>
      <c r="Y18" s="541"/>
      <c r="Z18" s="564"/>
      <c r="AA18" s="559"/>
      <c r="AB18" s="560"/>
      <c r="AC18" s="559"/>
      <c r="AD18" s="560"/>
      <c r="AE18" s="559"/>
      <c r="AF18" s="564"/>
      <c r="AG18" s="565"/>
      <c r="AH18" s="564"/>
      <c r="AI18" s="559"/>
      <c r="AJ18" s="560"/>
      <c r="AK18" s="559"/>
      <c r="AL18" s="560"/>
      <c r="AM18" s="559"/>
      <c r="AN18" s="560"/>
      <c r="AO18" s="559"/>
      <c r="AP18" s="633"/>
      <c r="AQ18" s="559"/>
      <c r="AR18" s="633"/>
      <c r="AS18" s="559"/>
      <c r="AT18" s="633"/>
      <c r="AU18" s="559"/>
      <c r="AV18" s="560"/>
      <c r="AW18" s="576"/>
      <c r="AX18" s="682"/>
      <c r="AY18" s="683"/>
      <c r="AZ18" s="655"/>
      <c r="BA18" s="684"/>
      <c r="BB18" s="655"/>
      <c r="BC18" s="656"/>
      <c r="BD18" s="653"/>
      <c r="BE18" s="702"/>
      <c r="BF18" s="653"/>
      <c r="BG18" s="656"/>
      <c r="BH18" s="810"/>
      <c r="BI18" s="832"/>
      <c r="BJ18" s="882"/>
    </row>
    <row r="19" spans="1:62" ht="17.149999999999999" customHeight="1">
      <c r="A19" s="859"/>
      <c r="B19" s="561" t="s">
        <v>14</v>
      </c>
      <c r="C19" s="541" t="s">
        <v>22</v>
      </c>
      <c r="D19" s="542" t="s">
        <v>22</v>
      </c>
      <c r="E19" s="541" t="s">
        <v>22</v>
      </c>
      <c r="F19" s="542" t="s">
        <v>22</v>
      </c>
      <c r="G19" s="541" t="s">
        <v>22</v>
      </c>
      <c r="H19" s="542" t="s">
        <v>22</v>
      </c>
      <c r="I19" s="541" t="s">
        <v>22</v>
      </c>
      <c r="J19" s="542" t="s">
        <v>22</v>
      </c>
      <c r="K19" s="541" t="s">
        <v>22</v>
      </c>
      <c r="L19" s="542" t="s">
        <v>22</v>
      </c>
      <c r="M19" s="541" t="s">
        <v>22</v>
      </c>
      <c r="N19" s="542" t="s">
        <v>22</v>
      </c>
      <c r="O19" s="541" t="s">
        <v>22</v>
      </c>
      <c r="P19" s="542" t="s">
        <v>22</v>
      </c>
      <c r="Q19" s="538"/>
      <c r="R19" s="539" t="s">
        <v>22</v>
      </c>
      <c r="S19" s="605"/>
      <c r="T19" s="542"/>
      <c r="U19" s="606"/>
      <c r="V19" s="539" t="s">
        <v>22</v>
      </c>
      <c r="W19" s="538" t="s">
        <v>22</v>
      </c>
      <c r="X19" s="539" t="s">
        <v>22</v>
      </c>
      <c r="Y19" s="538" t="s">
        <v>22</v>
      </c>
      <c r="Z19" s="539"/>
      <c r="AA19" s="538"/>
      <c r="AB19" s="539"/>
      <c r="AC19" s="538" t="s">
        <v>22</v>
      </c>
      <c r="AD19" s="539"/>
      <c r="AE19" s="538"/>
      <c r="AF19" s="539"/>
      <c r="AG19" s="541" t="s">
        <v>22</v>
      </c>
      <c r="AH19" s="564" t="s">
        <v>22</v>
      </c>
      <c r="AI19" s="541" t="s">
        <v>22</v>
      </c>
      <c r="AJ19" s="542" t="s">
        <v>22</v>
      </c>
      <c r="AK19" s="565" t="s">
        <v>22</v>
      </c>
      <c r="AL19" s="627" t="s">
        <v>22</v>
      </c>
      <c r="AM19" s="628" t="s">
        <v>22</v>
      </c>
      <c r="AN19" s="623" t="s">
        <v>22</v>
      </c>
      <c r="AO19" s="565" t="s">
        <v>22</v>
      </c>
      <c r="AP19" s="623" t="s">
        <v>22</v>
      </c>
      <c r="AQ19" s="541" t="s">
        <v>22</v>
      </c>
      <c r="AR19" s="542" t="s">
        <v>22</v>
      </c>
      <c r="AS19" s="541" t="s">
        <v>22</v>
      </c>
      <c r="AT19" s="564" t="s">
        <v>22</v>
      </c>
      <c r="AU19" s="541" t="s">
        <v>22</v>
      </c>
      <c r="AV19" s="611" t="s">
        <v>22</v>
      </c>
      <c r="AW19" s="618" t="s">
        <v>22</v>
      </c>
      <c r="AX19" s="611" t="s">
        <v>22</v>
      </c>
      <c r="AY19" s="653"/>
      <c r="AZ19" s="655"/>
      <c r="BA19" s="655">
        <f>24-AY17</f>
        <v>19.8</v>
      </c>
      <c r="BB19" s="655"/>
      <c r="BC19" s="656"/>
      <c r="BD19" s="653"/>
      <c r="BE19" s="702"/>
      <c r="BF19" s="653"/>
      <c r="BG19" s="656"/>
      <c r="BH19" s="810"/>
      <c r="BI19" s="832"/>
      <c r="BJ19" s="882"/>
    </row>
    <row r="20" spans="1:62" ht="17.149999999999999" customHeight="1">
      <c r="A20" s="859"/>
      <c r="B20" s="562" t="s">
        <v>15</v>
      </c>
      <c r="C20" s="563"/>
      <c r="D20" s="564"/>
      <c r="E20" s="565"/>
      <c r="F20" s="564"/>
      <c r="G20" s="565"/>
      <c r="H20" s="564"/>
      <c r="I20" s="565"/>
      <c r="J20" s="564"/>
      <c r="K20" s="565"/>
      <c r="L20" s="564"/>
      <c r="M20" s="565"/>
      <c r="N20" s="603"/>
      <c r="O20" s="565"/>
      <c r="P20" s="564"/>
      <c r="Q20" s="565"/>
      <c r="R20" s="564"/>
      <c r="S20" s="565"/>
      <c r="T20" s="564"/>
      <c r="U20" s="541"/>
      <c r="V20" s="542"/>
      <c r="W20" s="541"/>
      <c r="X20" s="542"/>
      <c r="Y20" s="541"/>
      <c r="Z20" s="542"/>
      <c r="AA20" s="565"/>
      <c r="AB20" s="564"/>
      <c r="AC20" s="565"/>
      <c r="AD20" s="564"/>
      <c r="AE20" s="565"/>
      <c r="AF20" s="564"/>
      <c r="AG20" s="565"/>
      <c r="AH20" s="564"/>
      <c r="AI20" s="565"/>
      <c r="AJ20" s="564"/>
      <c r="AK20" s="565"/>
      <c r="AL20" s="564"/>
      <c r="AM20" s="565"/>
      <c r="AN20" s="564"/>
      <c r="AO20" s="565"/>
      <c r="AP20" s="564"/>
      <c r="AQ20" s="565"/>
      <c r="AR20" s="564"/>
      <c r="AS20" s="565"/>
      <c r="AT20" s="612"/>
      <c r="AU20" s="565"/>
      <c r="AV20" s="564"/>
      <c r="AW20" s="565"/>
      <c r="AX20" s="685"/>
      <c r="AY20" s="653"/>
      <c r="AZ20" s="655"/>
      <c r="BA20" s="684"/>
      <c r="BB20" s="686"/>
      <c r="BC20" s="656"/>
      <c r="BD20" s="653"/>
      <c r="BE20" s="702"/>
      <c r="BF20" s="653"/>
      <c r="BG20" s="656"/>
      <c r="BH20" s="810"/>
      <c r="BI20" s="832"/>
      <c r="BJ20" s="882"/>
    </row>
    <row r="21" spans="1:62" ht="18.75" customHeight="1">
      <c r="A21" s="859"/>
      <c r="B21" s="566" t="s">
        <v>16</v>
      </c>
      <c r="C21" s="567"/>
      <c r="D21" s="568"/>
      <c r="E21" s="567"/>
      <c r="F21" s="568"/>
      <c r="G21" s="567"/>
      <c r="H21" s="568"/>
      <c r="I21" s="567"/>
      <c r="J21" s="568"/>
      <c r="K21" s="567"/>
      <c r="L21" s="568"/>
      <c r="M21" s="567"/>
      <c r="N21" s="568"/>
      <c r="O21" s="567"/>
      <c r="P21" s="568"/>
      <c r="Q21" s="567"/>
      <c r="R21" s="568"/>
      <c r="S21" s="567"/>
      <c r="T21" s="568"/>
      <c r="U21" s="567"/>
      <c r="V21" s="568"/>
      <c r="W21" s="567"/>
      <c r="X21" s="568"/>
      <c r="Y21" s="619"/>
      <c r="Z21" s="620"/>
      <c r="AA21" s="619"/>
      <c r="AB21" s="620"/>
      <c r="AC21" s="619"/>
      <c r="AD21" s="579"/>
      <c r="AE21" s="621"/>
      <c r="AF21" s="579"/>
      <c r="AG21" s="578"/>
      <c r="AH21" s="579"/>
      <c r="AI21" s="578"/>
      <c r="AJ21" s="568"/>
      <c r="AK21" s="567"/>
      <c r="AL21" s="568"/>
      <c r="AM21" s="567"/>
      <c r="AN21" s="568"/>
      <c r="AO21" s="567"/>
      <c r="AP21" s="568"/>
      <c r="AQ21" s="567"/>
      <c r="AR21" s="568"/>
      <c r="AS21" s="567"/>
      <c r="AT21" s="568"/>
      <c r="AU21" s="567"/>
      <c r="AV21" s="568"/>
      <c r="AW21" s="567"/>
      <c r="AX21" s="687"/>
      <c r="AY21" s="688"/>
      <c r="AZ21" s="689"/>
      <c r="BA21" s="689"/>
      <c r="BB21" s="689"/>
      <c r="BC21" s="690"/>
      <c r="BD21" s="688"/>
      <c r="BE21" s="703"/>
      <c r="BF21" s="659"/>
      <c r="BG21" s="662"/>
      <c r="BH21" s="811"/>
      <c r="BI21" s="832"/>
      <c r="BJ21" s="882"/>
    </row>
    <row r="22" spans="1:62" ht="17.149999999999999" customHeight="1">
      <c r="A22" s="859"/>
      <c r="B22" s="547" t="s">
        <v>17</v>
      </c>
      <c r="C22" s="569"/>
      <c r="D22" s="570"/>
      <c r="E22" s="571"/>
      <c r="F22" s="572"/>
      <c r="G22" s="571"/>
      <c r="H22" s="572"/>
      <c r="I22" s="571"/>
      <c r="J22" s="572"/>
      <c r="K22" s="571"/>
      <c r="L22" s="572"/>
      <c r="M22" s="571"/>
      <c r="N22" s="572"/>
      <c r="O22" s="571"/>
      <c r="P22" s="572"/>
      <c r="Q22" s="571"/>
      <c r="R22" s="572"/>
      <c r="S22" s="571"/>
      <c r="T22" s="572"/>
      <c r="U22" s="571"/>
      <c r="V22" s="570"/>
      <c r="W22" s="571"/>
      <c r="X22" s="572"/>
      <c r="Y22" s="550"/>
      <c r="Z22" s="554"/>
      <c r="AA22" s="571"/>
      <c r="AB22" s="554"/>
      <c r="AC22" s="553"/>
      <c r="AD22" s="572"/>
      <c r="AE22" s="571"/>
      <c r="AF22" s="572"/>
      <c r="AG22" s="571"/>
      <c r="AH22" s="735"/>
      <c r="AI22" s="734"/>
      <c r="AJ22" s="735"/>
      <c r="AK22" s="734"/>
      <c r="AL22" s="736"/>
      <c r="AM22" s="569"/>
      <c r="AN22" s="570"/>
      <c r="AO22" s="569"/>
      <c r="AP22" s="570"/>
      <c r="AQ22" s="571"/>
      <c r="AR22" s="572"/>
      <c r="AS22" s="569"/>
      <c r="AT22" s="570"/>
      <c r="AU22" s="569"/>
      <c r="AV22" s="570"/>
      <c r="AW22" s="571"/>
      <c r="AX22" s="691"/>
      <c r="AY22" s="669"/>
      <c r="AZ22" s="671"/>
      <c r="BA22" s="671"/>
      <c r="BB22" s="671"/>
      <c r="BC22" s="672"/>
      <c r="BD22" s="764"/>
      <c r="BE22" s="550"/>
      <c r="BF22" s="669"/>
      <c r="BG22" s="672"/>
      <c r="BH22" s="812">
        <f>BD22+BE23+BF24+BG25</f>
        <v>0</v>
      </c>
      <c r="BI22" s="832"/>
      <c r="BJ22" s="882"/>
    </row>
    <row r="23" spans="1:62" ht="17.149999999999999" customHeight="1">
      <c r="A23" s="859"/>
      <c r="B23" s="552" t="s">
        <v>18</v>
      </c>
      <c r="C23" s="550"/>
      <c r="D23" s="551"/>
      <c r="E23" s="550"/>
      <c r="F23" s="551"/>
      <c r="G23" s="550"/>
      <c r="H23" s="551"/>
      <c r="I23" s="550"/>
      <c r="J23" s="551"/>
      <c r="K23" s="550"/>
      <c r="L23" s="551"/>
      <c r="M23" s="550"/>
      <c r="N23" s="551"/>
      <c r="O23" s="550"/>
      <c r="P23" s="551"/>
      <c r="Q23" s="550"/>
      <c r="R23" s="551"/>
      <c r="S23" s="553"/>
      <c r="T23" s="581"/>
      <c r="U23" s="550"/>
      <c r="V23" s="554"/>
      <c r="W23" s="553"/>
      <c r="X23" s="549"/>
      <c r="Y23" s="553"/>
      <c r="Z23" s="554"/>
      <c r="AA23" s="553"/>
      <c r="AB23" s="549"/>
      <c r="AC23" s="553"/>
      <c r="AD23" s="551"/>
      <c r="AE23" s="550"/>
      <c r="AF23" s="551"/>
      <c r="AG23" s="550"/>
      <c r="AH23" s="551"/>
      <c r="AI23" s="550"/>
      <c r="AJ23" s="551"/>
      <c r="AK23" s="550"/>
      <c r="AL23" s="551"/>
      <c r="AM23" s="550"/>
      <c r="AN23" s="551"/>
      <c r="AO23" s="550"/>
      <c r="AP23" s="551"/>
      <c r="AQ23" s="550"/>
      <c r="AR23" s="551"/>
      <c r="AS23" s="550"/>
      <c r="AT23" s="581"/>
      <c r="AU23" s="550"/>
      <c r="AV23" s="551"/>
      <c r="AW23" s="550"/>
      <c r="AX23" s="692"/>
      <c r="AY23" s="669"/>
      <c r="AZ23" s="671"/>
      <c r="BA23" s="671"/>
      <c r="BB23" s="671"/>
      <c r="BC23" s="672"/>
      <c r="BD23" s="669"/>
      <c r="BE23" s="672"/>
      <c r="BF23" s="669"/>
      <c r="BG23" s="672"/>
      <c r="BH23" s="813"/>
      <c r="BI23" s="832"/>
      <c r="BJ23" s="882"/>
    </row>
    <row r="24" spans="1:62" ht="17.149999999999999" customHeight="1">
      <c r="A24" s="859"/>
      <c r="B24" s="555" t="s">
        <v>19</v>
      </c>
      <c r="C24" s="550"/>
      <c r="D24" s="551"/>
      <c r="E24" s="550"/>
      <c r="F24" s="551"/>
      <c r="G24" s="550"/>
      <c r="H24" s="551"/>
      <c r="I24" s="550"/>
      <c r="J24" s="551"/>
      <c r="K24" s="550"/>
      <c r="L24" s="551"/>
      <c r="M24" s="550"/>
      <c r="N24" s="551"/>
      <c r="O24" s="550"/>
      <c r="P24" s="551"/>
      <c r="Q24" s="550"/>
      <c r="R24" s="551"/>
      <c r="S24" s="550"/>
      <c r="T24" s="581"/>
      <c r="U24" s="550"/>
      <c r="V24" s="551"/>
      <c r="W24" s="559"/>
      <c r="X24" s="560"/>
      <c r="Y24" s="622"/>
      <c r="Z24" s="623"/>
      <c r="AA24" s="622"/>
      <c r="AB24" s="623"/>
      <c r="AC24" s="622"/>
      <c r="AD24" s="623"/>
      <c r="AE24" s="559"/>
      <c r="AF24" s="560"/>
      <c r="AG24" s="559"/>
      <c r="AH24" s="560"/>
      <c r="AI24" s="559"/>
      <c r="AJ24" s="560"/>
      <c r="AK24" s="559"/>
      <c r="AL24" s="560"/>
      <c r="AM24" s="559"/>
      <c r="AN24" s="560"/>
      <c r="AO24" s="559"/>
      <c r="AP24" s="560"/>
      <c r="AQ24" s="559"/>
      <c r="AR24" s="560"/>
      <c r="AS24" s="559"/>
      <c r="AT24" s="560"/>
      <c r="AU24" s="559"/>
      <c r="AV24" s="560"/>
      <c r="AW24" s="559"/>
      <c r="AX24" s="682"/>
      <c r="AY24" s="669"/>
      <c r="AZ24" s="671"/>
      <c r="BA24" s="671"/>
      <c r="BB24" s="671"/>
      <c r="BC24" s="672"/>
      <c r="BD24" s="669"/>
      <c r="BE24" s="672"/>
      <c r="BF24" s="669"/>
      <c r="BG24" s="672"/>
      <c r="BH24" s="813"/>
      <c r="BI24" s="832"/>
      <c r="BJ24" s="882"/>
    </row>
    <row r="25" spans="1:62" ht="17.149999999999999" customHeight="1">
      <c r="A25" s="860"/>
      <c r="B25" s="573" t="s">
        <v>20</v>
      </c>
      <c r="C25" s="574"/>
      <c r="D25" s="575"/>
      <c r="E25" s="574"/>
      <c r="F25" s="575"/>
      <c r="G25" s="574"/>
      <c r="H25" s="575"/>
      <c r="I25" s="574"/>
      <c r="J25" s="575"/>
      <c r="K25" s="574"/>
      <c r="L25" s="575"/>
      <c r="M25" s="574"/>
      <c r="N25" s="575"/>
      <c r="O25" s="574"/>
      <c r="P25" s="575"/>
      <c r="Q25" s="574"/>
      <c r="R25" s="575"/>
      <c r="S25" s="574"/>
      <c r="T25" s="575"/>
      <c r="U25" s="574"/>
      <c r="V25" s="575"/>
      <c r="W25" s="574"/>
      <c r="X25" s="575"/>
      <c r="Y25" s="574"/>
      <c r="Z25" s="575"/>
      <c r="AA25" s="582"/>
      <c r="AB25" s="583"/>
      <c r="AC25" s="582"/>
      <c r="AD25" s="583"/>
      <c r="AE25" s="582"/>
      <c r="AF25" s="583"/>
      <c r="AG25" s="582"/>
      <c r="AH25" s="583"/>
      <c r="AI25" s="582"/>
      <c r="AJ25" s="583"/>
      <c r="AK25" s="582"/>
      <c r="AL25" s="583"/>
      <c r="AM25" s="629"/>
      <c r="AN25" s="630"/>
      <c r="AO25" s="629"/>
      <c r="AP25" s="630"/>
      <c r="AQ25" s="629"/>
      <c r="AR25" s="630"/>
      <c r="AS25" s="629"/>
      <c r="AT25" s="630"/>
      <c r="AU25" s="550"/>
      <c r="AV25" s="551"/>
      <c r="AW25" s="550"/>
      <c r="AX25" s="551"/>
      <c r="AY25" s="675"/>
      <c r="AZ25" s="677"/>
      <c r="BA25" s="677"/>
      <c r="BB25" s="677"/>
      <c r="BC25" s="678"/>
      <c r="BD25" s="675"/>
      <c r="BE25" s="678"/>
      <c r="BF25" s="675"/>
      <c r="BG25" s="704"/>
      <c r="BH25" s="814"/>
      <c r="BI25" s="833"/>
      <c r="BJ25" s="883"/>
    </row>
    <row r="26" spans="1:62" ht="17.149999999999999" customHeight="1">
      <c r="A26" s="858" t="s">
        <v>25</v>
      </c>
      <c r="B26" s="534" t="s">
        <v>12</v>
      </c>
      <c r="C26" s="557"/>
      <c r="D26" s="558"/>
      <c r="E26" s="557"/>
      <c r="F26" s="558"/>
      <c r="G26" s="557"/>
      <c r="H26" s="558"/>
      <c r="I26" s="557"/>
      <c r="J26" s="558"/>
      <c r="K26" s="557"/>
      <c r="L26" s="558"/>
      <c r="M26" s="559"/>
      <c r="N26" s="560"/>
      <c r="O26" s="559"/>
      <c r="P26" s="560"/>
      <c r="Q26" s="559"/>
      <c r="R26" s="560"/>
      <c r="S26" s="559"/>
      <c r="T26" s="560"/>
      <c r="U26" s="559"/>
      <c r="V26" s="560"/>
      <c r="W26" s="559"/>
      <c r="X26" s="560"/>
      <c r="Y26" s="559"/>
      <c r="Z26" s="560"/>
      <c r="AA26" s="622"/>
      <c r="AB26" s="623"/>
      <c r="AC26" s="622"/>
      <c r="AD26" s="623"/>
      <c r="AE26" s="622"/>
      <c r="AF26" s="560"/>
      <c r="AG26" s="559"/>
      <c r="AH26" s="623"/>
      <c r="AI26" s="622"/>
      <c r="AJ26" s="612"/>
      <c r="AK26" s="563"/>
      <c r="AL26" s="631"/>
      <c r="AM26" s="632"/>
      <c r="AN26" s="631"/>
      <c r="AO26" s="632"/>
      <c r="AP26" s="631"/>
      <c r="AQ26" s="632"/>
      <c r="AR26" s="631"/>
      <c r="AS26" s="632"/>
      <c r="AT26" s="631"/>
      <c r="AU26" s="557"/>
      <c r="AV26" s="558"/>
      <c r="AW26" s="557"/>
      <c r="AX26" s="680"/>
      <c r="AY26" s="647"/>
      <c r="AZ26" s="649"/>
      <c r="BA26" s="649"/>
      <c r="BB26" s="649"/>
      <c r="BC26" s="650"/>
      <c r="BD26" s="647"/>
      <c r="BE26" s="699"/>
      <c r="BF26" s="647"/>
      <c r="BG26" s="650"/>
      <c r="BH26" s="809">
        <f>AY26+AZ27+BA28+BB29+BC30</f>
        <v>0</v>
      </c>
      <c r="BI26" s="831">
        <f>AY26+AZ27+BA28+BB29+BC30+BD31+BE32+BF33+BG34</f>
        <v>24</v>
      </c>
      <c r="BJ26" s="881">
        <f>((BI26)-(SUM(BD31,BE32,BF33,BG34)))/(BI26)*(100)</f>
        <v>0</v>
      </c>
    </row>
    <row r="27" spans="1:62" ht="17.149999999999999" customHeight="1">
      <c r="A27" s="859"/>
      <c r="B27" s="537" t="s">
        <v>13</v>
      </c>
      <c r="C27" s="559"/>
      <c r="D27" s="560"/>
      <c r="E27" s="559"/>
      <c r="F27" s="560"/>
      <c r="G27" s="559"/>
      <c r="H27" s="560"/>
      <c r="I27" s="559"/>
      <c r="J27" s="560"/>
      <c r="K27" s="559"/>
      <c r="L27" s="560"/>
      <c r="M27" s="559"/>
      <c r="N27" s="560"/>
      <c r="O27" s="559"/>
      <c r="P27" s="560"/>
      <c r="Q27" s="559"/>
      <c r="R27" s="560"/>
      <c r="S27" s="559"/>
      <c r="T27" s="560"/>
      <c r="U27" s="559"/>
      <c r="V27" s="560"/>
      <c r="W27" s="565"/>
      <c r="X27" s="564"/>
      <c r="Y27" s="565"/>
      <c r="Z27" s="564"/>
      <c r="AA27" s="565"/>
      <c r="AB27" s="564"/>
      <c r="AC27" s="565"/>
      <c r="AD27" s="564"/>
      <c r="AE27" s="565"/>
      <c r="AF27" s="564"/>
      <c r="AG27" s="565"/>
      <c r="AH27" s="560"/>
      <c r="AI27" s="559"/>
      <c r="AJ27" s="633"/>
      <c r="AK27" s="559"/>
      <c r="AL27" s="560"/>
      <c r="AM27" s="559"/>
      <c r="AN27" s="560"/>
      <c r="AO27" s="559"/>
      <c r="AP27" s="560"/>
      <c r="AQ27" s="559"/>
      <c r="AR27" s="560"/>
      <c r="AS27" s="559"/>
      <c r="AT27" s="560"/>
      <c r="AU27" s="559"/>
      <c r="AV27" s="560"/>
      <c r="AW27" s="559"/>
      <c r="AX27" s="682"/>
      <c r="AY27" s="653"/>
      <c r="AZ27" s="655"/>
      <c r="BA27" s="655"/>
      <c r="BB27" s="655"/>
      <c r="BC27" s="656"/>
      <c r="BD27" s="653"/>
      <c r="BE27" s="700"/>
      <c r="BF27" s="653"/>
      <c r="BG27" s="656"/>
      <c r="BH27" s="810"/>
      <c r="BI27" s="832"/>
      <c r="BJ27" s="882"/>
    </row>
    <row r="28" spans="1:62" ht="17.149999999999999" customHeight="1">
      <c r="A28" s="859"/>
      <c r="B28" s="561" t="s">
        <v>14</v>
      </c>
      <c r="C28" s="559"/>
      <c r="D28" s="560"/>
      <c r="E28" s="559"/>
      <c r="F28" s="560"/>
      <c r="G28" s="559"/>
      <c r="H28" s="560"/>
      <c r="I28" s="559"/>
      <c r="J28" s="560"/>
      <c r="K28" s="559"/>
      <c r="L28" s="560"/>
      <c r="M28" s="559"/>
      <c r="N28" s="560"/>
      <c r="O28" s="559"/>
      <c r="P28" s="560"/>
      <c r="Q28" s="559"/>
      <c r="R28" s="560"/>
      <c r="S28" s="559"/>
      <c r="T28" s="560"/>
      <c r="U28" s="559"/>
      <c r="V28" s="560"/>
      <c r="W28" s="559"/>
      <c r="X28" s="560"/>
      <c r="Y28" s="559"/>
      <c r="Z28" s="560"/>
      <c r="AA28" s="559"/>
      <c r="AB28" s="560"/>
      <c r="AC28" s="559"/>
      <c r="AD28" s="560"/>
      <c r="AE28" s="559"/>
      <c r="AF28" s="560"/>
      <c r="AG28" s="559"/>
      <c r="AH28" s="560"/>
      <c r="AI28" s="559"/>
      <c r="AJ28" s="564"/>
      <c r="AK28" s="565"/>
      <c r="AL28" s="564"/>
      <c r="AM28" s="576"/>
      <c r="AN28" s="577"/>
      <c r="AO28" s="559"/>
      <c r="AP28" s="560"/>
      <c r="AQ28" s="559"/>
      <c r="AR28" s="560"/>
      <c r="AS28" s="559"/>
      <c r="AT28" s="560"/>
      <c r="AU28" s="559"/>
      <c r="AV28" s="560"/>
      <c r="AW28" s="559"/>
      <c r="AX28" s="560"/>
      <c r="AY28" s="653"/>
      <c r="AZ28" s="655"/>
      <c r="BA28" s="655"/>
      <c r="BB28" s="655"/>
      <c r="BC28" s="656"/>
      <c r="BD28" s="653"/>
      <c r="BE28" s="700"/>
      <c r="BF28" s="653"/>
      <c r="BG28" s="656"/>
      <c r="BH28" s="810"/>
      <c r="BI28" s="832"/>
      <c r="BJ28" s="882"/>
    </row>
    <row r="29" spans="1:62" ht="17.149999999999999" customHeight="1">
      <c r="A29" s="859"/>
      <c r="B29" s="543" t="s">
        <v>15</v>
      </c>
      <c r="C29" s="565"/>
      <c r="D29" s="564"/>
      <c r="E29" s="576"/>
      <c r="F29" s="577"/>
      <c r="G29" s="559"/>
      <c r="H29" s="560"/>
      <c r="I29" s="559"/>
      <c r="J29" s="560"/>
      <c r="K29" s="559"/>
      <c r="L29" s="560"/>
      <c r="M29" s="559"/>
      <c r="N29" s="560"/>
      <c r="O29" s="559"/>
      <c r="P29" s="560"/>
      <c r="Q29" s="559"/>
      <c r="R29" s="560"/>
      <c r="S29" s="559"/>
      <c r="T29" s="560"/>
      <c r="U29" s="559"/>
      <c r="V29" s="560"/>
      <c r="W29" s="559"/>
      <c r="X29" s="560"/>
      <c r="Y29" s="559"/>
      <c r="Z29" s="560"/>
      <c r="AA29" s="559"/>
      <c r="AB29" s="560"/>
      <c r="AC29" s="559"/>
      <c r="AD29" s="560"/>
      <c r="AE29" s="559"/>
      <c r="AF29" s="560"/>
      <c r="AG29" s="559"/>
      <c r="AH29" s="560"/>
      <c r="AI29" s="559"/>
      <c r="AJ29" s="560"/>
      <c r="AK29" s="565"/>
      <c r="AL29" s="564"/>
      <c r="AM29" s="576"/>
      <c r="AN29" s="577"/>
      <c r="AO29" s="559"/>
      <c r="AP29" s="560"/>
      <c r="AQ29" s="559"/>
      <c r="AR29" s="560"/>
      <c r="AS29" s="559"/>
      <c r="AT29" s="560"/>
      <c r="AU29" s="559"/>
      <c r="AV29" s="560"/>
      <c r="AW29" s="559"/>
      <c r="AX29" s="560"/>
      <c r="AY29" s="653"/>
      <c r="AZ29" s="655"/>
      <c r="BA29" s="655"/>
      <c r="BB29" s="655"/>
      <c r="BC29" s="656"/>
      <c r="BD29" s="653"/>
      <c r="BE29" s="700"/>
      <c r="BF29" s="653"/>
      <c r="BG29" s="656"/>
      <c r="BH29" s="810"/>
      <c r="BI29" s="832"/>
      <c r="BJ29" s="882"/>
    </row>
    <row r="30" spans="1:62" ht="17.149999999999999" customHeight="1">
      <c r="A30" s="859"/>
      <c r="B30" s="566" t="s">
        <v>16</v>
      </c>
      <c r="C30" s="578"/>
      <c r="D30" s="579"/>
      <c r="E30" s="578"/>
      <c r="F30" s="579"/>
      <c r="G30" s="578"/>
      <c r="H30" s="579"/>
      <c r="I30" s="578"/>
      <c r="J30" s="579"/>
      <c r="K30" s="578"/>
      <c r="L30" s="579"/>
      <c r="M30" s="578"/>
      <c r="N30" s="579"/>
      <c r="O30" s="578"/>
      <c r="P30" s="579"/>
      <c r="Q30" s="578"/>
      <c r="R30" s="579"/>
      <c r="S30" s="578"/>
      <c r="T30" s="579"/>
      <c r="U30" s="578"/>
      <c r="V30" s="579"/>
      <c r="W30" s="578"/>
      <c r="X30" s="579"/>
      <c r="Y30" s="578"/>
      <c r="Z30" s="579"/>
      <c r="AA30" s="578"/>
      <c r="AB30" s="579"/>
      <c r="AC30" s="578"/>
      <c r="AD30" s="579"/>
      <c r="AE30" s="621"/>
      <c r="AF30" s="579"/>
      <c r="AG30" s="578"/>
      <c r="AH30" s="579"/>
      <c r="AI30" s="578"/>
      <c r="AJ30" s="621"/>
      <c r="AK30" s="578"/>
      <c r="AL30" s="579"/>
      <c r="AM30" s="578"/>
      <c r="AN30" s="579"/>
      <c r="AO30" s="578"/>
      <c r="AP30" s="579"/>
      <c r="AQ30" s="578"/>
      <c r="AR30" s="579"/>
      <c r="AS30" s="578"/>
      <c r="AT30" s="579"/>
      <c r="AU30" s="578"/>
      <c r="AV30" s="579"/>
      <c r="AW30" s="578"/>
      <c r="AX30" s="693"/>
      <c r="AY30" s="659"/>
      <c r="AZ30" s="661"/>
      <c r="BA30" s="661"/>
      <c r="BB30" s="661"/>
      <c r="BC30" s="662"/>
      <c r="BD30" s="659"/>
      <c r="BE30" s="690"/>
      <c r="BF30" s="659"/>
      <c r="BG30" s="662"/>
      <c r="BH30" s="811"/>
      <c r="BI30" s="832"/>
      <c r="BJ30" s="882"/>
    </row>
    <row r="31" spans="1:62" ht="17.149999999999999" customHeight="1">
      <c r="A31" s="859"/>
      <c r="B31" s="547" t="s">
        <v>17</v>
      </c>
      <c r="C31" s="580"/>
      <c r="D31" s="581"/>
      <c r="E31" s="580"/>
      <c r="F31" s="581"/>
      <c r="G31" s="580"/>
      <c r="H31" s="581"/>
      <c r="I31" s="580"/>
      <c r="J31" s="581"/>
      <c r="K31" s="580"/>
      <c r="L31" s="581"/>
      <c r="M31" s="580"/>
      <c r="N31" s="581"/>
      <c r="O31" s="580"/>
      <c r="P31" s="581"/>
      <c r="Q31" s="580"/>
      <c r="R31" s="581"/>
      <c r="S31" s="580"/>
      <c r="T31" s="581"/>
      <c r="U31" s="580"/>
      <c r="V31" s="581"/>
      <c r="W31" s="580"/>
      <c r="X31" s="581"/>
      <c r="Y31" s="580"/>
      <c r="Z31" s="581"/>
      <c r="AA31" s="580"/>
      <c r="AB31" s="581"/>
      <c r="AC31" s="580"/>
      <c r="AD31" s="581"/>
      <c r="AE31" s="550"/>
      <c r="AF31" s="551"/>
      <c r="AG31" s="580"/>
      <c r="AH31" s="581"/>
      <c r="AI31" s="550"/>
      <c r="AJ31" s="551"/>
      <c r="AK31" s="550"/>
      <c r="AL31" s="551"/>
      <c r="AM31" s="550"/>
      <c r="AN31" s="551"/>
      <c r="AO31" s="550"/>
      <c r="AP31" s="551"/>
      <c r="AQ31" s="550"/>
      <c r="AR31" s="551"/>
      <c r="AS31" s="550"/>
      <c r="AT31" s="551"/>
      <c r="AU31" s="550"/>
      <c r="AV31" s="551"/>
      <c r="AW31" s="550"/>
      <c r="AX31" s="692"/>
      <c r="AY31" s="669"/>
      <c r="AZ31" s="671"/>
      <c r="BA31" s="671"/>
      <c r="BB31" s="671"/>
      <c r="BC31" s="672"/>
      <c r="BD31" s="669"/>
      <c r="BE31" s="672"/>
      <c r="BF31" s="669"/>
      <c r="BG31" s="672"/>
      <c r="BH31" s="812">
        <f>BD31+BE32+BF33+BG34</f>
        <v>24</v>
      </c>
      <c r="BI31" s="832"/>
      <c r="BJ31" s="882"/>
    </row>
    <row r="32" spans="1:62" ht="17.149999999999999" customHeight="1">
      <c r="A32" s="859"/>
      <c r="B32" s="552" t="s">
        <v>18</v>
      </c>
      <c r="C32" s="550" t="s">
        <v>22</v>
      </c>
      <c r="D32" s="551" t="s">
        <v>22</v>
      </c>
      <c r="E32" s="550" t="s">
        <v>22</v>
      </c>
      <c r="F32" s="551" t="s">
        <v>22</v>
      </c>
      <c r="G32" s="550" t="s">
        <v>22</v>
      </c>
      <c r="H32" s="551" t="s">
        <v>22</v>
      </c>
      <c r="I32" s="550" t="s">
        <v>22</v>
      </c>
      <c r="J32" s="551" t="s">
        <v>22</v>
      </c>
      <c r="K32" s="550" t="s">
        <v>22</v>
      </c>
      <c r="L32" s="551" t="s">
        <v>22</v>
      </c>
      <c r="M32" s="550" t="s">
        <v>22</v>
      </c>
      <c r="N32" s="551" t="s">
        <v>22</v>
      </c>
      <c r="O32" s="550" t="s">
        <v>22</v>
      </c>
      <c r="P32" s="551" t="s">
        <v>22</v>
      </c>
      <c r="Q32" s="550" t="s">
        <v>22</v>
      </c>
      <c r="R32" s="551" t="s">
        <v>22</v>
      </c>
      <c r="S32" s="550" t="s">
        <v>22</v>
      </c>
      <c r="T32" s="551" t="s">
        <v>22</v>
      </c>
      <c r="U32" s="550" t="s">
        <v>22</v>
      </c>
      <c r="V32" s="551" t="s">
        <v>22</v>
      </c>
      <c r="W32" s="550" t="s">
        <v>22</v>
      </c>
      <c r="X32" s="551" t="s">
        <v>22</v>
      </c>
      <c r="Y32" s="550" t="s">
        <v>22</v>
      </c>
      <c r="Z32" s="551" t="s">
        <v>22</v>
      </c>
      <c r="AA32" s="550" t="s">
        <v>22</v>
      </c>
      <c r="AB32" s="551" t="s">
        <v>22</v>
      </c>
      <c r="AC32" s="550" t="s">
        <v>22</v>
      </c>
      <c r="AD32" s="551" t="s">
        <v>22</v>
      </c>
      <c r="AE32" s="580" t="s">
        <v>22</v>
      </c>
      <c r="AF32" s="551" t="s">
        <v>22</v>
      </c>
      <c r="AG32" s="550" t="s">
        <v>22</v>
      </c>
      <c r="AH32" s="551" t="s">
        <v>22</v>
      </c>
      <c r="AI32" s="550" t="s">
        <v>22</v>
      </c>
      <c r="AJ32" s="551" t="s">
        <v>22</v>
      </c>
      <c r="AK32" s="550" t="s">
        <v>22</v>
      </c>
      <c r="AL32" s="551" t="s">
        <v>22</v>
      </c>
      <c r="AM32" s="550" t="s">
        <v>22</v>
      </c>
      <c r="AN32" s="551" t="s">
        <v>22</v>
      </c>
      <c r="AO32" s="550" t="s">
        <v>22</v>
      </c>
      <c r="AP32" s="551" t="s">
        <v>22</v>
      </c>
      <c r="AQ32" s="550" t="s">
        <v>22</v>
      </c>
      <c r="AR32" s="551" t="s">
        <v>22</v>
      </c>
      <c r="AS32" s="550" t="s">
        <v>22</v>
      </c>
      <c r="AT32" s="551" t="s">
        <v>22</v>
      </c>
      <c r="AU32" s="550" t="s">
        <v>22</v>
      </c>
      <c r="AV32" s="551" t="s">
        <v>22</v>
      </c>
      <c r="AW32" s="550" t="s">
        <v>22</v>
      </c>
      <c r="AX32" s="551" t="s">
        <v>22</v>
      </c>
      <c r="AY32" s="669"/>
      <c r="AZ32" s="671"/>
      <c r="BA32" s="671"/>
      <c r="BB32" s="671"/>
      <c r="BC32" s="672"/>
      <c r="BD32" s="669"/>
      <c r="BE32" s="672">
        <v>24</v>
      </c>
      <c r="BF32" s="669"/>
      <c r="BG32" s="672"/>
      <c r="BH32" s="813"/>
      <c r="BI32" s="832"/>
      <c r="BJ32" s="882"/>
    </row>
    <row r="33" spans="1:62" ht="17.149999999999999" customHeight="1">
      <c r="A33" s="859"/>
      <c r="B33" s="555" t="s">
        <v>19</v>
      </c>
      <c r="C33" s="559"/>
      <c r="D33" s="560"/>
      <c r="E33" s="559"/>
      <c r="F33" s="560"/>
      <c r="G33" s="559"/>
      <c r="H33" s="560"/>
      <c r="I33" s="559"/>
      <c r="J33" s="560"/>
      <c r="K33" s="559"/>
      <c r="L33" s="560"/>
      <c r="M33" s="559"/>
      <c r="N33" s="560"/>
      <c r="O33" s="559"/>
      <c r="P33" s="560"/>
      <c r="Q33" s="559"/>
      <c r="R33" s="560"/>
      <c r="S33" s="559"/>
      <c r="T33" s="560"/>
      <c r="U33" s="559"/>
      <c r="V33" s="560"/>
      <c r="W33" s="559"/>
      <c r="X33" s="560"/>
      <c r="Y33" s="559"/>
      <c r="Z33" s="560"/>
      <c r="AA33" s="559"/>
      <c r="AB33" s="560"/>
      <c r="AC33" s="559"/>
      <c r="AD33" s="560"/>
      <c r="AE33" s="559"/>
      <c r="AF33" s="560"/>
      <c r="AG33" s="559"/>
      <c r="AH33" s="560"/>
      <c r="AI33" s="559"/>
      <c r="AJ33" s="560"/>
      <c r="AK33" s="559"/>
      <c r="AL33" s="560"/>
      <c r="AM33" s="559"/>
      <c r="AN33" s="560"/>
      <c r="AO33" s="559"/>
      <c r="AP33" s="560"/>
      <c r="AQ33" s="559"/>
      <c r="AR33" s="560"/>
      <c r="AS33" s="559"/>
      <c r="AT33" s="560"/>
      <c r="AU33" s="559"/>
      <c r="AV33" s="560"/>
      <c r="AW33" s="559"/>
      <c r="AX33" s="682"/>
      <c r="AY33" s="669"/>
      <c r="AZ33" s="671"/>
      <c r="BA33" s="671"/>
      <c r="BB33" s="671"/>
      <c r="BC33" s="672"/>
      <c r="BD33" s="669"/>
      <c r="BE33" s="672"/>
      <c r="BF33" s="669"/>
      <c r="BG33" s="672"/>
      <c r="BH33" s="813"/>
      <c r="BI33" s="832"/>
      <c r="BJ33" s="882"/>
    </row>
    <row r="34" spans="1:62" ht="17.149999999999999" customHeight="1" thickBot="1">
      <c r="A34" s="860"/>
      <c r="B34" s="573" t="s">
        <v>20</v>
      </c>
      <c r="C34" s="582"/>
      <c r="D34" s="583"/>
      <c r="E34" s="582"/>
      <c r="F34" s="583"/>
      <c r="G34" s="582"/>
      <c r="H34" s="583"/>
      <c r="I34" s="582"/>
      <c r="J34" s="583"/>
      <c r="K34" s="582"/>
      <c r="L34" s="583"/>
      <c r="M34" s="582"/>
      <c r="N34" s="583"/>
      <c r="O34" s="582"/>
      <c r="P34" s="583"/>
      <c r="Q34" s="582"/>
      <c r="R34" s="583"/>
      <c r="S34" s="582"/>
      <c r="T34" s="583"/>
      <c r="U34" s="582"/>
      <c r="V34" s="583"/>
      <c r="W34" s="582"/>
      <c r="X34" s="583"/>
      <c r="Y34" s="582"/>
      <c r="Z34" s="583"/>
      <c r="AA34" s="582"/>
      <c r="AB34" s="583"/>
      <c r="AC34" s="582"/>
      <c r="AD34" s="583"/>
      <c r="AE34" s="582"/>
      <c r="AF34" s="583"/>
      <c r="AG34" s="582"/>
      <c r="AH34" s="583"/>
      <c r="AI34" s="582"/>
      <c r="AJ34" s="583"/>
      <c r="AK34" s="582"/>
      <c r="AL34" s="583"/>
      <c r="AM34" s="582"/>
      <c r="AN34" s="583"/>
      <c r="AO34" s="582"/>
      <c r="AP34" s="583"/>
      <c r="AQ34" s="582"/>
      <c r="AR34" s="583"/>
      <c r="AS34" s="582"/>
      <c r="AT34" s="583"/>
      <c r="AU34" s="582"/>
      <c r="AV34" s="583"/>
      <c r="AW34" s="582"/>
      <c r="AX34" s="694"/>
      <c r="AY34" s="675"/>
      <c r="AZ34" s="677"/>
      <c r="BA34" s="677"/>
      <c r="BB34" s="677"/>
      <c r="BC34" s="678"/>
      <c r="BD34" s="675"/>
      <c r="BE34" s="678"/>
      <c r="BF34" s="675"/>
      <c r="BG34" s="678"/>
      <c r="BH34" s="814"/>
      <c r="BI34" s="833"/>
      <c r="BJ34" s="883"/>
    </row>
    <row r="35" spans="1:62" ht="24.75" customHeight="1" thickTop="1" thickBot="1">
      <c r="A35" s="532"/>
      <c r="B35" s="532"/>
      <c r="C35" s="532"/>
      <c r="D35" s="532"/>
      <c r="E35" s="532"/>
      <c r="F35" s="532"/>
      <c r="G35" s="532"/>
      <c r="H35" s="532"/>
      <c r="I35" s="532"/>
      <c r="J35" s="532"/>
      <c r="K35" s="532"/>
      <c r="L35" s="532"/>
      <c r="M35" s="532"/>
      <c r="N35" s="532"/>
      <c r="O35" s="532"/>
      <c r="P35" s="532"/>
      <c r="Q35" s="532"/>
      <c r="R35" s="532"/>
      <c r="S35" s="532"/>
      <c r="T35" s="532"/>
      <c r="U35" s="532"/>
      <c r="V35" s="532"/>
      <c r="W35" s="584"/>
      <c r="X35" s="613"/>
      <c r="Y35" s="532"/>
      <c r="Z35" s="532"/>
      <c r="AA35" s="532"/>
      <c r="AB35" s="532"/>
      <c r="AC35" s="532"/>
      <c r="AD35" s="532"/>
      <c r="AE35" s="532"/>
      <c r="AF35" s="532"/>
      <c r="AG35" s="532"/>
      <c r="AH35" s="532"/>
      <c r="AI35" s="532"/>
      <c r="AJ35" s="532"/>
      <c r="AK35" s="532"/>
      <c r="AL35" s="532"/>
      <c r="AM35" s="532"/>
      <c r="AN35" s="532"/>
      <c r="AO35" s="532" t="s">
        <v>26</v>
      </c>
      <c r="AP35" s="532"/>
      <c r="AQ35" s="532"/>
      <c r="AR35" s="532"/>
      <c r="AS35" s="532"/>
      <c r="AT35" s="532"/>
      <c r="AU35" s="532"/>
      <c r="AV35" s="532"/>
      <c r="AW35" s="532"/>
      <c r="AX35" s="532"/>
      <c r="AY35" s="532"/>
      <c r="AZ35" s="532"/>
      <c r="BA35" s="532"/>
      <c r="BB35" s="532"/>
      <c r="BC35" s="532"/>
      <c r="BD35" s="532"/>
      <c r="BE35" s="532"/>
      <c r="BG35" s="532"/>
      <c r="BH35" s="532"/>
      <c r="BI35" s="705" t="s">
        <v>27</v>
      </c>
      <c r="BJ35" s="706">
        <f>(BJ17+BJ8+BJ26)/(3)</f>
        <v>66.666666666666671</v>
      </c>
    </row>
    <row r="36" spans="1:62" ht="18" customHeight="1" thickTop="1">
      <c r="A36" s="584" t="s">
        <v>28</v>
      </c>
      <c r="B36" s="532"/>
      <c r="C36" s="532"/>
      <c r="D36" s="532"/>
      <c r="E36" s="532"/>
      <c r="F36" s="532"/>
      <c r="G36" s="532"/>
      <c r="H36" s="532"/>
      <c r="I36" s="532"/>
      <c r="J36" s="532"/>
      <c r="K36" s="532"/>
      <c r="L36" s="532"/>
      <c r="M36" s="532"/>
      <c r="N36" s="532"/>
      <c r="O36" s="532"/>
      <c r="P36" s="532"/>
      <c r="Q36" s="532"/>
      <c r="R36" s="804" t="s">
        <v>23</v>
      </c>
      <c r="S36" s="532"/>
      <c r="T36" s="532"/>
      <c r="U36" s="532"/>
      <c r="V36" s="532"/>
      <c r="W36" s="614" t="s">
        <v>29</v>
      </c>
      <c r="X36" s="615"/>
      <c r="Y36" s="613"/>
      <c r="Z36" s="613"/>
      <c r="AA36" s="613"/>
      <c r="AB36" s="613"/>
      <c r="AC36" s="613"/>
      <c r="AD36" s="613"/>
      <c r="AE36" s="613"/>
      <c r="AF36" s="613"/>
      <c r="AG36" s="613"/>
      <c r="AH36" s="613"/>
      <c r="AI36" s="613"/>
      <c r="AJ36" s="613"/>
      <c r="AK36" s="613"/>
      <c r="AL36" s="613"/>
      <c r="AM36" s="613"/>
      <c r="AN36" s="613"/>
      <c r="AO36" s="613"/>
      <c r="AP36" s="613"/>
      <c r="AQ36" s="613"/>
      <c r="AR36" s="613"/>
      <c r="AS36" s="613"/>
      <c r="AT36" s="613"/>
      <c r="AU36" s="613"/>
      <c r="AV36" s="637"/>
      <c r="AW36" s="637"/>
      <c r="AX36" s="615"/>
      <c r="AY36" s="773"/>
      <c r="AZ36" s="773"/>
      <c r="BA36" s="777"/>
      <c r="BB36" s="584"/>
      <c r="BC36" s="584" t="s">
        <v>30</v>
      </c>
      <c r="BD36" s="532"/>
      <c r="BE36" s="532"/>
      <c r="BF36" s="532"/>
      <c r="BG36" s="532"/>
      <c r="BH36" s="532"/>
      <c r="BI36" s="532"/>
      <c r="BJ36" s="707"/>
    </row>
    <row r="37" spans="1:62" ht="18" customHeight="1">
      <c r="A37" s="532" t="s">
        <v>23</v>
      </c>
      <c r="B37" s="532"/>
      <c r="C37" s="532"/>
      <c r="D37" s="532"/>
      <c r="E37" s="532"/>
      <c r="F37" s="532"/>
      <c r="G37" s="532"/>
      <c r="H37" s="532"/>
      <c r="I37" s="532"/>
      <c r="J37" s="532"/>
      <c r="K37" s="532"/>
      <c r="L37" s="532"/>
      <c r="M37" s="532"/>
      <c r="N37" s="532"/>
      <c r="O37" s="532"/>
      <c r="P37" s="532"/>
      <c r="Q37" s="532"/>
      <c r="R37" s="532"/>
      <c r="S37" s="532"/>
      <c r="T37" s="532"/>
      <c r="U37" s="532"/>
      <c r="V37" s="532"/>
      <c r="W37" s="766" t="s">
        <v>271</v>
      </c>
      <c r="X37" s="772"/>
      <c r="Y37" s="772"/>
      <c r="Z37" s="772"/>
      <c r="AA37" s="772"/>
      <c r="AB37" s="772"/>
      <c r="AC37" s="772"/>
      <c r="AD37" s="772"/>
      <c r="AE37" s="772"/>
      <c r="AF37" s="772"/>
      <c r="AG37" s="772"/>
      <c r="AH37" s="772"/>
      <c r="AI37" s="772"/>
      <c r="AJ37" s="772"/>
      <c r="AK37" s="772"/>
      <c r="AL37" s="772"/>
      <c r="AM37" s="772"/>
      <c r="AN37" s="772"/>
      <c r="AO37" s="772"/>
      <c r="AP37" s="772"/>
      <c r="AQ37" s="772"/>
      <c r="AR37" s="772"/>
      <c r="AS37" s="772"/>
      <c r="AT37" s="772"/>
      <c r="AU37" s="772"/>
      <c r="AV37" s="772"/>
      <c r="AW37" s="588"/>
      <c r="AX37" s="532"/>
      <c r="AY37" s="532"/>
      <c r="AZ37" s="532"/>
      <c r="BA37" s="774"/>
      <c r="BB37" s="532"/>
      <c r="BC37" s="532"/>
      <c r="BD37" s="532"/>
      <c r="BE37" s="532"/>
      <c r="BF37" s="532"/>
      <c r="BG37" s="532"/>
      <c r="BH37" s="532"/>
      <c r="BI37" s="532"/>
      <c r="BJ37" s="707"/>
    </row>
    <row r="38" spans="1:62" ht="18" customHeight="1">
      <c r="A38" s="585" t="s">
        <v>31</v>
      </c>
      <c r="B38" s="925"/>
      <c r="C38" s="925"/>
      <c r="D38" s="925"/>
      <c r="E38" s="925"/>
      <c r="F38" s="925"/>
      <c r="G38" s="925"/>
      <c r="H38" s="925"/>
      <c r="I38" s="925"/>
      <c r="J38" s="925"/>
      <c r="K38" s="925"/>
      <c r="L38" s="532"/>
      <c r="M38" s="532"/>
      <c r="N38" s="532"/>
      <c r="O38" s="532"/>
      <c r="P38" s="532"/>
      <c r="Q38" s="532"/>
      <c r="R38" s="532"/>
      <c r="S38" s="532"/>
      <c r="T38" s="532"/>
      <c r="U38" s="532"/>
      <c r="V38" s="532"/>
      <c r="W38" s="766" t="s">
        <v>268</v>
      </c>
      <c r="X38" s="616" t="s">
        <v>273</v>
      </c>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38"/>
      <c r="AW38" s="638"/>
      <c r="AX38" s="532"/>
      <c r="AY38" s="532"/>
      <c r="AZ38" s="532"/>
      <c r="BA38" s="775"/>
      <c r="BB38" s="585"/>
      <c r="BC38" s="585" t="s">
        <v>31</v>
      </c>
      <c r="BE38" s="708"/>
      <c r="BF38" s="708"/>
      <c r="BG38" s="708"/>
      <c r="BH38" s="586"/>
      <c r="BI38" s="588"/>
      <c r="BJ38" s="707"/>
    </row>
    <row r="39" spans="1:62" ht="17.25" customHeight="1">
      <c r="A39" s="585" t="s">
        <v>32</v>
      </c>
      <c r="B39" s="926"/>
      <c r="C39" s="926"/>
      <c r="D39" s="926"/>
      <c r="E39" s="926"/>
      <c r="F39" s="926"/>
      <c r="G39" s="926"/>
      <c r="H39" s="926"/>
      <c r="I39" s="926"/>
      <c r="J39" s="926"/>
      <c r="K39" s="926"/>
      <c r="L39" s="532"/>
      <c r="M39" s="532"/>
      <c r="N39" s="532"/>
      <c r="O39" s="532"/>
      <c r="P39" s="532"/>
      <c r="Q39" s="532"/>
      <c r="R39" s="532"/>
      <c r="S39" s="532"/>
      <c r="T39" s="532"/>
      <c r="U39" s="532"/>
      <c r="V39" s="532"/>
      <c r="W39" s="766" t="s">
        <v>272</v>
      </c>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38"/>
      <c r="AW39" s="638"/>
      <c r="AX39" s="532"/>
      <c r="AY39" s="532"/>
      <c r="AZ39" s="532"/>
      <c r="BA39" s="775"/>
      <c r="BB39" s="585"/>
      <c r="BC39" s="585" t="s">
        <v>32</v>
      </c>
      <c r="BD39" s="587"/>
      <c r="BE39" s="587"/>
      <c r="BF39" s="587"/>
      <c r="BG39" s="587"/>
      <c r="BH39" s="587"/>
      <c r="BI39" s="587"/>
      <c r="BJ39" s="532"/>
    </row>
    <row r="40" spans="1:62" ht="15.75" customHeight="1">
      <c r="A40" s="532" t="s">
        <v>23</v>
      </c>
      <c r="B40" s="532"/>
      <c r="C40" s="532"/>
      <c r="D40" s="532"/>
      <c r="E40" s="532"/>
      <c r="F40" s="532"/>
      <c r="G40" s="532"/>
      <c r="H40" s="532"/>
      <c r="I40" s="532"/>
      <c r="J40" s="532"/>
      <c r="K40" s="532"/>
      <c r="L40" s="532"/>
      <c r="M40" s="532"/>
      <c r="N40" s="532"/>
      <c r="O40" s="532"/>
      <c r="P40" s="532"/>
      <c r="Q40" s="532"/>
      <c r="R40" s="532"/>
      <c r="S40" s="532"/>
      <c r="T40" s="532"/>
      <c r="U40" s="532"/>
      <c r="V40" s="532"/>
      <c r="W40" s="766"/>
      <c r="X40" s="616" t="s">
        <v>273</v>
      </c>
      <c r="Y40" s="989"/>
      <c r="Z40" s="989"/>
      <c r="AA40" s="989"/>
      <c r="AB40" s="989"/>
      <c r="AC40" s="989"/>
      <c r="AD40" s="989"/>
      <c r="AE40" s="989"/>
      <c r="AF40" s="989"/>
      <c r="AG40" s="989"/>
      <c r="AH40" s="989"/>
      <c r="AI40" s="989"/>
      <c r="AJ40" s="989"/>
      <c r="AK40" s="989"/>
      <c r="AL40" s="989"/>
      <c r="AM40" s="989"/>
      <c r="AN40" s="989"/>
      <c r="AO40" s="989"/>
      <c r="AP40" s="989"/>
      <c r="AQ40" s="989"/>
      <c r="AR40" s="989"/>
      <c r="AS40" s="989"/>
      <c r="AT40" s="989"/>
      <c r="AU40" s="989"/>
      <c r="AV40" s="990"/>
      <c r="AW40" s="990"/>
      <c r="AX40" s="991"/>
      <c r="AY40" s="991"/>
      <c r="AZ40" s="991"/>
      <c r="BA40" s="774"/>
      <c r="BB40" s="532"/>
      <c r="BC40" s="532"/>
      <c r="BD40" s="532"/>
      <c r="BE40" s="532"/>
      <c r="BF40" s="532"/>
      <c r="BG40" s="532"/>
      <c r="BH40" s="532"/>
      <c r="BI40" s="532"/>
      <c r="BJ40" s="532"/>
    </row>
    <row r="41" spans="1:62" ht="18" customHeight="1">
      <c r="A41" s="585"/>
      <c r="B41" s="927"/>
      <c r="C41" s="927"/>
      <c r="D41" s="927"/>
      <c r="E41" s="927"/>
      <c r="F41" s="927"/>
      <c r="G41" s="927"/>
      <c r="H41" s="927"/>
      <c r="I41" s="927"/>
      <c r="J41" s="927"/>
      <c r="K41" s="927"/>
      <c r="L41" s="532"/>
      <c r="M41" s="532"/>
      <c r="N41" s="532"/>
      <c r="O41" s="532"/>
      <c r="P41" s="532"/>
      <c r="Q41" s="532"/>
      <c r="R41" s="532"/>
      <c r="S41" s="532"/>
      <c r="T41" s="532"/>
      <c r="U41" s="532"/>
      <c r="V41" s="532"/>
      <c r="W41" s="766" t="s">
        <v>33</v>
      </c>
      <c r="X41" s="617"/>
      <c r="Y41" s="617"/>
      <c r="Z41" s="617"/>
      <c r="AA41" s="617"/>
      <c r="AB41" s="617"/>
      <c r="AC41" s="617"/>
      <c r="AD41" s="617"/>
      <c r="AE41" s="617"/>
      <c r="AF41" s="617"/>
      <c r="AG41" s="617"/>
      <c r="AH41" s="617"/>
      <c r="AI41" s="617"/>
      <c r="AJ41" s="617"/>
      <c r="AK41" s="617"/>
      <c r="AL41" s="617"/>
      <c r="AM41" s="617"/>
      <c r="AN41" s="617"/>
      <c r="AO41" s="617"/>
      <c r="AP41" s="617"/>
      <c r="AQ41" s="617"/>
      <c r="AR41" s="617"/>
      <c r="AS41" s="617"/>
      <c r="AT41" s="617"/>
      <c r="AU41" s="617"/>
      <c r="AV41" s="639"/>
      <c r="AW41" s="639"/>
      <c r="AX41" s="708"/>
      <c r="AY41" s="708"/>
      <c r="AZ41" s="708"/>
      <c r="BA41" s="776"/>
      <c r="BB41" s="532"/>
      <c r="BC41" s="532"/>
      <c r="BD41" s="585"/>
      <c r="BE41" s="532"/>
      <c r="BF41" s="532"/>
      <c r="BG41" s="532"/>
      <c r="BH41" s="532"/>
      <c r="BI41" s="588"/>
      <c r="BJ41" s="588"/>
    </row>
    <row r="42" spans="1:62" ht="18" customHeight="1">
      <c r="A42" s="532"/>
      <c r="B42" s="532" t="s">
        <v>34</v>
      </c>
      <c r="C42" s="532"/>
      <c r="D42" s="532"/>
      <c r="E42" s="532"/>
      <c r="F42" s="532"/>
      <c r="G42" s="532"/>
      <c r="H42" s="532"/>
      <c r="I42" s="532"/>
      <c r="J42" s="532"/>
      <c r="K42" s="532"/>
      <c r="L42" s="532"/>
      <c r="M42" s="532"/>
      <c r="N42" s="532"/>
      <c r="O42" s="532"/>
      <c r="P42" s="532"/>
      <c r="Q42" s="532"/>
      <c r="R42" s="532"/>
      <c r="S42" s="532"/>
      <c r="T42" s="532"/>
      <c r="U42" s="532"/>
      <c r="V42" s="532"/>
      <c r="W42" s="773"/>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row>
    <row r="43" spans="1:62" ht="18" customHeight="1">
      <c r="A43" s="532"/>
      <c r="B43" s="589" t="s">
        <v>12</v>
      </c>
      <c r="C43" s="590"/>
      <c r="D43" s="591" t="s">
        <v>35</v>
      </c>
      <c r="E43" s="532"/>
      <c r="F43" s="532"/>
      <c r="G43" s="532"/>
      <c r="H43" s="532"/>
      <c r="I43" s="532"/>
      <c r="J43" s="532"/>
      <c r="K43" s="532"/>
      <c r="L43" s="532"/>
      <c r="M43" s="532"/>
      <c r="N43" s="532"/>
      <c r="O43" s="532"/>
      <c r="P43" s="532"/>
      <c r="Q43" s="532"/>
      <c r="R43" s="922" t="s">
        <v>17</v>
      </c>
      <c r="S43" s="923"/>
      <c r="T43" s="590"/>
      <c r="U43" s="591" t="s">
        <v>36</v>
      </c>
      <c r="V43" s="532"/>
      <c r="W43" s="532"/>
      <c r="X43" s="532"/>
      <c r="Y43" s="532"/>
      <c r="Z43" s="532"/>
      <c r="AA43" s="532"/>
      <c r="AB43" s="532"/>
      <c r="AC43" s="532"/>
      <c r="AD43" s="532"/>
      <c r="AE43" s="532"/>
      <c r="AF43" s="532"/>
      <c r="AG43" s="532"/>
      <c r="AH43" s="532"/>
      <c r="AI43" s="922" t="s">
        <v>37</v>
      </c>
      <c r="AJ43" s="923"/>
      <c r="AK43" s="634"/>
      <c r="AL43" s="591" t="s">
        <v>38</v>
      </c>
      <c r="AM43" s="59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row>
    <row r="44" spans="1:62" ht="18" customHeight="1">
      <c r="A44" s="532"/>
      <c r="B44" s="589" t="s">
        <v>13</v>
      </c>
      <c r="C44" s="590"/>
      <c r="D44" s="591" t="s">
        <v>39</v>
      </c>
      <c r="E44" s="532"/>
      <c r="F44" s="532"/>
      <c r="G44" s="532"/>
      <c r="H44" s="532"/>
      <c r="I44" s="532"/>
      <c r="J44" s="532"/>
      <c r="K44" s="532"/>
      <c r="L44" s="532"/>
      <c r="M44" s="532"/>
      <c r="N44" s="532"/>
      <c r="O44" s="532"/>
      <c r="P44" s="532"/>
      <c r="Q44" s="532"/>
      <c r="R44" s="922" t="s">
        <v>18</v>
      </c>
      <c r="S44" s="923"/>
      <c r="T44" s="590"/>
      <c r="U44" s="591" t="s">
        <v>40</v>
      </c>
      <c r="V44" s="532"/>
      <c r="W44" s="532"/>
      <c r="X44" s="532"/>
      <c r="Y44" s="532"/>
      <c r="Z44" s="532"/>
      <c r="AA44" s="532"/>
      <c r="AB44" s="532"/>
      <c r="AC44" s="532"/>
      <c r="AD44" s="532"/>
      <c r="AE44" s="532"/>
      <c r="AF44" s="532"/>
      <c r="AG44" s="532"/>
      <c r="AH44" s="532"/>
      <c r="AI44" s="922" t="s">
        <v>16</v>
      </c>
      <c r="AJ44" s="923"/>
      <c r="AK44" s="635"/>
      <c r="AL44" s="532" t="s">
        <v>41</v>
      </c>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row>
    <row r="45" spans="1:62" ht="18" customHeight="1">
      <c r="A45" s="532"/>
      <c r="B45" s="589" t="s">
        <v>14</v>
      </c>
      <c r="C45" s="590"/>
      <c r="D45" s="591" t="s">
        <v>42</v>
      </c>
      <c r="E45" s="532"/>
      <c r="F45" s="532"/>
      <c r="G45" s="532"/>
      <c r="H45" s="532"/>
      <c r="I45" s="532"/>
      <c r="J45" s="532"/>
      <c r="K45" s="532"/>
      <c r="L45" s="532"/>
      <c r="M45" s="532"/>
      <c r="N45" s="532"/>
      <c r="O45" s="532"/>
      <c r="P45" s="532"/>
      <c r="Q45" s="532"/>
      <c r="R45" s="922" t="s">
        <v>19</v>
      </c>
      <c r="S45" s="923"/>
      <c r="T45" s="590"/>
      <c r="U45" s="591" t="s">
        <v>43</v>
      </c>
      <c r="V45" s="532"/>
      <c r="W45" s="532"/>
      <c r="X45" s="532"/>
      <c r="Y45" s="532"/>
      <c r="Z45" s="532"/>
      <c r="AA45" s="532"/>
      <c r="AB45" s="532"/>
      <c r="AC45" s="532"/>
      <c r="AD45" s="532"/>
      <c r="AE45" s="532"/>
      <c r="AF45" s="532"/>
      <c r="AG45" s="532"/>
      <c r="AH45" s="532"/>
      <c r="AI45" s="635"/>
      <c r="AJ45" s="635"/>
      <c r="AK45" s="635"/>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row>
    <row r="46" spans="1:62" ht="18" customHeight="1">
      <c r="A46" s="532"/>
      <c r="B46" s="589" t="s">
        <v>15</v>
      </c>
      <c r="C46" s="590"/>
      <c r="D46" s="591" t="s">
        <v>44</v>
      </c>
      <c r="E46" s="532"/>
      <c r="F46" s="532"/>
      <c r="G46" s="532"/>
      <c r="H46" s="532"/>
      <c r="I46" s="532"/>
      <c r="J46" s="532"/>
      <c r="K46" s="532"/>
      <c r="L46" s="532"/>
      <c r="M46" s="532"/>
      <c r="N46" s="532"/>
      <c r="O46" s="532"/>
      <c r="P46" s="532"/>
      <c r="Q46" s="532"/>
      <c r="R46" s="922" t="s">
        <v>20</v>
      </c>
      <c r="S46" s="923"/>
      <c r="T46" s="590"/>
      <c r="U46" s="591" t="s">
        <v>45</v>
      </c>
      <c r="V46" s="532"/>
      <c r="W46" s="532"/>
      <c r="X46" s="532"/>
      <c r="Y46" s="532"/>
      <c r="Z46" s="532"/>
      <c r="AA46" s="532"/>
      <c r="AB46" s="532"/>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32"/>
      <c r="AY46" s="532"/>
      <c r="AZ46" s="532"/>
      <c r="BA46" s="532"/>
      <c r="BB46" s="532"/>
      <c r="BC46" s="532"/>
      <c r="BD46" s="532"/>
      <c r="BE46" s="532"/>
      <c r="BF46" s="532"/>
      <c r="BG46" s="532"/>
      <c r="BH46" s="532"/>
      <c r="BI46" s="532"/>
      <c r="BJ46" s="532"/>
    </row>
    <row r="47" spans="1:62" ht="18" customHeight="1">
      <c r="A47" s="532"/>
      <c r="B47" s="589" t="s">
        <v>46</v>
      </c>
      <c r="C47" s="590"/>
      <c r="D47" s="591" t="s">
        <v>47</v>
      </c>
      <c r="E47" s="532"/>
      <c r="F47" s="532"/>
      <c r="G47" s="532"/>
      <c r="H47" s="532"/>
      <c r="I47" s="532"/>
      <c r="J47" s="532"/>
      <c r="K47" s="532"/>
      <c r="L47" s="532"/>
      <c r="M47" s="532"/>
      <c r="N47" s="532"/>
      <c r="O47" s="532"/>
      <c r="P47" s="532"/>
      <c r="Q47" s="532"/>
      <c r="R47" s="922" t="s">
        <v>48</v>
      </c>
      <c r="S47" s="923"/>
      <c r="T47" s="590"/>
      <c r="U47" s="591" t="s">
        <v>49</v>
      </c>
      <c r="V47" s="532"/>
      <c r="W47" s="532"/>
      <c r="X47" s="532"/>
      <c r="Y47" s="532"/>
      <c r="Z47" s="532"/>
      <c r="AA47" s="532"/>
      <c r="AB47" s="532"/>
      <c r="AC47" s="532"/>
      <c r="AD47" s="532"/>
      <c r="AE47" s="532"/>
      <c r="AF47" s="532"/>
      <c r="AG47" s="532"/>
      <c r="AH47" s="532"/>
      <c r="AI47" s="532"/>
      <c r="AJ47" s="532"/>
      <c r="AK47" s="532"/>
      <c r="AL47" s="532"/>
      <c r="AM47" s="532"/>
      <c r="AN47" s="532"/>
      <c r="AO47" s="532"/>
      <c r="AP47" s="532"/>
      <c r="AQ47" s="532"/>
      <c r="AR47" s="532"/>
      <c r="AS47" s="532"/>
      <c r="AT47" s="532"/>
      <c r="AU47" s="532"/>
      <c r="AV47" s="532"/>
      <c r="AW47" s="532"/>
      <c r="AX47" s="532"/>
      <c r="AY47" s="532"/>
      <c r="AZ47" s="532"/>
      <c r="BA47" s="532"/>
      <c r="BB47" s="532"/>
      <c r="BC47" s="532"/>
      <c r="BD47" s="532"/>
      <c r="BE47" s="532"/>
      <c r="BF47" s="532"/>
      <c r="BG47" s="532"/>
      <c r="BH47" s="532"/>
      <c r="BI47" s="532"/>
      <c r="BJ47" s="532"/>
    </row>
    <row r="48" spans="1:62" ht="6.75" customHeight="1">
      <c r="A48" s="532"/>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2"/>
      <c r="AN48" s="532"/>
      <c r="AO48" s="532"/>
      <c r="AP48" s="532"/>
      <c r="AQ48" s="532"/>
      <c r="AR48" s="532"/>
      <c r="AS48" s="532"/>
      <c r="AT48" s="532"/>
      <c r="AU48" s="532"/>
      <c r="AV48" s="532"/>
      <c r="AW48" s="532"/>
      <c r="AX48" s="532"/>
      <c r="AY48" s="532"/>
      <c r="AZ48" s="532"/>
      <c r="BA48" s="532"/>
      <c r="BB48" s="532"/>
      <c r="BC48" s="532"/>
      <c r="BD48" s="532"/>
      <c r="BE48" s="532"/>
      <c r="BF48" s="532"/>
      <c r="BG48" s="532"/>
      <c r="BH48" s="532"/>
      <c r="BI48" s="532"/>
      <c r="BJ48" s="532"/>
    </row>
    <row r="49" spans="1:62" ht="15" customHeight="1">
      <c r="A49" s="529"/>
      <c r="B49" s="529"/>
      <c r="C49" s="529"/>
      <c r="D49" s="530"/>
      <c r="E49" s="531"/>
      <c r="F49" s="531"/>
      <c r="G49" s="531"/>
      <c r="H49" s="530"/>
      <c r="I49" s="531"/>
      <c r="J49" s="599"/>
      <c r="K49" s="530"/>
      <c r="L49" s="531"/>
      <c r="M49" s="599"/>
      <c r="N49" s="530"/>
      <c r="O49" s="531"/>
      <c r="P49" s="531"/>
      <c r="Q49" s="604"/>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92"/>
      <c r="AX49" s="592"/>
      <c r="AY49" s="592"/>
      <c r="AZ49" s="592"/>
      <c r="BA49" s="592"/>
      <c r="BB49" s="592"/>
      <c r="BC49" s="592"/>
      <c r="BD49" s="592"/>
      <c r="BE49" s="592"/>
      <c r="BF49" s="592"/>
      <c r="BG49" s="592"/>
      <c r="BH49" s="592"/>
      <c r="BI49" s="592"/>
      <c r="BJ49" s="592"/>
    </row>
    <row r="50" spans="1:62" ht="18.75" customHeight="1">
      <c r="A50" s="592"/>
      <c r="B50" s="529"/>
      <c r="C50" s="529"/>
      <c r="D50" s="530"/>
      <c r="E50" s="531"/>
      <c r="F50" s="531"/>
      <c r="G50" s="531"/>
      <c r="H50" s="530"/>
      <c r="I50" s="531"/>
      <c r="J50" s="599"/>
      <c r="K50" s="530"/>
      <c r="L50" s="531"/>
      <c r="M50" s="599"/>
      <c r="N50" s="530"/>
      <c r="O50" s="531"/>
      <c r="P50" s="531"/>
      <c r="Q50" s="604"/>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592"/>
      <c r="AU50" s="592"/>
      <c r="AV50" s="592"/>
      <c r="AW50" s="592"/>
      <c r="AX50" s="592"/>
      <c r="AY50" s="592"/>
      <c r="AZ50" s="592"/>
      <c r="BA50" s="592"/>
      <c r="BB50" s="592"/>
      <c r="BC50" s="592"/>
      <c r="BD50" s="592"/>
      <c r="BE50" s="592"/>
      <c r="BF50" s="592"/>
      <c r="BG50" s="592"/>
      <c r="BH50" s="592"/>
      <c r="BI50" s="592"/>
      <c r="BJ50" s="592"/>
    </row>
    <row r="51" spans="1:62" s="522" customFormat="1" ht="19.5" customHeight="1">
      <c r="A51" s="593" t="s">
        <v>5</v>
      </c>
      <c r="B51" s="924" t="s">
        <v>50</v>
      </c>
      <c r="C51" s="915"/>
      <c r="D51" s="915"/>
      <c r="E51" s="915"/>
      <c r="F51" s="915"/>
      <c r="G51" s="915"/>
      <c r="H51" s="915"/>
      <c r="I51" s="915"/>
      <c r="J51" s="915"/>
      <c r="K51" s="915"/>
      <c r="L51" s="915"/>
      <c r="M51" s="915"/>
      <c r="N51" s="915"/>
      <c r="O51" s="915"/>
      <c r="P51" s="915"/>
      <c r="Q51" s="915"/>
      <c r="R51" s="915"/>
      <c r="S51" s="915"/>
      <c r="T51" s="915"/>
      <c r="U51" s="915"/>
      <c r="V51" s="915"/>
      <c r="W51" s="915"/>
      <c r="X51" s="915"/>
      <c r="Y51" s="915"/>
      <c r="Z51" s="915"/>
      <c r="AA51" s="915"/>
      <c r="AB51" s="915"/>
      <c r="AC51" s="915"/>
      <c r="AD51" s="915"/>
      <c r="AE51" s="915"/>
      <c r="AF51" s="915"/>
      <c r="AG51" s="915"/>
      <c r="AH51" s="915"/>
      <c r="AI51" s="915"/>
      <c r="AJ51" s="915"/>
      <c r="AK51" s="915"/>
      <c r="AL51" s="915"/>
      <c r="AM51" s="915"/>
      <c r="AN51" s="915"/>
      <c r="AO51" s="915"/>
      <c r="AP51" s="916"/>
      <c r="AQ51" s="914" t="s">
        <v>51</v>
      </c>
      <c r="AR51" s="915"/>
      <c r="AS51" s="915"/>
      <c r="AT51" s="915"/>
      <c r="AU51" s="916"/>
      <c r="AV51" s="914" t="s">
        <v>52</v>
      </c>
      <c r="AW51" s="915"/>
      <c r="AX51" s="915"/>
      <c r="AY51" s="915"/>
      <c r="AZ51" s="915"/>
      <c r="BA51" s="915"/>
      <c r="BB51" s="915"/>
      <c r="BC51" s="640"/>
      <c r="BD51" s="914"/>
      <c r="BE51" s="915"/>
      <c r="BF51" s="915"/>
      <c r="BG51" s="915"/>
      <c r="BH51" s="915"/>
      <c r="BI51" s="915"/>
      <c r="BJ51" s="916"/>
    </row>
    <row r="52" spans="1:62" ht="20.25" customHeight="1" thickTop="1">
      <c r="A52" s="861" t="s">
        <v>53</v>
      </c>
      <c r="B52" s="594">
        <v>1</v>
      </c>
      <c r="C52" s="890" t="s">
        <v>260</v>
      </c>
      <c r="D52" s="890"/>
      <c r="E52" s="890"/>
      <c r="F52" s="890"/>
      <c r="G52" s="890"/>
      <c r="H52" s="890"/>
      <c r="I52" s="890"/>
      <c r="J52" s="890"/>
      <c r="K52" s="890"/>
      <c r="L52" s="890"/>
      <c r="M52" s="890"/>
      <c r="N52" s="890"/>
      <c r="O52" s="890"/>
      <c r="P52" s="890"/>
      <c r="Q52" s="890"/>
      <c r="R52" s="890"/>
      <c r="S52" s="890"/>
      <c r="T52" s="890"/>
      <c r="U52" s="890"/>
      <c r="V52" s="890"/>
      <c r="W52" s="890"/>
      <c r="X52" s="890"/>
      <c r="Y52" s="890"/>
      <c r="Z52" s="890"/>
      <c r="AA52" s="890"/>
      <c r="AB52" s="890"/>
      <c r="AC52" s="890"/>
      <c r="AD52" s="890"/>
      <c r="AE52" s="890"/>
      <c r="AF52" s="890"/>
      <c r="AG52" s="890"/>
      <c r="AH52" s="890"/>
      <c r="AI52" s="890"/>
      <c r="AJ52" s="890"/>
      <c r="AK52" s="890"/>
      <c r="AL52" s="890"/>
      <c r="AM52" s="890"/>
      <c r="AN52" s="890"/>
      <c r="AO52" s="890"/>
      <c r="AP52" s="890"/>
      <c r="AQ52" s="873">
        <v>24</v>
      </c>
      <c r="AR52" s="874"/>
      <c r="AS52" s="874"/>
      <c r="AT52" s="874"/>
      <c r="AU52" s="875"/>
      <c r="AV52" s="869"/>
      <c r="AW52" s="870"/>
      <c r="AX52" s="870"/>
      <c r="AY52" s="870"/>
      <c r="AZ52" s="870"/>
      <c r="BA52" s="870"/>
      <c r="BB52" s="870"/>
      <c r="BC52" s="871"/>
      <c r="BD52" s="891" t="s">
        <v>270</v>
      </c>
      <c r="BE52" s="892"/>
      <c r="BF52" s="892"/>
      <c r="BG52" s="892"/>
      <c r="BH52" s="892"/>
      <c r="BI52" s="892"/>
      <c r="BJ52" s="893"/>
    </row>
    <row r="53" spans="1:62" ht="23.15" customHeight="1">
      <c r="A53" s="862"/>
      <c r="B53" s="595">
        <v>2</v>
      </c>
      <c r="C53" s="876" t="s">
        <v>274</v>
      </c>
      <c r="D53" s="877"/>
      <c r="E53" s="877"/>
      <c r="F53" s="877"/>
      <c r="G53" s="877"/>
      <c r="H53" s="877"/>
      <c r="I53" s="877"/>
      <c r="J53" s="877"/>
      <c r="K53" s="877"/>
      <c r="L53" s="877"/>
      <c r="M53" s="877"/>
      <c r="N53" s="877"/>
      <c r="O53" s="877"/>
      <c r="P53" s="877"/>
      <c r="Q53" s="877"/>
      <c r="R53" s="877"/>
      <c r="S53" s="877"/>
      <c r="T53" s="877"/>
      <c r="U53" s="877"/>
      <c r="V53" s="877"/>
      <c r="W53" s="877"/>
      <c r="X53" s="877"/>
      <c r="Y53" s="877"/>
      <c r="Z53" s="877"/>
      <c r="AA53" s="877"/>
      <c r="AB53" s="877"/>
      <c r="AC53" s="877"/>
      <c r="AD53" s="877"/>
      <c r="AE53" s="877"/>
      <c r="AF53" s="877"/>
      <c r="AG53" s="877"/>
      <c r="AH53" s="877"/>
      <c r="AI53" s="877"/>
      <c r="AJ53" s="877"/>
      <c r="AK53" s="877"/>
      <c r="AL53" s="877"/>
      <c r="AM53" s="877"/>
      <c r="AN53" s="877"/>
      <c r="AO53" s="877"/>
      <c r="AP53" s="878"/>
      <c r="AQ53" s="822">
        <v>0</v>
      </c>
      <c r="AR53" s="823"/>
      <c r="AS53" s="823"/>
      <c r="AT53" s="823"/>
      <c r="AU53" s="824"/>
      <c r="AV53" s="825" t="s">
        <v>276</v>
      </c>
      <c r="AW53" s="826"/>
      <c r="AX53" s="826"/>
      <c r="AY53" s="826"/>
      <c r="AZ53" s="826"/>
      <c r="BA53" s="826"/>
      <c r="BB53" s="826"/>
      <c r="BC53" s="827"/>
      <c r="BD53" s="917"/>
      <c r="BE53" s="918"/>
      <c r="BF53" s="918"/>
      <c r="BG53" s="918"/>
      <c r="BH53" s="918"/>
      <c r="BI53" s="918"/>
      <c r="BJ53" s="919"/>
    </row>
    <row r="54" spans="1:62" ht="23.15" customHeight="1">
      <c r="A54" s="862"/>
      <c r="B54" s="595">
        <v>3</v>
      </c>
      <c r="C54" s="876" t="s">
        <v>275</v>
      </c>
      <c r="D54" s="877"/>
      <c r="E54" s="877"/>
      <c r="F54" s="877"/>
      <c r="G54" s="877"/>
      <c r="H54" s="877"/>
      <c r="I54" s="877"/>
      <c r="J54" s="877"/>
      <c r="K54" s="877"/>
      <c r="L54" s="877"/>
      <c r="M54" s="877"/>
      <c r="N54" s="877"/>
      <c r="O54" s="877"/>
      <c r="P54" s="877"/>
      <c r="Q54" s="877"/>
      <c r="R54" s="877"/>
      <c r="S54" s="877"/>
      <c r="T54" s="877"/>
      <c r="U54" s="877"/>
      <c r="V54" s="877"/>
      <c r="W54" s="877"/>
      <c r="X54" s="877"/>
      <c r="Y54" s="877"/>
      <c r="Z54" s="877"/>
      <c r="AA54" s="877"/>
      <c r="AB54" s="877"/>
      <c r="AC54" s="877"/>
      <c r="AD54" s="877"/>
      <c r="AE54" s="877"/>
      <c r="AF54" s="877"/>
      <c r="AG54" s="877"/>
      <c r="AH54" s="877"/>
      <c r="AI54" s="877"/>
      <c r="AJ54" s="877"/>
      <c r="AK54" s="877"/>
      <c r="AL54" s="877"/>
      <c r="AM54" s="877"/>
      <c r="AN54" s="877"/>
      <c r="AO54" s="877"/>
      <c r="AP54" s="878"/>
      <c r="AQ54" s="822">
        <v>0</v>
      </c>
      <c r="AR54" s="823"/>
      <c r="AS54" s="823"/>
      <c r="AT54" s="823"/>
      <c r="AU54" s="824"/>
      <c r="AV54" s="825" t="s">
        <v>277</v>
      </c>
      <c r="AW54" s="826"/>
      <c r="AX54" s="826"/>
      <c r="AY54" s="826"/>
      <c r="AZ54" s="826"/>
      <c r="BA54" s="826"/>
      <c r="BB54" s="826"/>
      <c r="BC54" s="827"/>
      <c r="BD54" s="852"/>
      <c r="BE54" s="912"/>
      <c r="BF54" s="912"/>
      <c r="BG54" s="912"/>
      <c r="BH54" s="912"/>
      <c r="BI54" s="912"/>
      <c r="BJ54" s="913"/>
    </row>
    <row r="55" spans="1:62" ht="23.15" customHeight="1">
      <c r="A55" s="862"/>
      <c r="B55" s="595">
        <v>4</v>
      </c>
      <c r="C55" s="876"/>
      <c r="D55" s="877"/>
      <c r="E55" s="877"/>
      <c r="F55" s="877"/>
      <c r="G55" s="877"/>
      <c r="H55" s="877"/>
      <c r="I55" s="877"/>
      <c r="J55" s="877"/>
      <c r="K55" s="877"/>
      <c r="L55" s="877"/>
      <c r="M55" s="877"/>
      <c r="N55" s="877"/>
      <c r="O55" s="877"/>
      <c r="P55" s="877"/>
      <c r="Q55" s="877"/>
      <c r="R55" s="877"/>
      <c r="S55" s="877"/>
      <c r="T55" s="877"/>
      <c r="U55" s="877"/>
      <c r="V55" s="877"/>
      <c r="W55" s="877"/>
      <c r="X55" s="877"/>
      <c r="Y55" s="877"/>
      <c r="Z55" s="877"/>
      <c r="AA55" s="877"/>
      <c r="AB55" s="877"/>
      <c r="AC55" s="877"/>
      <c r="AD55" s="877"/>
      <c r="AE55" s="877"/>
      <c r="AF55" s="877"/>
      <c r="AG55" s="877"/>
      <c r="AH55" s="877"/>
      <c r="AI55" s="877"/>
      <c r="AJ55" s="877"/>
      <c r="AK55" s="877"/>
      <c r="AL55" s="877"/>
      <c r="AM55" s="877"/>
      <c r="AN55" s="877"/>
      <c r="AO55" s="877"/>
      <c r="AP55" s="878"/>
      <c r="AQ55" s="822"/>
      <c r="AR55" s="823"/>
      <c r="AS55" s="823"/>
      <c r="AT55" s="823"/>
      <c r="AU55" s="824"/>
      <c r="AV55" s="825"/>
      <c r="AW55" s="826"/>
      <c r="AX55" s="826"/>
      <c r="AY55" s="826"/>
      <c r="AZ55" s="826"/>
      <c r="BA55" s="826"/>
      <c r="BB55" s="826"/>
      <c r="BC55" s="827"/>
      <c r="BD55" s="819"/>
      <c r="BE55" s="820"/>
      <c r="BF55" s="820"/>
      <c r="BG55" s="820"/>
      <c r="BH55" s="820"/>
      <c r="BI55" s="820"/>
      <c r="BJ55" s="821"/>
    </row>
    <row r="56" spans="1:62" ht="23.15" customHeight="1">
      <c r="A56" s="862"/>
      <c r="B56" s="595">
        <v>5</v>
      </c>
      <c r="C56" s="876"/>
      <c r="D56" s="877"/>
      <c r="E56" s="877"/>
      <c r="F56" s="877"/>
      <c r="G56" s="877"/>
      <c r="H56" s="877"/>
      <c r="I56" s="877"/>
      <c r="J56" s="877"/>
      <c r="K56" s="877"/>
      <c r="L56" s="877"/>
      <c r="M56" s="877"/>
      <c r="N56" s="877"/>
      <c r="O56" s="877"/>
      <c r="P56" s="877"/>
      <c r="Q56" s="877"/>
      <c r="R56" s="877"/>
      <c r="S56" s="877"/>
      <c r="T56" s="877"/>
      <c r="U56" s="877"/>
      <c r="V56" s="877"/>
      <c r="W56" s="877"/>
      <c r="X56" s="877"/>
      <c r="Y56" s="877"/>
      <c r="Z56" s="877"/>
      <c r="AA56" s="877"/>
      <c r="AB56" s="877"/>
      <c r="AC56" s="877"/>
      <c r="AD56" s="877"/>
      <c r="AE56" s="877"/>
      <c r="AF56" s="877"/>
      <c r="AG56" s="877"/>
      <c r="AH56" s="877"/>
      <c r="AI56" s="877"/>
      <c r="AJ56" s="877"/>
      <c r="AK56" s="877"/>
      <c r="AL56" s="877"/>
      <c r="AM56" s="877"/>
      <c r="AN56" s="877"/>
      <c r="AO56" s="877"/>
      <c r="AP56" s="878"/>
      <c r="AQ56" s="822"/>
      <c r="AR56" s="823"/>
      <c r="AS56" s="823"/>
      <c r="AT56" s="823"/>
      <c r="AU56" s="824"/>
      <c r="AV56" s="825"/>
      <c r="AW56" s="826"/>
      <c r="AX56" s="826"/>
      <c r="AY56" s="826"/>
      <c r="AZ56" s="826"/>
      <c r="BA56" s="826"/>
      <c r="BB56" s="826"/>
      <c r="BC56" s="827"/>
      <c r="BD56" s="884"/>
      <c r="BE56" s="885"/>
      <c r="BF56" s="885"/>
      <c r="BG56" s="885"/>
      <c r="BH56" s="885"/>
      <c r="BI56" s="885"/>
      <c r="BJ56" s="886"/>
    </row>
    <row r="57" spans="1:62" ht="23.15" customHeight="1">
      <c r="A57" s="862"/>
      <c r="B57" s="595">
        <v>6</v>
      </c>
      <c r="C57" s="819"/>
      <c r="D57" s="820"/>
      <c r="E57" s="820"/>
      <c r="F57" s="820"/>
      <c r="G57" s="820"/>
      <c r="H57" s="820"/>
      <c r="I57" s="820"/>
      <c r="J57" s="820"/>
      <c r="K57" s="820"/>
      <c r="L57" s="820"/>
      <c r="M57" s="820"/>
      <c r="N57" s="820"/>
      <c r="O57" s="820"/>
      <c r="P57" s="820"/>
      <c r="Q57" s="820"/>
      <c r="R57" s="820"/>
      <c r="S57" s="820"/>
      <c r="T57" s="820"/>
      <c r="U57" s="820"/>
      <c r="V57" s="820"/>
      <c r="W57" s="820"/>
      <c r="X57" s="820"/>
      <c r="Y57" s="820"/>
      <c r="Z57" s="820"/>
      <c r="AA57" s="820"/>
      <c r="AB57" s="820"/>
      <c r="AC57" s="820"/>
      <c r="AD57" s="820"/>
      <c r="AE57" s="820"/>
      <c r="AF57" s="820"/>
      <c r="AG57" s="820"/>
      <c r="AH57" s="820"/>
      <c r="AI57" s="820"/>
      <c r="AJ57" s="820"/>
      <c r="AK57" s="820"/>
      <c r="AL57" s="820"/>
      <c r="AM57" s="820"/>
      <c r="AN57" s="820"/>
      <c r="AO57" s="820"/>
      <c r="AP57" s="821"/>
      <c r="AQ57" s="822"/>
      <c r="AR57" s="823"/>
      <c r="AS57" s="823"/>
      <c r="AT57" s="823"/>
      <c r="AU57" s="824"/>
      <c r="AV57" s="825"/>
      <c r="AW57" s="826"/>
      <c r="AX57" s="826"/>
      <c r="AY57" s="826"/>
      <c r="AZ57" s="826"/>
      <c r="BA57" s="826"/>
      <c r="BB57" s="826"/>
      <c r="BC57" s="827"/>
      <c r="BD57" s="884"/>
      <c r="BE57" s="885"/>
      <c r="BF57" s="885"/>
      <c r="BG57" s="885"/>
      <c r="BH57" s="885"/>
      <c r="BI57" s="885"/>
      <c r="BJ57" s="886"/>
    </row>
    <row r="58" spans="1:62" ht="23.15" customHeight="1">
      <c r="A58" s="862"/>
      <c r="B58" s="595">
        <v>7</v>
      </c>
      <c r="C58" s="819"/>
      <c r="D58" s="820"/>
      <c r="E58" s="820"/>
      <c r="F58" s="820"/>
      <c r="G58" s="820"/>
      <c r="H58" s="820"/>
      <c r="I58" s="820"/>
      <c r="J58" s="820"/>
      <c r="K58" s="820"/>
      <c r="L58" s="820"/>
      <c r="M58" s="820"/>
      <c r="N58" s="820"/>
      <c r="O58" s="820"/>
      <c r="P58" s="820"/>
      <c r="Q58" s="820"/>
      <c r="R58" s="820"/>
      <c r="S58" s="820"/>
      <c r="T58" s="820"/>
      <c r="U58" s="820"/>
      <c r="V58" s="820"/>
      <c r="W58" s="820"/>
      <c r="X58" s="820"/>
      <c r="Y58" s="820"/>
      <c r="Z58" s="820"/>
      <c r="AA58" s="820"/>
      <c r="AB58" s="820"/>
      <c r="AC58" s="820"/>
      <c r="AD58" s="820"/>
      <c r="AE58" s="820"/>
      <c r="AF58" s="820"/>
      <c r="AG58" s="820"/>
      <c r="AH58" s="820"/>
      <c r="AI58" s="820"/>
      <c r="AJ58" s="820"/>
      <c r="AK58" s="820"/>
      <c r="AL58" s="820"/>
      <c r="AM58" s="820"/>
      <c r="AN58" s="820"/>
      <c r="AO58" s="820"/>
      <c r="AP58" s="821"/>
      <c r="AQ58" s="822"/>
      <c r="AR58" s="823"/>
      <c r="AS58" s="823"/>
      <c r="AT58" s="823"/>
      <c r="AU58" s="824"/>
      <c r="AV58" s="825"/>
      <c r="AW58" s="826"/>
      <c r="AX58" s="826"/>
      <c r="AY58" s="826"/>
      <c r="AZ58" s="826"/>
      <c r="BA58" s="826"/>
      <c r="BB58" s="826"/>
      <c r="BC58" s="827"/>
      <c r="BD58" s="884"/>
      <c r="BE58" s="885"/>
      <c r="BF58" s="885"/>
      <c r="BG58" s="885"/>
      <c r="BH58" s="885"/>
      <c r="BI58" s="885"/>
      <c r="BJ58" s="886"/>
    </row>
    <row r="59" spans="1:62" ht="23.15" customHeight="1">
      <c r="A59" s="862"/>
      <c r="B59" s="596">
        <v>8</v>
      </c>
      <c r="C59" s="876"/>
      <c r="D59" s="877"/>
      <c r="E59" s="877"/>
      <c r="F59" s="877"/>
      <c r="G59" s="877"/>
      <c r="H59" s="877"/>
      <c r="I59" s="877"/>
      <c r="J59" s="877"/>
      <c r="K59" s="877"/>
      <c r="L59" s="877"/>
      <c r="M59" s="877"/>
      <c r="N59" s="877"/>
      <c r="O59" s="877"/>
      <c r="P59" s="877"/>
      <c r="Q59" s="877"/>
      <c r="R59" s="877"/>
      <c r="S59" s="877"/>
      <c r="T59" s="877"/>
      <c r="U59" s="877"/>
      <c r="V59" s="877"/>
      <c r="W59" s="877"/>
      <c r="X59" s="877"/>
      <c r="Y59" s="877"/>
      <c r="Z59" s="877"/>
      <c r="AA59" s="877"/>
      <c r="AB59" s="877"/>
      <c r="AC59" s="877"/>
      <c r="AD59" s="877"/>
      <c r="AE59" s="877"/>
      <c r="AF59" s="877"/>
      <c r="AG59" s="877"/>
      <c r="AH59" s="877"/>
      <c r="AI59" s="877"/>
      <c r="AJ59" s="877"/>
      <c r="AK59" s="877"/>
      <c r="AL59" s="877"/>
      <c r="AM59" s="877"/>
      <c r="AN59" s="877"/>
      <c r="AO59" s="877"/>
      <c r="AP59" s="878"/>
      <c r="AQ59" s="822"/>
      <c r="AR59" s="823"/>
      <c r="AS59" s="823"/>
      <c r="AT59" s="823"/>
      <c r="AU59" s="824"/>
      <c r="AV59" s="825"/>
      <c r="AW59" s="826"/>
      <c r="AX59" s="826"/>
      <c r="AY59" s="826"/>
      <c r="AZ59" s="826"/>
      <c r="BA59" s="826"/>
      <c r="BB59" s="826"/>
      <c r="BC59" s="827"/>
      <c r="BD59" s="884"/>
      <c r="BE59" s="885"/>
      <c r="BF59" s="885"/>
      <c r="BG59" s="885"/>
      <c r="BH59" s="885"/>
      <c r="BI59" s="885"/>
      <c r="BJ59" s="886"/>
    </row>
    <row r="60" spans="1:62" ht="23.15" customHeight="1">
      <c r="A60" s="862"/>
      <c r="B60" s="770">
        <v>9</v>
      </c>
      <c r="C60" s="876"/>
      <c r="D60" s="877"/>
      <c r="E60" s="877"/>
      <c r="F60" s="877"/>
      <c r="G60" s="877"/>
      <c r="H60" s="877"/>
      <c r="I60" s="877"/>
      <c r="J60" s="877"/>
      <c r="K60" s="877"/>
      <c r="L60" s="877"/>
      <c r="M60" s="877"/>
      <c r="N60" s="877"/>
      <c r="O60" s="877"/>
      <c r="P60" s="877"/>
      <c r="Q60" s="877"/>
      <c r="R60" s="877"/>
      <c r="S60" s="877"/>
      <c r="T60" s="877"/>
      <c r="U60" s="877"/>
      <c r="V60" s="877"/>
      <c r="W60" s="877"/>
      <c r="X60" s="877"/>
      <c r="Y60" s="877"/>
      <c r="Z60" s="877"/>
      <c r="AA60" s="877"/>
      <c r="AB60" s="877"/>
      <c r="AC60" s="877"/>
      <c r="AD60" s="877"/>
      <c r="AE60" s="877"/>
      <c r="AF60" s="877"/>
      <c r="AG60" s="877"/>
      <c r="AH60" s="877"/>
      <c r="AI60" s="877"/>
      <c r="AJ60" s="877"/>
      <c r="AK60" s="877"/>
      <c r="AL60" s="877"/>
      <c r="AM60" s="877"/>
      <c r="AN60" s="877"/>
      <c r="AO60" s="877"/>
      <c r="AP60" s="878"/>
      <c r="AQ60" s="906"/>
      <c r="AR60" s="907"/>
      <c r="AS60" s="907"/>
      <c r="AT60" s="907"/>
      <c r="AU60" s="908"/>
      <c r="AV60" s="825"/>
      <c r="AW60" s="826"/>
      <c r="AX60" s="826"/>
      <c r="AY60" s="826"/>
      <c r="AZ60" s="826"/>
      <c r="BA60" s="826"/>
      <c r="BB60" s="826"/>
      <c r="BC60" s="827"/>
      <c r="BD60" s="725"/>
      <c r="BE60" s="728"/>
      <c r="BF60" s="728"/>
      <c r="BG60" s="728"/>
      <c r="BH60" s="728"/>
      <c r="BI60" s="728"/>
      <c r="BJ60" s="729"/>
    </row>
    <row r="61" spans="1:62" ht="23.15" customHeight="1">
      <c r="A61" s="862"/>
      <c r="B61" s="769">
        <v>10</v>
      </c>
      <c r="C61" s="876"/>
      <c r="D61" s="877"/>
      <c r="E61" s="877"/>
      <c r="F61" s="877"/>
      <c r="G61" s="877"/>
      <c r="H61" s="877"/>
      <c r="I61" s="877"/>
      <c r="J61" s="877"/>
      <c r="K61" s="877"/>
      <c r="L61" s="877"/>
      <c r="M61" s="877"/>
      <c r="N61" s="877"/>
      <c r="O61" s="877"/>
      <c r="P61" s="877"/>
      <c r="Q61" s="877"/>
      <c r="R61" s="877"/>
      <c r="S61" s="877"/>
      <c r="T61" s="877"/>
      <c r="U61" s="877"/>
      <c r="V61" s="877"/>
      <c r="W61" s="877"/>
      <c r="X61" s="877"/>
      <c r="Y61" s="877"/>
      <c r="Z61" s="877"/>
      <c r="AA61" s="877"/>
      <c r="AB61" s="877"/>
      <c r="AC61" s="877"/>
      <c r="AD61" s="877"/>
      <c r="AE61" s="877"/>
      <c r="AF61" s="877"/>
      <c r="AG61" s="877"/>
      <c r="AH61" s="877"/>
      <c r="AI61" s="877"/>
      <c r="AJ61" s="877"/>
      <c r="AK61" s="877"/>
      <c r="AL61" s="877"/>
      <c r="AM61" s="877"/>
      <c r="AN61" s="877"/>
      <c r="AO61" s="877"/>
      <c r="AP61" s="878"/>
      <c r="AQ61" s="909"/>
      <c r="AR61" s="910"/>
      <c r="AS61" s="910"/>
      <c r="AT61" s="910"/>
      <c r="AU61" s="911"/>
      <c r="AV61" s="825"/>
      <c r="AW61" s="826"/>
      <c r="AX61" s="826"/>
      <c r="AY61" s="826"/>
      <c r="AZ61" s="826"/>
      <c r="BA61" s="826"/>
      <c r="BB61" s="826"/>
      <c r="BC61" s="827"/>
      <c r="BD61" s="725"/>
      <c r="BE61" s="728"/>
      <c r="BF61" s="728"/>
      <c r="BG61" s="728"/>
      <c r="BH61" s="728"/>
      <c r="BI61" s="728"/>
      <c r="BJ61" s="729"/>
    </row>
    <row r="62" spans="1:62" ht="23.25" customHeight="1" thickBot="1">
      <c r="A62" s="863"/>
      <c r="B62" s="597">
        <v>11</v>
      </c>
      <c r="C62" s="876"/>
      <c r="D62" s="877"/>
      <c r="E62" s="877"/>
      <c r="F62" s="877"/>
      <c r="G62" s="877"/>
      <c r="H62" s="877"/>
      <c r="I62" s="877"/>
      <c r="J62" s="877"/>
      <c r="K62" s="877"/>
      <c r="L62" s="877"/>
      <c r="M62" s="877"/>
      <c r="N62" s="877"/>
      <c r="O62" s="877"/>
      <c r="P62" s="877"/>
      <c r="Q62" s="877"/>
      <c r="R62" s="877"/>
      <c r="S62" s="877"/>
      <c r="T62" s="877"/>
      <c r="U62" s="877"/>
      <c r="V62" s="877"/>
      <c r="W62" s="877"/>
      <c r="X62" s="877"/>
      <c r="Y62" s="877"/>
      <c r="Z62" s="877"/>
      <c r="AA62" s="877"/>
      <c r="AB62" s="877"/>
      <c r="AC62" s="877"/>
      <c r="AD62" s="877"/>
      <c r="AE62" s="877"/>
      <c r="AF62" s="877"/>
      <c r="AG62" s="877"/>
      <c r="AH62" s="877"/>
      <c r="AI62" s="877"/>
      <c r="AJ62" s="877"/>
      <c r="AK62" s="877"/>
      <c r="AL62" s="877"/>
      <c r="AM62" s="877"/>
      <c r="AN62" s="877"/>
      <c r="AO62" s="877"/>
      <c r="AP62" s="878"/>
      <c r="AQ62" s="900"/>
      <c r="AR62" s="901"/>
      <c r="AS62" s="901"/>
      <c r="AT62" s="901"/>
      <c r="AU62" s="902"/>
      <c r="AV62" s="825"/>
      <c r="AW62" s="826"/>
      <c r="AX62" s="826"/>
      <c r="AY62" s="826"/>
      <c r="AZ62" s="826"/>
      <c r="BA62" s="826"/>
      <c r="BB62" s="826"/>
      <c r="BC62" s="827"/>
      <c r="BD62" s="903"/>
      <c r="BE62" s="904"/>
      <c r="BF62" s="904"/>
      <c r="BG62" s="904"/>
      <c r="BH62" s="904"/>
      <c r="BI62" s="904"/>
      <c r="BJ62" s="905"/>
    </row>
    <row r="63" spans="1:62" ht="21" customHeight="1" thickTop="1">
      <c r="A63" s="861" t="s">
        <v>24</v>
      </c>
      <c r="B63" s="598">
        <v>1</v>
      </c>
      <c r="C63" s="872" t="s">
        <v>263</v>
      </c>
      <c r="D63" s="872"/>
      <c r="E63" s="872"/>
      <c r="F63" s="872"/>
      <c r="G63" s="872"/>
      <c r="H63" s="872"/>
      <c r="I63" s="872"/>
      <c r="J63" s="872"/>
      <c r="K63" s="872"/>
      <c r="L63" s="872"/>
      <c r="M63" s="872"/>
      <c r="N63" s="872"/>
      <c r="O63" s="872"/>
      <c r="P63" s="872"/>
      <c r="Q63" s="872"/>
      <c r="R63" s="872"/>
      <c r="S63" s="872"/>
      <c r="T63" s="872"/>
      <c r="U63" s="872"/>
      <c r="V63" s="872"/>
      <c r="W63" s="872"/>
      <c r="X63" s="872"/>
      <c r="Y63" s="872"/>
      <c r="Z63" s="872"/>
      <c r="AA63" s="872"/>
      <c r="AB63" s="872"/>
      <c r="AC63" s="872"/>
      <c r="AD63" s="872"/>
      <c r="AE63" s="872"/>
      <c r="AF63" s="872"/>
      <c r="AG63" s="872"/>
      <c r="AH63" s="872"/>
      <c r="AI63" s="872"/>
      <c r="AJ63" s="872"/>
      <c r="AK63" s="872"/>
      <c r="AL63" s="872"/>
      <c r="AM63" s="872"/>
      <c r="AN63" s="872"/>
      <c r="AO63" s="872"/>
      <c r="AP63" s="872"/>
      <c r="AQ63" s="873">
        <v>24</v>
      </c>
      <c r="AR63" s="874"/>
      <c r="AS63" s="874"/>
      <c r="AT63" s="874"/>
      <c r="AU63" s="875"/>
      <c r="AV63" s="869"/>
      <c r="AW63" s="870"/>
      <c r="AX63" s="870"/>
      <c r="AY63" s="870"/>
      <c r="AZ63" s="870"/>
      <c r="BA63" s="870"/>
      <c r="BB63" s="870"/>
      <c r="BC63" s="871"/>
      <c r="BD63" s="891" t="s">
        <v>270</v>
      </c>
      <c r="BE63" s="892"/>
      <c r="BF63" s="892"/>
      <c r="BG63" s="892"/>
      <c r="BH63" s="892"/>
      <c r="BI63" s="892"/>
      <c r="BJ63" s="893"/>
    </row>
    <row r="64" spans="1:62" ht="23.15" customHeight="1">
      <c r="A64" s="862"/>
      <c r="B64" s="595">
        <v>2</v>
      </c>
      <c r="C64" s="819"/>
      <c r="D64" s="820"/>
      <c r="E64" s="820"/>
      <c r="F64" s="820"/>
      <c r="G64" s="820"/>
      <c r="H64" s="820"/>
      <c r="I64" s="820"/>
      <c r="J64" s="820"/>
      <c r="K64" s="820"/>
      <c r="L64" s="820"/>
      <c r="M64" s="820"/>
      <c r="N64" s="820"/>
      <c r="O64" s="820"/>
      <c r="P64" s="820"/>
      <c r="Q64" s="820"/>
      <c r="R64" s="820"/>
      <c r="S64" s="820"/>
      <c r="T64" s="820"/>
      <c r="U64" s="820"/>
      <c r="V64" s="820"/>
      <c r="W64" s="820"/>
      <c r="X64" s="820"/>
      <c r="Y64" s="820"/>
      <c r="Z64" s="820"/>
      <c r="AA64" s="820"/>
      <c r="AB64" s="820"/>
      <c r="AC64" s="820"/>
      <c r="AD64" s="820"/>
      <c r="AE64" s="820"/>
      <c r="AF64" s="820"/>
      <c r="AG64" s="820"/>
      <c r="AH64" s="820"/>
      <c r="AI64" s="820"/>
      <c r="AJ64" s="820"/>
      <c r="AK64" s="820"/>
      <c r="AL64" s="820"/>
      <c r="AM64" s="820"/>
      <c r="AN64" s="820"/>
      <c r="AO64" s="820"/>
      <c r="AP64" s="821"/>
      <c r="AQ64" s="822"/>
      <c r="AR64" s="823"/>
      <c r="AS64" s="823"/>
      <c r="AT64" s="823"/>
      <c r="AU64" s="824"/>
      <c r="AV64" s="825"/>
      <c r="AW64" s="826"/>
      <c r="AX64" s="826"/>
      <c r="AY64" s="826"/>
      <c r="AZ64" s="826"/>
      <c r="BA64" s="826"/>
      <c r="BB64" s="826"/>
      <c r="BC64" s="827"/>
      <c r="BD64" s="897"/>
      <c r="BE64" s="898"/>
      <c r="BF64" s="898"/>
      <c r="BG64" s="898"/>
      <c r="BH64" s="898"/>
      <c r="BI64" s="898"/>
      <c r="BJ64" s="899"/>
    </row>
    <row r="65" spans="1:63" ht="23.15" customHeight="1">
      <c r="A65" s="862"/>
      <c r="B65" s="595">
        <v>3</v>
      </c>
      <c r="C65" s="819"/>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820"/>
      <c r="AJ65" s="820"/>
      <c r="AK65" s="820"/>
      <c r="AL65" s="820"/>
      <c r="AM65" s="820"/>
      <c r="AN65" s="820"/>
      <c r="AO65" s="820"/>
      <c r="AP65" s="821"/>
      <c r="AQ65" s="822"/>
      <c r="AR65" s="823"/>
      <c r="AS65" s="823"/>
      <c r="AT65" s="823"/>
      <c r="AU65" s="824"/>
      <c r="AV65" s="825"/>
      <c r="AW65" s="826"/>
      <c r="AX65" s="826"/>
      <c r="AY65" s="826"/>
      <c r="AZ65" s="826"/>
      <c r="BA65" s="826"/>
      <c r="BB65" s="826"/>
      <c r="BC65" s="827"/>
      <c r="BD65" s="825"/>
      <c r="BE65" s="826"/>
      <c r="BF65" s="826"/>
      <c r="BG65" s="826"/>
      <c r="BH65" s="826"/>
      <c r="BI65" s="826"/>
      <c r="BJ65" s="827"/>
    </row>
    <row r="66" spans="1:63" ht="23.15" customHeight="1">
      <c r="A66" s="862"/>
      <c r="B66" s="595">
        <v>4</v>
      </c>
      <c r="C66" s="819"/>
      <c r="D66" s="820"/>
      <c r="E66" s="820"/>
      <c r="F66" s="820"/>
      <c r="G66" s="820"/>
      <c r="H66" s="820"/>
      <c r="I66" s="820"/>
      <c r="J66" s="820"/>
      <c r="K66" s="820"/>
      <c r="L66" s="820"/>
      <c r="M66" s="820"/>
      <c r="N66" s="820"/>
      <c r="O66" s="820"/>
      <c r="P66" s="820"/>
      <c r="Q66" s="820"/>
      <c r="R66" s="820"/>
      <c r="S66" s="820"/>
      <c r="T66" s="820"/>
      <c r="U66" s="820"/>
      <c r="V66" s="820"/>
      <c r="W66" s="820"/>
      <c r="X66" s="820"/>
      <c r="Y66" s="820"/>
      <c r="Z66" s="820"/>
      <c r="AA66" s="820"/>
      <c r="AB66" s="820"/>
      <c r="AC66" s="820"/>
      <c r="AD66" s="820"/>
      <c r="AE66" s="820"/>
      <c r="AF66" s="820"/>
      <c r="AG66" s="820"/>
      <c r="AH66" s="820"/>
      <c r="AI66" s="820"/>
      <c r="AJ66" s="820"/>
      <c r="AK66" s="820"/>
      <c r="AL66" s="820"/>
      <c r="AM66" s="820"/>
      <c r="AN66" s="820"/>
      <c r="AO66" s="820"/>
      <c r="AP66" s="821"/>
      <c r="AQ66" s="822"/>
      <c r="AR66" s="823"/>
      <c r="AS66" s="823"/>
      <c r="AT66" s="823"/>
      <c r="AU66" s="824"/>
      <c r="AV66" s="825"/>
      <c r="AW66" s="826"/>
      <c r="AX66" s="826"/>
      <c r="AY66" s="826"/>
      <c r="AZ66" s="826"/>
      <c r="BA66" s="826"/>
      <c r="BB66" s="826"/>
      <c r="BC66" s="827"/>
      <c r="BD66" s="825"/>
      <c r="BE66" s="826"/>
      <c r="BF66" s="826"/>
      <c r="BG66" s="826"/>
      <c r="BH66" s="826"/>
      <c r="BI66" s="826"/>
      <c r="BJ66" s="827"/>
    </row>
    <row r="67" spans="1:63" ht="23.15" customHeight="1">
      <c r="A67" s="862"/>
      <c r="B67" s="595">
        <v>5</v>
      </c>
      <c r="C67" s="819"/>
      <c r="D67" s="820"/>
      <c r="E67" s="820"/>
      <c r="F67" s="820"/>
      <c r="G67" s="820"/>
      <c r="H67" s="820"/>
      <c r="I67" s="820"/>
      <c r="J67" s="820"/>
      <c r="K67" s="820"/>
      <c r="L67" s="820"/>
      <c r="M67" s="820"/>
      <c r="N67" s="820"/>
      <c r="O67" s="820"/>
      <c r="P67" s="820"/>
      <c r="Q67" s="820"/>
      <c r="R67" s="820"/>
      <c r="S67" s="820"/>
      <c r="T67" s="820"/>
      <c r="U67" s="820"/>
      <c r="V67" s="820"/>
      <c r="W67" s="820"/>
      <c r="X67" s="820"/>
      <c r="Y67" s="820"/>
      <c r="Z67" s="820"/>
      <c r="AA67" s="820"/>
      <c r="AB67" s="820"/>
      <c r="AC67" s="820"/>
      <c r="AD67" s="820"/>
      <c r="AE67" s="820"/>
      <c r="AF67" s="820"/>
      <c r="AG67" s="820"/>
      <c r="AH67" s="820"/>
      <c r="AI67" s="820"/>
      <c r="AJ67" s="820"/>
      <c r="AK67" s="820"/>
      <c r="AL67" s="820"/>
      <c r="AM67" s="820"/>
      <c r="AN67" s="820"/>
      <c r="AO67" s="820"/>
      <c r="AP67" s="821"/>
      <c r="AQ67" s="822"/>
      <c r="AR67" s="823"/>
      <c r="AS67" s="823"/>
      <c r="AT67" s="823"/>
      <c r="AU67" s="824"/>
      <c r="AV67" s="825"/>
      <c r="AW67" s="826"/>
      <c r="AX67" s="826"/>
      <c r="AY67" s="826"/>
      <c r="AZ67" s="826"/>
      <c r="BA67" s="826"/>
      <c r="BB67" s="826"/>
      <c r="BC67" s="827"/>
      <c r="BD67" s="884"/>
      <c r="BE67" s="885"/>
      <c r="BF67" s="885"/>
      <c r="BG67" s="885"/>
      <c r="BH67" s="885"/>
      <c r="BI67" s="885"/>
      <c r="BJ67" s="886"/>
    </row>
    <row r="68" spans="1:63" ht="23.15" customHeight="1">
      <c r="A68" s="862"/>
      <c r="B68" s="595">
        <v>6</v>
      </c>
      <c r="C68" s="819"/>
      <c r="D68" s="820"/>
      <c r="E68" s="820"/>
      <c r="F68" s="820"/>
      <c r="G68" s="820"/>
      <c r="H68" s="820"/>
      <c r="I68" s="820"/>
      <c r="J68" s="820"/>
      <c r="K68" s="820"/>
      <c r="L68" s="820"/>
      <c r="M68" s="820"/>
      <c r="N68" s="820"/>
      <c r="O68" s="820"/>
      <c r="P68" s="820"/>
      <c r="Q68" s="820"/>
      <c r="R68" s="820"/>
      <c r="S68" s="820"/>
      <c r="T68" s="820"/>
      <c r="U68" s="820"/>
      <c r="V68" s="820"/>
      <c r="W68" s="820"/>
      <c r="X68" s="820"/>
      <c r="Y68" s="820"/>
      <c r="Z68" s="820"/>
      <c r="AA68" s="820"/>
      <c r="AB68" s="820"/>
      <c r="AC68" s="820"/>
      <c r="AD68" s="820"/>
      <c r="AE68" s="820"/>
      <c r="AF68" s="820"/>
      <c r="AG68" s="820"/>
      <c r="AH68" s="820"/>
      <c r="AI68" s="820"/>
      <c r="AJ68" s="820"/>
      <c r="AK68" s="820"/>
      <c r="AL68" s="820"/>
      <c r="AM68" s="820"/>
      <c r="AN68" s="820"/>
      <c r="AO68" s="820"/>
      <c r="AP68" s="821"/>
      <c r="AQ68" s="822"/>
      <c r="AR68" s="823"/>
      <c r="AS68" s="823"/>
      <c r="AT68" s="823"/>
      <c r="AU68" s="824"/>
      <c r="AV68" s="825"/>
      <c r="AW68" s="826"/>
      <c r="AX68" s="826"/>
      <c r="AY68" s="826"/>
      <c r="AZ68" s="826"/>
      <c r="BA68" s="826"/>
      <c r="BB68" s="826"/>
      <c r="BC68" s="827"/>
      <c r="BD68" s="887"/>
      <c r="BE68" s="888"/>
      <c r="BF68" s="888"/>
      <c r="BG68" s="888"/>
      <c r="BH68" s="888"/>
      <c r="BI68" s="888"/>
      <c r="BJ68" s="889"/>
    </row>
    <row r="69" spans="1:63" ht="23.15" customHeight="1">
      <c r="A69" s="862"/>
      <c r="B69" s="595">
        <v>7</v>
      </c>
      <c r="C69" s="819"/>
      <c r="D69" s="820"/>
      <c r="E69" s="820"/>
      <c r="F69" s="820"/>
      <c r="G69" s="820"/>
      <c r="H69" s="820"/>
      <c r="I69" s="820"/>
      <c r="J69" s="820"/>
      <c r="K69" s="820"/>
      <c r="L69" s="820"/>
      <c r="M69" s="820"/>
      <c r="N69" s="820"/>
      <c r="O69" s="820"/>
      <c r="P69" s="820"/>
      <c r="Q69" s="820"/>
      <c r="R69" s="820"/>
      <c r="S69" s="820"/>
      <c r="T69" s="820"/>
      <c r="U69" s="820"/>
      <c r="V69" s="820"/>
      <c r="W69" s="820"/>
      <c r="X69" s="820"/>
      <c r="Y69" s="820"/>
      <c r="Z69" s="820"/>
      <c r="AA69" s="820"/>
      <c r="AB69" s="820"/>
      <c r="AC69" s="820"/>
      <c r="AD69" s="820"/>
      <c r="AE69" s="820"/>
      <c r="AF69" s="820"/>
      <c r="AG69" s="820"/>
      <c r="AH69" s="820"/>
      <c r="AI69" s="820"/>
      <c r="AJ69" s="820"/>
      <c r="AK69" s="820"/>
      <c r="AL69" s="820"/>
      <c r="AM69" s="820"/>
      <c r="AN69" s="820"/>
      <c r="AO69" s="820"/>
      <c r="AP69" s="821"/>
      <c r="AQ69" s="822"/>
      <c r="AR69" s="823"/>
      <c r="AS69" s="823"/>
      <c r="AT69" s="823"/>
      <c r="AU69" s="824"/>
      <c r="AV69" s="825"/>
      <c r="AW69" s="826"/>
      <c r="AX69" s="826"/>
      <c r="AY69" s="826"/>
      <c r="AZ69" s="826"/>
      <c r="BA69" s="826"/>
      <c r="BB69" s="826"/>
      <c r="BC69" s="827"/>
      <c r="BD69" s="884"/>
      <c r="BE69" s="885"/>
      <c r="BF69" s="885"/>
      <c r="BG69" s="885"/>
      <c r="BH69" s="885"/>
      <c r="BI69" s="885"/>
      <c r="BJ69" s="886"/>
    </row>
    <row r="70" spans="1:63" ht="23.15" customHeight="1">
      <c r="A70" s="862"/>
      <c r="B70" s="595">
        <v>8</v>
      </c>
      <c r="C70" s="876"/>
      <c r="D70" s="877"/>
      <c r="E70" s="877"/>
      <c r="F70" s="877"/>
      <c r="G70" s="877"/>
      <c r="H70" s="877"/>
      <c r="I70" s="877"/>
      <c r="J70" s="877"/>
      <c r="K70" s="877"/>
      <c r="L70" s="877"/>
      <c r="M70" s="877"/>
      <c r="N70" s="877"/>
      <c r="O70" s="877"/>
      <c r="P70" s="877"/>
      <c r="Q70" s="877"/>
      <c r="R70" s="877"/>
      <c r="S70" s="877"/>
      <c r="T70" s="877"/>
      <c r="U70" s="877"/>
      <c r="V70" s="877"/>
      <c r="W70" s="877"/>
      <c r="X70" s="877"/>
      <c r="Y70" s="877"/>
      <c r="Z70" s="877"/>
      <c r="AA70" s="877"/>
      <c r="AB70" s="877"/>
      <c r="AC70" s="877"/>
      <c r="AD70" s="877"/>
      <c r="AE70" s="877"/>
      <c r="AF70" s="877"/>
      <c r="AG70" s="877"/>
      <c r="AH70" s="877"/>
      <c r="AI70" s="877"/>
      <c r="AJ70" s="877"/>
      <c r="AK70" s="877"/>
      <c r="AL70" s="877"/>
      <c r="AM70" s="877"/>
      <c r="AN70" s="877"/>
      <c r="AO70" s="877"/>
      <c r="AP70" s="878"/>
      <c r="AQ70" s="822"/>
      <c r="AR70" s="823"/>
      <c r="AS70" s="823"/>
      <c r="AT70" s="823"/>
      <c r="AU70" s="824"/>
      <c r="AV70" s="825"/>
      <c r="AW70" s="826"/>
      <c r="AX70" s="826"/>
      <c r="AY70" s="826"/>
      <c r="AZ70" s="826"/>
      <c r="BA70" s="826"/>
      <c r="BB70" s="826"/>
      <c r="BC70" s="827"/>
      <c r="BD70" s="887"/>
      <c r="BE70" s="888"/>
      <c r="BF70" s="888"/>
      <c r="BG70" s="888"/>
      <c r="BH70" s="888"/>
      <c r="BI70" s="888"/>
      <c r="BJ70" s="889"/>
    </row>
    <row r="71" spans="1:63" ht="23.15" customHeight="1">
      <c r="A71" s="862"/>
      <c r="B71" s="595">
        <v>9</v>
      </c>
      <c r="C71" s="876"/>
      <c r="D71" s="877"/>
      <c r="E71" s="877"/>
      <c r="F71" s="877"/>
      <c r="G71" s="877"/>
      <c r="H71" s="877"/>
      <c r="I71" s="877"/>
      <c r="J71" s="877"/>
      <c r="K71" s="877"/>
      <c r="L71" s="877"/>
      <c r="M71" s="877"/>
      <c r="N71" s="877"/>
      <c r="O71" s="877"/>
      <c r="P71" s="877"/>
      <c r="Q71" s="877"/>
      <c r="R71" s="877"/>
      <c r="S71" s="877"/>
      <c r="T71" s="877"/>
      <c r="U71" s="877"/>
      <c r="V71" s="877"/>
      <c r="W71" s="877"/>
      <c r="X71" s="877"/>
      <c r="Y71" s="877"/>
      <c r="Z71" s="877"/>
      <c r="AA71" s="877"/>
      <c r="AB71" s="877"/>
      <c r="AC71" s="877"/>
      <c r="AD71" s="877"/>
      <c r="AE71" s="877"/>
      <c r="AF71" s="877"/>
      <c r="AG71" s="877"/>
      <c r="AH71" s="877"/>
      <c r="AI71" s="877"/>
      <c r="AJ71" s="877"/>
      <c r="AK71" s="877"/>
      <c r="AL71" s="877"/>
      <c r="AM71" s="877"/>
      <c r="AN71" s="877"/>
      <c r="AO71" s="877"/>
      <c r="AP71" s="878"/>
      <c r="AQ71" s="822"/>
      <c r="AR71" s="823"/>
      <c r="AS71" s="823"/>
      <c r="AT71" s="823"/>
      <c r="AU71" s="824"/>
      <c r="AV71" s="825"/>
      <c r="AW71" s="826"/>
      <c r="AX71" s="826"/>
      <c r="AY71" s="826"/>
      <c r="AZ71" s="826"/>
      <c r="BA71" s="826"/>
      <c r="BB71" s="826"/>
      <c r="BC71" s="827"/>
      <c r="BD71" s="884"/>
      <c r="BE71" s="885"/>
      <c r="BF71" s="885"/>
      <c r="BG71" s="885"/>
      <c r="BH71" s="885"/>
      <c r="BI71" s="885"/>
      <c r="BJ71" s="886"/>
    </row>
    <row r="72" spans="1:63" ht="22.5" customHeight="1" thickBot="1">
      <c r="A72" s="862"/>
      <c r="B72" s="709">
        <v>10</v>
      </c>
      <c r="C72" s="876"/>
      <c r="D72" s="877"/>
      <c r="E72" s="877"/>
      <c r="F72" s="877"/>
      <c r="G72" s="877"/>
      <c r="H72" s="877"/>
      <c r="I72" s="877"/>
      <c r="J72" s="877"/>
      <c r="K72" s="877"/>
      <c r="L72" s="877"/>
      <c r="M72" s="877"/>
      <c r="N72" s="877"/>
      <c r="O72" s="877"/>
      <c r="P72" s="877"/>
      <c r="Q72" s="877"/>
      <c r="R72" s="877"/>
      <c r="S72" s="877"/>
      <c r="T72" s="877"/>
      <c r="U72" s="877"/>
      <c r="V72" s="877"/>
      <c r="W72" s="877"/>
      <c r="X72" s="877"/>
      <c r="Y72" s="877"/>
      <c r="Z72" s="877"/>
      <c r="AA72" s="877"/>
      <c r="AB72" s="877"/>
      <c r="AC72" s="877"/>
      <c r="AD72" s="877"/>
      <c r="AE72" s="877"/>
      <c r="AF72" s="877"/>
      <c r="AG72" s="877"/>
      <c r="AH72" s="877"/>
      <c r="AI72" s="877"/>
      <c r="AJ72" s="877"/>
      <c r="AK72" s="877"/>
      <c r="AL72" s="877"/>
      <c r="AM72" s="877"/>
      <c r="AN72" s="877"/>
      <c r="AO72" s="877"/>
      <c r="AP72" s="878"/>
      <c r="AQ72" s="822"/>
      <c r="AR72" s="823"/>
      <c r="AS72" s="823"/>
      <c r="AT72" s="823"/>
      <c r="AU72" s="824"/>
      <c r="AV72" s="825"/>
      <c r="AW72" s="826"/>
      <c r="AX72" s="826"/>
      <c r="AY72" s="826"/>
      <c r="AZ72" s="826"/>
      <c r="BA72" s="826"/>
      <c r="BB72" s="826"/>
      <c r="BC72" s="827"/>
      <c r="BD72" s="894"/>
      <c r="BE72" s="895"/>
      <c r="BF72" s="895"/>
      <c r="BG72" s="895"/>
      <c r="BH72" s="895"/>
      <c r="BI72" s="895"/>
      <c r="BJ72" s="896"/>
    </row>
    <row r="73" spans="1:63" ht="23.15" customHeight="1" thickTop="1">
      <c r="A73" s="864" t="s">
        <v>25</v>
      </c>
      <c r="B73" s="594">
        <v>1</v>
      </c>
      <c r="C73" s="890" t="s">
        <v>54</v>
      </c>
      <c r="D73" s="890"/>
      <c r="E73" s="890"/>
      <c r="F73" s="890"/>
      <c r="G73" s="890"/>
      <c r="H73" s="890"/>
      <c r="I73" s="890"/>
      <c r="J73" s="890"/>
      <c r="K73" s="890"/>
      <c r="L73" s="890"/>
      <c r="M73" s="890"/>
      <c r="N73" s="890"/>
      <c r="O73" s="890"/>
      <c r="P73" s="890"/>
      <c r="Q73" s="890"/>
      <c r="R73" s="890"/>
      <c r="S73" s="890"/>
      <c r="T73" s="890"/>
      <c r="U73" s="890"/>
      <c r="V73" s="890"/>
      <c r="W73" s="890"/>
      <c r="X73" s="890"/>
      <c r="Y73" s="890"/>
      <c r="Z73" s="890"/>
      <c r="AA73" s="890"/>
      <c r="AB73" s="890"/>
      <c r="AC73" s="890"/>
      <c r="AD73" s="890"/>
      <c r="AE73" s="890"/>
      <c r="AF73" s="890"/>
      <c r="AG73" s="890"/>
      <c r="AH73" s="890"/>
      <c r="AI73" s="890"/>
      <c r="AJ73" s="890"/>
      <c r="AK73" s="890"/>
      <c r="AL73" s="890"/>
      <c r="AM73" s="890"/>
      <c r="AN73" s="890"/>
      <c r="AO73" s="890"/>
      <c r="AP73" s="890"/>
      <c r="AQ73" s="873">
        <v>0</v>
      </c>
      <c r="AR73" s="874"/>
      <c r="AS73" s="874"/>
      <c r="AT73" s="874"/>
      <c r="AU73" s="875"/>
      <c r="AV73" s="869"/>
      <c r="AW73" s="870"/>
      <c r="AX73" s="870"/>
      <c r="AY73" s="870"/>
      <c r="AZ73" s="870"/>
      <c r="BA73" s="870"/>
      <c r="BB73" s="870"/>
      <c r="BC73" s="871"/>
      <c r="BD73" s="891" t="s">
        <v>56</v>
      </c>
      <c r="BE73" s="892"/>
      <c r="BF73" s="892"/>
      <c r="BG73" s="892"/>
      <c r="BH73" s="892"/>
      <c r="BI73" s="892"/>
      <c r="BJ73" s="893"/>
      <c r="BK73" s="726"/>
    </row>
    <row r="74" spans="1:63" ht="23.15" customHeight="1">
      <c r="A74" s="865"/>
      <c r="B74" s="595">
        <v>2</v>
      </c>
      <c r="C74" s="819" t="s">
        <v>57</v>
      </c>
      <c r="D74" s="820" t="s">
        <v>58</v>
      </c>
      <c r="E74" s="820" t="s">
        <v>58</v>
      </c>
      <c r="F74" s="820" t="s">
        <v>58</v>
      </c>
      <c r="G74" s="820" t="s">
        <v>58</v>
      </c>
      <c r="H74" s="820" t="s">
        <v>58</v>
      </c>
      <c r="I74" s="820" t="s">
        <v>58</v>
      </c>
      <c r="J74" s="820" t="s">
        <v>58</v>
      </c>
      <c r="K74" s="820" t="s">
        <v>58</v>
      </c>
      <c r="L74" s="820" t="s">
        <v>58</v>
      </c>
      <c r="M74" s="820" t="s">
        <v>58</v>
      </c>
      <c r="N74" s="820" t="s">
        <v>58</v>
      </c>
      <c r="O74" s="820" t="s">
        <v>58</v>
      </c>
      <c r="P74" s="820" t="s">
        <v>58</v>
      </c>
      <c r="Q74" s="820" t="s">
        <v>58</v>
      </c>
      <c r="R74" s="820" t="s">
        <v>58</v>
      </c>
      <c r="S74" s="820" t="s">
        <v>58</v>
      </c>
      <c r="T74" s="820" t="s">
        <v>58</v>
      </c>
      <c r="U74" s="820" t="s">
        <v>58</v>
      </c>
      <c r="V74" s="820" t="s">
        <v>58</v>
      </c>
      <c r="W74" s="820" t="s">
        <v>58</v>
      </c>
      <c r="X74" s="820" t="s">
        <v>58</v>
      </c>
      <c r="Y74" s="820" t="s">
        <v>58</v>
      </c>
      <c r="Z74" s="820" t="s">
        <v>58</v>
      </c>
      <c r="AA74" s="820" t="s">
        <v>58</v>
      </c>
      <c r="AB74" s="820" t="s">
        <v>58</v>
      </c>
      <c r="AC74" s="820" t="s">
        <v>58</v>
      </c>
      <c r="AD74" s="820" t="s">
        <v>58</v>
      </c>
      <c r="AE74" s="820" t="s">
        <v>58</v>
      </c>
      <c r="AF74" s="820" t="s">
        <v>58</v>
      </c>
      <c r="AG74" s="820" t="s">
        <v>58</v>
      </c>
      <c r="AH74" s="820" t="s">
        <v>58</v>
      </c>
      <c r="AI74" s="820" t="s">
        <v>58</v>
      </c>
      <c r="AJ74" s="820" t="s">
        <v>58</v>
      </c>
      <c r="AK74" s="820" t="s">
        <v>58</v>
      </c>
      <c r="AL74" s="820" t="s">
        <v>58</v>
      </c>
      <c r="AM74" s="820" t="s">
        <v>58</v>
      </c>
      <c r="AN74" s="820" t="s">
        <v>58</v>
      </c>
      <c r="AO74" s="820" t="s">
        <v>58</v>
      </c>
      <c r="AP74" s="821" t="s">
        <v>58</v>
      </c>
      <c r="AQ74" s="822"/>
      <c r="AR74" s="823"/>
      <c r="AS74" s="823"/>
      <c r="AT74" s="823"/>
      <c r="AU74" s="824"/>
      <c r="AV74" s="825" t="s">
        <v>59</v>
      </c>
      <c r="AW74" s="826"/>
      <c r="AX74" s="826"/>
      <c r="AY74" s="826"/>
      <c r="AZ74" s="826"/>
      <c r="BA74" s="826"/>
      <c r="BB74" s="826"/>
      <c r="BC74" s="827"/>
      <c r="BD74" s="816"/>
      <c r="BE74" s="817"/>
      <c r="BF74" s="817"/>
      <c r="BG74" s="817"/>
      <c r="BH74" s="817"/>
      <c r="BI74" s="817"/>
      <c r="BJ74" s="818"/>
      <c r="BK74" s="727"/>
    </row>
    <row r="75" spans="1:63" ht="23.15" customHeight="1">
      <c r="A75" s="865"/>
      <c r="B75" s="595">
        <v>3</v>
      </c>
      <c r="C75" s="819" t="s">
        <v>60</v>
      </c>
      <c r="D75" s="820" t="s">
        <v>58</v>
      </c>
      <c r="E75" s="820" t="s">
        <v>58</v>
      </c>
      <c r="F75" s="820" t="s">
        <v>58</v>
      </c>
      <c r="G75" s="820" t="s">
        <v>58</v>
      </c>
      <c r="H75" s="820" t="s">
        <v>58</v>
      </c>
      <c r="I75" s="820" t="s">
        <v>58</v>
      </c>
      <c r="J75" s="820" t="s">
        <v>58</v>
      </c>
      <c r="K75" s="820" t="s">
        <v>58</v>
      </c>
      <c r="L75" s="820" t="s">
        <v>58</v>
      </c>
      <c r="M75" s="820" t="s">
        <v>58</v>
      </c>
      <c r="N75" s="820" t="s">
        <v>58</v>
      </c>
      <c r="O75" s="820" t="s">
        <v>58</v>
      </c>
      <c r="P75" s="820" t="s">
        <v>58</v>
      </c>
      <c r="Q75" s="820" t="s">
        <v>58</v>
      </c>
      <c r="R75" s="820" t="s">
        <v>58</v>
      </c>
      <c r="S75" s="820" t="s">
        <v>58</v>
      </c>
      <c r="T75" s="820" t="s">
        <v>58</v>
      </c>
      <c r="U75" s="820" t="s">
        <v>58</v>
      </c>
      <c r="V75" s="820" t="s">
        <v>58</v>
      </c>
      <c r="W75" s="820" t="s">
        <v>58</v>
      </c>
      <c r="X75" s="820" t="s">
        <v>58</v>
      </c>
      <c r="Y75" s="820" t="s">
        <v>58</v>
      </c>
      <c r="Z75" s="820" t="s">
        <v>58</v>
      </c>
      <c r="AA75" s="820" t="s">
        <v>58</v>
      </c>
      <c r="AB75" s="820" t="s">
        <v>58</v>
      </c>
      <c r="AC75" s="820" t="s">
        <v>58</v>
      </c>
      <c r="AD75" s="820" t="s">
        <v>58</v>
      </c>
      <c r="AE75" s="820" t="s">
        <v>58</v>
      </c>
      <c r="AF75" s="820" t="s">
        <v>58</v>
      </c>
      <c r="AG75" s="820" t="s">
        <v>58</v>
      </c>
      <c r="AH75" s="820" t="s">
        <v>58</v>
      </c>
      <c r="AI75" s="820" t="s">
        <v>58</v>
      </c>
      <c r="AJ75" s="820" t="s">
        <v>58</v>
      </c>
      <c r="AK75" s="820" t="s">
        <v>58</v>
      </c>
      <c r="AL75" s="820" t="s">
        <v>58</v>
      </c>
      <c r="AM75" s="820" t="s">
        <v>58</v>
      </c>
      <c r="AN75" s="820" t="s">
        <v>58</v>
      </c>
      <c r="AO75" s="820" t="s">
        <v>58</v>
      </c>
      <c r="AP75" s="821" t="s">
        <v>58</v>
      </c>
      <c r="AQ75" s="822"/>
      <c r="AR75" s="823"/>
      <c r="AS75" s="823"/>
      <c r="AT75" s="823"/>
      <c r="AU75" s="824"/>
      <c r="AV75" s="825"/>
      <c r="AW75" s="826"/>
      <c r="AX75" s="826"/>
      <c r="AY75" s="826"/>
      <c r="AZ75" s="826"/>
      <c r="BA75" s="826"/>
      <c r="BB75" s="826"/>
      <c r="BC75" s="827"/>
      <c r="BD75" s="828"/>
      <c r="BE75" s="829"/>
      <c r="BF75" s="829"/>
      <c r="BG75" s="829"/>
      <c r="BH75" s="829"/>
      <c r="BI75" s="829"/>
      <c r="BJ75" s="830"/>
    </row>
    <row r="76" spans="1:63" ht="23.15" customHeight="1">
      <c r="A76" s="865"/>
      <c r="B76" s="595">
        <v>4</v>
      </c>
      <c r="C76" s="819" t="s">
        <v>61</v>
      </c>
      <c r="D76" s="820"/>
      <c r="E76" s="820"/>
      <c r="F76" s="820"/>
      <c r="G76" s="820"/>
      <c r="H76" s="820"/>
      <c r="I76" s="820"/>
      <c r="J76" s="820"/>
      <c r="K76" s="820"/>
      <c r="L76" s="820"/>
      <c r="M76" s="820"/>
      <c r="N76" s="820"/>
      <c r="O76" s="820"/>
      <c r="P76" s="820"/>
      <c r="Q76" s="820"/>
      <c r="R76" s="820"/>
      <c r="S76" s="820"/>
      <c r="T76" s="820"/>
      <c r="U76" s="820"/>
      <c r="V76" s="820"/>
      <c r="W76" s="820"/>
      <c r="X76" s="820"/>
      <c r="Y76" s="820"/>
      <c r="Z76" s="820"/>
      <c r="AA76" s="820"/>
      <c r="AB76" s="820"/>
      <c r="AC76" s="820"/>
      <c r="AD76" s="820"/>
      <c r="AE76" s="820"/>
      <c r="AF76" s="820"/>
      <c r="AG76" s="820"/>
      <c r="AH76" s="820"/>
      <c r="AI76" s="820"/>
      <c r="AJ76" s="820"/>
      <c r="AK76" s="820"/>
      <c r="AL76" s="820"/>
      <c r="AM76" s="820"/>
      <c r="AN76" s="820"/>
      <c r="AO76" s="820"/>
      <c r="AP76" s="821"/>
      <c r="AQ76" s="822"/>
      <c r="AR76" s="823"/>
      <c r="AS76" s="823"/>
      <c r="AT76" s="823"/>
      <c r="AU76" s="824"/>
      <c r="AV76" s="825"/>
      <c r="AW76" s="826"/>
      <c r="AX76" s="826"/>
      <c r="AY76" s="826"/>
      <c r="AZ76" s="826"/>
      <c r="BA76" s="826"/>
      <c r="BB76" s="826"/>
      <c r="BC76" s="827"/>
      <c r="BD76" s="828"/>
      <c r="BE76" s="829"/>
      <c r="BF76" s="829"/>
      <c r="BG76" s="829"/>
      <c r="BH76" s="829"/>
      <c r="BI76" s="829"/>
      <c r="BJ76" s="830"/>
    </row>
    <row r="77" spans="1:63" ht="23.15" customHeight="1">
      <c r="A77" s="865"/>
      <c r="B77" s="596">
        <v>5</v>
      </c>
      <c r="C77" s="819" t="s">
        <v>62</v>
      </c>
      <c r="D77" s="820"/>
      <c r="E77" s="820"/>
      <c r="F77" s="820"/>
      <c r="G77" s="820"/>
      <c r="H77" s="820"/>
      <c r="I77" s="820"/>
      <c r="J77" s="820"/>
      <c r="K77" s="820"/>
      <c r="L77" s="820"/>
      <c r="M77" s="820"/>
      <c r="N77" s="820"/>
      <c r="O77" s="820"/>
      <c r="P77" s="820"/>
      <c r="Q77" s="820"/>
      <c r="R77" s="820"/>
      <c r="S77" s="820"/>
      <c r="T77" s="820"/>
      <c r="U77" s="820"/>
      <c r="V77" s="820"/>
      <c r="W77" s="820"/>
      <c r="X77" s="820"/>
      <c r="Y77" s="820"/>
      <c r="Z77" s="820"/>
      <c r="AA77" s="820"/>
      <c r="AB77" s="820"/>
      <c r="AC77" s="820"/>
      <c r="AD77" s="820"/>
      <c r="AE77" s="820"/>
      <c r="AF77" s="820"/>
      <c r="AG77" s="820"/>
      <c r="AH77" s="820"/>
      <c r="AI77" s="820"/>
      <c r="AJ77" s="820"/>
      <c r="AK77" s="820"/>
      <c r="AL77" s="820"/>
      <c r="AM77" s="820"/>
      <c r="AN77" s="820"/>
      <c r="AO77" s="820"/>
      <c r="AP77" s="821"/>
      <c r="AQ77" s="822"/>
      <c r="AR77" s="823"/>
      <c r="AS77" s="823"/>
      <c r="AT77" s="823"/>
      <c r="AU77" s="824"/>
      <c r="AV77" s="825" t="s">
        <v>63</v>
      </c>
      <c r="AW77" s="826"/>
      <c r="AX77" s="826"/>
      <c r="AY77" s="826"/>
      <c r="AZ77" s="826"/>
      <c r="BA77" s="826"/>
      <c r="BB77" s="826"/>
      <c r="BC77" s="827"/>
      <c r="BD77" s="846"/>
      <c r="BE77" s="847"/>
      <c r="BF77" s="847"/>
      <c r="BG77" s="847"/>
      <c r="BH77" s="847"/>
      <c r="BI77" s="847"/>
      <c r="BJ77" s="848"/>
    </row>
    <row r="78" spans="1:63" ht="25.5" customHeight="1">
      <c r="A78" s="865"/>
      <c r="B78" s="710">
        <v>6</v>
      </c>
      <c r="C78" s="819" t="s">
        <v>64</v>
      </c>
      <c r="D78" s="820"/>
      <c r="E78" s="820"/>
      <c r="F78" s="820"/>
      <c r="G78" s="820"/>
      <c r="H78" s="820"/>
      <c r="I78" s="820"/>
      <c r="J78" s="820"/>
      <c r="K78" s="820"/>
      <c r="L78" s="820"/>
      <c r="M78" s="820"/>
      <c r="N78" s="820"/>
      <c r="O78" s="820"/>
      <c r="P78" s="820"/>
      <c r="Q78" s="820"/>
      <c r="R78" s="820"/>
      <c r="S78" s="820"/>
      <c r="T78" s="820"/>
      <c r="U78" s="820"/>
      <c r="V78" s="820"/>
      <c r="W78" s="820"/>
      <c r="X78" s="820"/>
      <c r="Y78" s="820"/>
      <c r="Z78" s="820"/>
      <c r="AA78" s="820"/>
      <c r="AB78" s="820"/>
      <c r="AC78" s="820"/>
      <c r="AD78" s="820"/>
      <c r="AE78" s="820"/>
      <c r="AF78" s="820"/>
      <c r="AG78" s="820"/>
      <c r="AH78" s="820"/>
      <c r="AI78" s="820"/>
      <c r="AJ78" s="820"/>
      <c r="AK78" s="820"/>
      <c r="AL78" s="820"/>
      <c r="AM78" s="820"/>
      <c r="AN78" s="820"/>
      <c r="AO78" s="820"/>
      <c r="AP78" s="821"/>
      <c r="AQ78" s="849"/>
      <c r="AR78" s="850"/>
      <c r="AS78" s="850"/>
      <c r="AT78" s="850"/>
      <c r="AU78" s="851"/>
      <c r="AV78" s="825" t="s">
        <v>65</v>
      </c>
      <c r="AW78" s="826"/>
      <c r="AX78" s="826"/>
      <c r="AY78" s="826"/>
      <c r="AZ78" s="826"/>
      <c r="BA78" s="826"/>
      <c r="BB78" s="826"/>
      <c r="BC78" s="827"/>
      <c r="BD78" s="852"/>
      <c r="BE78" s="853"/>
      <c r="BF78" s="853"/>
      <c r="BG78" s="853"/>
      <c r="BH78" s="853"/>
      <c r="BI78" s="853"/>
      <c r="BJ78" s="854"/>
    </row>
    <row r="79" spans="1:63" ht="22.5" customHeight="1">
      <c r="A79" s="865"/>
      <c r="B79" s="710">
        <v>7</v>
      </c>
      <c r="C79" s="855" t="s">
        <v>66</v>
      </c>
      <c r="D79" s="820"/>
      <c r="E79" s="820"/>
      <c r="F79" s="820"/>
      <c r="G79" s="820"/>
      <c r="H79" s="820"/>
      <c r="I79" s="820"/>
      <c r="J79" s="820"/>
      <c r="K79" s="820"/>
      <c r="L79" s="820"/>
      <c r="M79" s="820"/>
      <c r="N79" s="820"/>
      <c r="O79" s="820"/>
      <c r="P79" s="820"/>
      <c r="Q79" s="820"/>
      <c r="R79" s="820"/>
      <c r="S79" s="820"/>
      <c r="T79" s="820"/>
      <c r="U79" s="820"/>
      <c r="V79" s="820"/>
      <c r="W79" s="820"/>
      <c r="X79" s="820"/>
      <c r="Y79" s="820"/>
      <c r="Z79" s="820"/>
      <c r="AA79" s="820"/>
      <c r="AB79" s="820"/>
      <c r="AC79" s="820"/>
      <c r="AD79" s="820"/>
      <c r="AE79" s="820"/>
      <c r="AF79" s="820"/>
      <c r="AG79" s="820"/>
      <c r="AH79" s="820"/>
      <c r="AI79" s="820"/>
      <c r="AJ79" s="820"/>
      <c r="AK79" s="820"/>
      <c r="AL79" s="820"/>
      <c r="AM79" s="820"/>
      <c r="AN79" s="820"/>
      <c r="AO79" s="820"/>
      <c r="AP79" s="821"/>
      <c r="AQ79" s="849"/>
      <c r="AR79" s="850"/>
      <c r="AS79" s="850"/>
      <c r="AT79" s="850"/>
      <c r="AU79" s="851"/>
      <c r="AV79" s="825" t="s">
        <v>67</v>
      </c>
      <c r="AW79" s="826"/>
      <c r="AX79" s="826"/>
      <c r="AY79" s="826"/>
      <c r="AZ79" s="826"/>
      <c r="BA79" s="826"/>
      <c r="BB79" s="826"/>
      <c r="BC79" s="827"/>
      <c r="BD79" s="819"/>
      <c r="BE79" s="820"/>
      <c r="BF79" s="820"/>
      <c r="BG79" s="820"/>
      <c r="BH79" s="820"/>
      <c r="BI79" s="820"/>
      <c r="BJ79" s="821"/>
    </row>
    <row r="80" spans="1:63" ht="22.5" customHeight="1">
      <c r="A80" s="865"/>
      <c r="B80" s="711">
        <v>8</v>
      </c>
      <c r="C80" s="855" t="s">
        <v>68</v>
      </c>
      <c r="D80" s="820"/>
      <c r="E80" s="820"/>
      <c r="F80" s="820"/>
      <c r="G80" s="820"/>
      <c r="H80" s="820"/>
      <c r="I80" s="820"/>
      <c r="J80" s="820"/>
      <c r="K80" s="820"/>
      <c r="L80" s="820"/>
      <c r="M80" s="820"/>
      <c r="N80" s="820"/>
      <c r="O80" s="820"/>
      <c r="P80" s="820"/>
      <c r="Q80" s="820"/>
      <c r="R80" s="820"/>
      <c r="S80" s="820"/>
      <c r="T80" s="820"/>
      <c r="U80" s="820"/>
      <c r="V80" s="820"/>
      <c r="W80" s="820"/>
      <c r="X80" s="820"/>
      <c r="Y80" s="820"/>
      <c r="Z80" s="820"/>
      <c r="AA80" s="820"/>
      <c r="AB80" s="820"/>
      <c r="AC80" s="820"/>
      <c r="AD80" s="820"/>
      <c r="AE80" s="820"/>
      <c r="AF80" s="820"/>
      <c r="AG80" s="820"/>
      <c r="AH80" s="820"/>
      <c r="AI80" s="820"/>
      <c r="AJ80" s="820"/>
      <c r="AK80" s="820"/>
      <c r="AL80" s="820"/>
      <c r="AM80" s="820"/>
      <c r="AN80" s="820"/>
      <c r="AO80" s="820"/>
      <c r="AP80" s="821"/>
      <c r="AQ80" s="849"/>
      <c r="AR80" s="850"/>
      <c r="AS80" s="850"/>
      <c r="AT80" s="850"/>
      <c r="AU80" s="851"/>
      <c r="AV80" s="825" t="s">
        <v>69</v>
      </c>
      <c r="AW80" s="826"/>
      <c r="AX80" s="826"/>
      <c r="AY80" s="826"/>
      <c r="AZ80" s="826"/>
      <c r="BA80" s="826"/>
      <c r="BB80" s="826"/>
      <c r="BC80" s="827"/>
      <c r="BD80" s="884"/>
      <c r="BE80" s="885"/>
      <c r="BF80" s="885"/>
      <c r="BG80" s="885"/>
      <c r="BH80" s="885"/>
      <c r="BI80" s="885"/>
      <c r="BJ80" s="886"/>
    </row>
    <row r="81" spans="1:62" ht="22.5" customHeight="1">
      <c r="A81" s="865"/>
      <c r="B81" s="711">
        <v>9</v>
      </c>
      <c r="C81" s="819" t="s">
        <v>70</v>
      </c>
      <c r="D81" s="820"/>
      <c r="E81" s="820"/>
      <c r="F81" s="820"/>
      <c r="G81" s="820"/>
      <c r="H81" s="820"/>
      <c r="I81" s="820"/>
      <c r="J81" s="820"/>
      <c r="K81" s="820"/>
      <c r="L81" s="820"/>
      <c r="M81" s="820"/>
      <c r="N81" s="820"/>
      <c r="O81" s="820"/>
      <c r="P81" s="820"/>
      <c r="Q81" s="820"/>
      <c r="R81" s="820"/>
      <c r="S81" s="820"/>
      <c r="T81" s="820"/>
      <c r="U81" s="820"/>
      <c r="V81" s="820"/>
      <c r="W81" s="820"/>
      <c r="X81" s="820"/>
      <c r="Y81" s="820"/>
      <c r="Z81" s="820"/>
      <c r="AA81" s="820"/>
      <c r="AB81" s="820"/>
      <c r="AC81" s="820"/>
      <c r="AD81" s="820"/>
      <c r="AE81" s="820"/>
      <c r="AF81" s="820"/>
      <c r="AG81" s="820"/>
      <c r="AH81" s="820"/>
      <c r="AI81" s="820"/>
      <c r="AJ81" s="820"/>
      <c r="AK81" s="820"/>
      <c r="AL81" s="820"/>
      <c r="AM81" s="820"/>
      <c r="AN81" s="820"/>
      <c r="AO81" s="820"/>
      <c r="AP81" s="821"/>
      <c r="AQ81" s="849"/>
      <c r="AR81" s="850"/>
      <c r="AS81" s="850"/>
      <c r="AT81" s="850"/>
      <c r="AU81" s="851"/>
      <c r="AV81" s="825" t="s">
        <v>71</v>
      </c>
      <c r="AW81" s="826"/>
      <c r="AX81" s="826"/>
      <c r="AY81" s="826"/>
      <c r="AZ81" s="826"/>
      <c r="BA81" s="826"/>
      <c r="BB81" s="826"/>
      <c r="BC81" s="827"/>
      <c r="BD81" s="884"/>
      <c r="BE81" s="885"/>
      <c r="BF81" s="885"/>
      <c r="BG81" s="885"/>
      <c r="BH81" s="885"/>
      <c r="BI81" s="885"/>
      <c r="BJ81" s="886"/>
    </row>
    <row r="82" spans="1:62" ht="22.5" customHeight="1">
      <c r="A82" s="865"/>
      <c r="B82" s="711">
        <v>10</v>
      </c>
      <c r="C82" s="819" t="s">
        <v>72</v>
      </c>
      <c r="D82" s="820"/>
      <c r="E82" s="820"/>
      <c r="F82" s="820"/>
      <c r="G82" s="820"/>
      <c r="H82" s="820"/>
      <c r="I82" s="820"/>
      <c r="J82" s="820"/>
      <c r="K82" s="820"/>
      <c r="L82" s="820"/>
      <c r="M82" s="820"/>
      <c r="N82" s="820"/>
      <c r="O82" s="820"/>
      <c r="P82" s="820"/>
      <c r="Q82" s="820"/>
      <c r="R82" s="820"/>
      <c r="S82" s="820"/>
      <c r="T82" s="820"/>
      <c r="U82" s="820"/>
      <c r="V82" s="820"/>
      <c r="W82" s="820"/>
      <c r="X82" s="820"/>
      <c r="Y82" s="820"/>
      <c r="Z82" s="820"/>
      <c r="AA82" s="820"/>
      <c r="AB82" s="820"/>
      <c r="AC82" s="820"/>
      <c r="AD82" s="820"/>
      <c r="AE82" s="820"/>
      <c r="AF82" s="820"/>
      <c r="AG82" s="820"/>
      <c r="AH82" s="820"/>
      <c r="AI82" s="820"/>
      <c r="AJ82" s="820"/>
      <c r="AK82" s="820"/>
      <c r="AL82" s="820"/>
      <c r="AM82" s="820"/>
      <c r="AN82" s="820"/>
      <c r="AO82" s="820"/>
      <c r="AP82" s="821"/>
      <c r="AQ82" s="723"/>
      <c r="AR82" s="723"/>
      <c r="AS82" s="723"/>
      <c r="AT82" s="723"/>
      <c r="AU82" s="724"/>
      <c r="AV82" s="825" t="s">
        <v>73</v>
      </c>
      <c r="AW82" s="826"/>
      <c r="AX82" s="826"/>
      <c r="AY82" s="826"/>
      <c r="AZ82" s="826"/>
      <c r="BA82" s="826"/>
      <c r="BB82" s="826"/>
      <c r="BC82" s="827"/>
      <c r="BD82" s="725"/>
      <c r="BE82" s="728"/>
      <c r="BF82" s="728"/>
      <c r="BG82" s="728"/>
      <c r="BH82" s="728"/>
      <c r="BI82" s="728"/>
      <c r="BJ82" s="729"/>
    </row>
    <row r="83" spans="1:62" ht="23.15" customHeight="1">
      <c r="A83" s="865"/>
      <c r="B83" s="711">
        <v>11</v>
      </c>
      <c r="C83" s="819" t="s">
        <v>74</v>
      </c>
      <c r="D83" s="820"/>
      <c r="E83" s="820"/>
      <c r="F83" s="820"/>
      <c r="G83" s="820"/>
      <c r="H83" s="820"/>
      <c r="I83" s="820"/>
      <c r="J83" s="820"/>
      <c r="K83" s="820"/>
      <c r="L83" s="820"/>
      <c r="M83" s="820"/>
      <c r="N83" s="820"/>
      <c r="O83" s="820"/>
      <c r="P83" s="820"/>
      <c r="Q83" s="820"/>
      <c r="R83" s="820"/>
      <c r="S83" s="820"/>
      <c r="T83" s="820"/>
      <c r="U83" s="820"/>
      <c r="V83" s="820"/>
      <c r="W83" s="820"/>
      <c r="X83" s="820"/>
      <c r="Y83" s="820"/>
      <c r="Z83" s="820"/>
      <c r="AA83" s="820"/>
      <c r="AB83" s="820"/>
      <c r="AC83" s="820"/>
      <c r="AD83" s="820"/>
      <c r="AE83" s="820"/>
      <c r="AF83" s="820"/>
      <c r="AG83" s="820"/>
      <c r="AH83" s="820"/>
      <c r="AI83" s="820"/>
      <c r="AJ83" s="820"/>
      <c r="AK83" s="820"/>
      <c r="AL83" s="820"/>
      <c r="AM83" s="820"/>
      <c r="AN83" s="820"/>
      <c r="AO83" s="820"/>
      <c r="AP83" s="821"/>
      <c r="AQ83" s="822"/>
      <c r="AR83" s="823"/>
      <c r="AS83" s="823"/>
      <c r="AT83" s="823"/>
      <c r="AU83" s="824"/>
      <c r="AV83" s="825" t="s">
        <v>75</v>
      </c>
      <c r="AW83" s="826"/>
      <c r="AX83" s="826"/>
      <c r="AY83" s="826"/>
      <c r="AZ83" s="826"/>
      <c r="BA83" s="826"/>
      <c r="BB83" s="826"/>
      <c r="BC83" s="827"/>
      <c r="BD83" s="725"/>
      <c r="BE83" s="728"/>
      <c r="BF83" s="728"/>
      <c r="BG83" s="728"/>
      <c r="BH83" s="728"/>
      <c r="BI83" s="728"/>
      <c r="BJ83" s="729"/>
    </row>
    <row r="84" spans="1:62" ht="18" customHeight="1">
      <c r="A84" s="866"/>
      <c r="B84" s="597">
        <v>12</v>
      </c>
      <c r="C84" s="834" t="s">
        <v>76</v>
      </c>
      <c r="D84" s="835"/>
      <c r="E84" s="835"/>
      <c r="F84" s="835"/>
      <c r="G84" s="835"/>
      <c r="H84" s="835"/>
      <c r="I84" s="835"/>
      <c r="J84" s="835"/>
      <c r="K84" s="835"/>
      <c r="L84" s="835"/>
      <c r="M84" s="835"/>
      <c r="N84" s="835"/>
      <c r="O84" s="835"/>
      <c r="P84" s="835"/>
      <c r="Q84" s="835"/>
      <c r="R84" s="835"/>
      <c r="S84" s="835"/>
      <c r="T84" s="835"/>
      <c r="U84" s="835"/>
      <c r="V84" s="835"/>
      <c r="W84" s="835"/>
      <c r="X84" s="835"/>
      <c r="Y84" s="835"/>
      <c r="Z84" s="835"/>
      <c r="AA84" s="835"/>
      <c r="AB84" s="835"/>
      <c r="AC84" s="835"/>
      <c r="AD84" s="835"/>
      <c r="AE84" s="835"/>
      <c r="AF84" s="835"/>
      <c r="AG84" s="835"/>
      <c r="AH84" s="835"/>
      <c r="AI84" s="835"/>
      <c r="AJ84" s="835"/>
      <c r="AK84" s="835"/>
      <c r="AL84" s="835"/>
      <c r="AM84" s="835"/>
      <c r="AN84" s="835"/>
      <c r="AO84" s="835"/>
      <c r="AP84" s="836"/>
      <c r="AQ84" s="837"/>
      <c r="AR84" s="838"/>
      <c r="AS84" s="838"/>
      <c r="AT84" s="838"/>
      <c r="AU84" s="839"/>
      <c r="AV84" s="840" t="s">
        <v>77</v>
      </c>
      <c r="AW84" s="841"/>
      <c r="AX84" s="841"/>
      <c r="AY84" s="841"/>
      <c r="AZ84" s="841"/>
      <c r="BA84" s="841"/>
      <c r="BB84" s="841"/>
      <c r="BC84" s="842"/>
      <c r="BD84" s="843"/>
      <c r="BE84" s="844"/>
      <c r="BF84" s="844"/>
      <c r="BG84" s="844"/>
      <c r="BH84" s="844"/>
      <c r="BI84" s="844"/>
      <c r="BJ84" s="845"/>
    </row>
    <row r="85" spans="1:62" ht="7.5" customHeight="1" thickTop="1">
      <c r="A85" s="712"/>
      <c r="B85" s="712"/>
      <c r="C85" s="712"/>
      <c r="D85" s="713"/>
      <c r="E85" s="714"/>
      <c r="F85" s="714"/>
      <c r="G85" s="714"/>
      <c r="H85" s="713"/>
      <c r="I85" s="714"/>
      <c r="J85" s="719"/>
      <c r="K85" s="713"/>
      <c r="L85" s="714"/>
      <c r="M85" s="719"/>
      <c r="N85" s="713"/>
      <c r="O85" s="714"/>
      <c r="P85" s="714"/>
      <c r="Q85" s="721"/>
      <c r="R85" s="722"/>
      <c r="S85" s="722"/>
      <c r="T85" s="722"/>
      <c r="U85" s="722"/>
      <c r="V85" s="722"/>
      <c r="W85" s="722"/>
      <c r="X85" s="722"/>
      <c r="Y85" s="722"/>
      <c r="Z85" s="722"/>
      <c r="AA85" s="722"/>
      <c r="AB85" s="722"/>
      <c r="AC85" s="722"/>
      <c r="AD85" s="722"/>
      <c r="AE85" s="722"/>
      <c r="AF85" s="722"/>
      <c r="AG85" s="722"/>
      <c r="AH85" s="722"/>
      <c r="AI85" s="722"/>
      <c r="AJ85" s="722"/>
      <c r="AK85" s="722"/>
      <c r="AL85" s="722"/>
      <c r="AM85" s="722"/>
      <c r="AN85" s="722"/>
      <c r="AO85" s="722"/>
      <c r="AP85" s="722"/>
      <c r="AQ85" s="722"/>
      <c r="AR85" s="722"/>
      <c r="AS85" s="722"/>
      <c r="AT85" s="722"/>
      <c r="AU85" s="722"/>
      <c r="AV85" s="722"/>
      <c r="AW85" s="722"/>
      <c r="AX85" s="722"/>
      <c r="AY85" s="722"/>
      <c r="AZ85" s="722"/>
      <c r="BA85" s="722"/>
      <c r="BB85" s="722"/>
      <c r="BC85" s="722"/>
      <c r="BD85" s="722"/>
      <c r="BE85" s="722"/>
      <c r="BF85" s="722"/>
      <c r="BG85" s="722"/>
      <c r="BH85" s="722"/>
      <c r="BI85" s="722"/>
      <c r="BJ85" s="722"/>
    </row>
    <row r="86" spans="1:62" ht="2.25" hidden="1" customHeight="1">
      <c r="A86" s="712"/>
      <c r="B86" s="712"/>
      <c r="C86" s="712"/>
      <c r="D86" s="713"/>
      <c r="E86" s="714"/>
      <c r="F86" s="714"/>
      <c r="G86" s="714"/>
      <c r="H86" s="713"/>
      <c r="I86" s="714"/>
      <c r="J86" s="719"/>
      <c r="K86" s="713"/>
      <c r="L86" s="714"/>
      <c r="M86" s="719"/>
      <c r="N86" s="713"/>
      <c r="O86" s="714"/>
      <c r="P86" s="714"/>
      <c r="Q86" s="721"/>
      <c r="R86" s="722"/>
      <c r="S86" s="722"/>
      <c r="T86" s="722"/>
      <c r="U86" s="722"/>
      <c r="V86" s="722"/>
      <c r="W86" s="722"/>
      <c r="X86" s="722"/>
      <c r="Y86" s="722"/>
      <c r="Z86" s="722"/>
      <c r="AA86" s="722"/>
      <c r="AB86" s="722"/>
      <c r="AC86" s="722"/>
      <c r="AD86" s="722"/>
      <c r="AE86" s="722"/>
      <c r="AF86" s="722"/>
      <c r="AG86" s="722"/>
      <c r="AH86" s="722"/>
      <c r="AI86" s="722"/>
      <c r="AJ86" s="722"/>
      <c r="AK86" s="722"/>
      <c r="AL86" s="722"/>
      <c r="AM86" s="722"/>
      <c r="AN86" s="722"/>
      <c r="AO86" s="722"/>
      <c r="AP86" s="722"/>
      <c r="AQ86" s="722"/>
      <c r="AR86" s="722"/>
      <c r="AS86" s="722"/>
      <c r="AT86" s="722"/>
      <c r="AU86" s="722"/>
      <c r="AV86" s="722"/>
      <c r="AW86" s="722"/>
      <c r="AX86" s="722"/>
      <c r="AY86" s="722"/>
      <c r="AZ86" s="722"/>
      <c r="BA86" s="722"/>
      <c r="BB86" s="722"/>
      <c r="BC86" s="722"/>
      <c r="BD86" s="722"/>
      <c r="BE86" s="722"/>
      <c r="BF86" s="722"/>
      <c r="BG86" s="722"/>
      <c r="BH86" s="722"/>
      <c r="BI86" s="722"/>
      <c r="BJ86" s="722"/>
    </row>
    <row r="87" spans="1:62" ht="18" customHeight="1">
      <c r="A87" s="715" t="s">
        <v>28</v>
      </c>
      <c r="B87" s="712"/>
      <c r="C87" s="712"/>
      <c r="D87" s="713"/>
      <c r="E87" s="714"/>
      <c r="F87" s="714"/>
      <c r="G87" s="714"/>
      <c r="H87" s="713"/>
      <c r="I87" s="714"/>
      <c r="J87" s="719"/>
      <c r="K87" s="713"/>
      <c r="L87" s="714"/>
      <c r="M87" s="719"/>
      <c r="N87" s="713"/>
      <c r="O87" s="714"/>
      <c r="P87" s="714"/>
      <c r="Q87" s="721"/>
      <c r="R87" s="722"/>
      <c r="S87" s="722"/>
      <c r="T87" s="722"/>
      <c r="U87" s="722"/>
      <c r="V87" s="722"/>
      <c r="W87" s="722"/>
      <c r="X87" s="722"/>
      <c r="Y87" s="722"/>
      <c r="Z87" s="722"/>
      <c r="AA87" s="722"/>
      <c r="AB87" s="722"/>
      <c r="AC87" s="722"/>
      <c r="AD87" s="722"/>
      <c r="AE87" s="722"/>
      <c r="AF87" s="722"/>
      <c r="AG87" s="722"/>
      <c r="AH87" s="722"/>
      <c r="AI87" s="722"/>
      <c r="AJ87" s="722"/>
      <c r="AK87" s="722"/>
      <c r="AL87" s="722"/>
      <c r="AM87" s="722"/>
      <c r="AN87" s="722"/>
      <c r="AO87" s="722"/>
      <c r="AP87" s="722"/>
      <c r="AQ87" s="722"/>
      <c r="AR87" s="722"/>
      <c r="AS87" s="722"/>
      <c r="AT87" s="722"/>
      <c r="AU87" s="722"/>
      <c r="AV87" s="722"/>
      <c r="AW87" s="722"/>
      <c r="AX87" s="722"/>
      <c r="AY87" s="722"/>
      <c r="AZ87" s="722"/>
      <c r="BA87" s="722"/>
      <c r="BB87" s="722"/>
      <c r="BC87" s="722"/>
      <c r="BD87" s="722"/>
      <c r="BE87" s="722"/>
      <c r="BF87" s="722"/>
      <c r="BG87" s="722"/>
      <c r="BH87" s="722"/>
      <c r="BI87" s="722"/>
      <c r="BJ87" s="722"/>
    </row>
    <row r="88" spans="1:62" ht="18" customHeight="1">
      <c r="A88" s="716"/>
      <c r="B88" s="716"/>
      <c r="C88" s="815"/>
      <c r="D88" s="815"/>
      <c r="E88" s="815"/>
      <c r="F88" s="815"/>
      <c r="G88" s="815"/>
      <c r="H88" s="815"/>
      <c r="I88" s="815"/>
      <c r="J88" s="815"/>
      <c r="K88" s="815"/>
      <c r="L88" s="815"/>
      <c r="M88" s="716"/>
      <c r="N88" s="720"/>
      <c r="O88" s="716"/>
      <c r="P88" s="716"/>
      <c r="Q88" s="716"/>
      <c r="R88" s="716"/>
      <c r="S88" s="716"/>
      <c r="T88" s="716"/>
      <c r="U88" s="716"/>
      <c r="V88" s="716"/>
      <c r="W88" s="716"/>
      <c r="X88" s="716"/>
      <c r="Y88" s="716"/>
      <c r="Z88" s="716"/>
      <c r="AA88" s="716"/>
      <c r="AB88" s="716"/>
      <c r="AC88" s="716"/>
      <c r="AD88" s="716"/>
      <c r="AE88" s="716"/>
      <c r="AF88" s="716"/>
      <c r="AG88" s="716"/>
      <c r="AH88" s="716"/>
      <c r="AI88" s="716"/>
      <c r="AJ88" s="716"/>
      <c r="AK88" s="716"/>
      <c r="AL88" s="716"/>
      <c r="AM88" s="716"/>
      <c r="AN88" s="716"/>
      <c r="AO88" s="716"/>
      <c r="AP88" s="716"/>
      <c r="AQ88" s="716"/>
      <c r="AR88" s="716"/>
      <c r="AS88" s="716"/>
      <c r="AT88" s="716"/>
      <c r="AU88" s="716"/>
      <c r="AV88" s="716"/>
      <c r="AW88" s="716"/>
      <c r="AX88" s="716"/>
      <c r="AY88" s="716"/>
      <c r="AZ88" s="716"/>
      <c r="BA88" s="716"/>
      <c r="BB88" s="716"/>
      <c r="BC88" s="716"/>
      <c r="BD88" s="715"/>
      <c r="BE88" s="715"/>
      <c r="BF88" s="715"/>
      <c r="BG88" s="715"/>
      <c r="BH88" s="715"/>
      <c r="BI88" s="715"/>
      <c r="BJ88" s="715"/>
    </row>
    <row r="89" spans="1:62" ht="18" customHeight="1">
      <c r="A89" s="717"/>
      <c r="B89" s="716"/>
      <c r="C89" s="716"/>
      <c r="D89" s="716"/>
      <c r="E89" s="716"/>
      <c r="F89" s="716"/>
      <c r="G89" s="716"/>
      <c r="H89" s="716"/>
      <c r="I89" s="716"/>
      <c r="J89" s="716"/>
      <c r="K89" s="716"/>
      <c r="L89" s="716"/>
      <c r="M89" s="716"/>
      <c r="N89" s="716"/>
      <c r="O89" s="716"/>
      <c r="P89" s="716"/>
      <c r="Q89" s="716"/>
      <c r="R89" s="716"/>
      <c r="S89" s="716"/>
      <c r="T89" s="716"/>
      <c r="U89" s="716"/>
      <c r="V89" s="716"/>
      <c r="W89" s="716"/>
      <c r="X89" s="716"/>
      <c r="Y89" s="716"/>
      <c r="Z89" s="716"/>
      <c r="AA89" s="716"/>
      <c r="AB89" s="716"/>
      <c r="AC89" s="716"/>
      <c r="AD89" s="716"/>
      <c r="AE89" s="716"/>
      <c r="AF89" s="716"/>
      <c r="AG89" s="716"/>
      <c r="AH89" s="716"/>
      <c r="AI89" s="716"/>
      <c r="AJ89" s="716"/>
      <c r="AK89" s="716"/>
      <c r="AL89" s="716"/>
      <c r="AM89" s="716"/>
      <c r="AN89" s="716"/>
      <c r="AO89" s="716"/>
      <c r="AP89" s="716"/>
      <c r="AQ89" s="716"/>
      <c r="AR89" s="716"/>
      <c r="AS89" s="716"/>
      <c r="AT89" s="716"/>
      <c r="AU89" s="716"/>
      <c r="AV89" s="716"/>
      <c r="AW89" s="716"/>
      <c r="AX89" s="716"/>
      <c r="AY89" s="716"/>
      <c r="AZ89" s="716"/>
      <c r="BA89" s="716"/>
      <c r="BB89" s="716"/>
      <c r="BC89" s="716"/>
      <c r="BD89" s="715"/>
      <c r="BE89" s="715"/>
      <c r="BF89" s="715"/>
      <c r="BG89" s="715"/>
      <c r="BH89" s="715"/>
      <c r="BI89" s="715"/>
      <c r="BJ89" s="715"/>
    </row>
    <row r="90" spans="1:62" ht="18" customHeight="1">
      <c r="A90" s="717"/>
      <c r="B90" s="718"/>
      <c r="C90" s="718"/>
      <c r="D90" s="718"/>
      <c r="E90" s="718"/>
      <c r="F90" s="718"/>
      <c r="G90" s="718"/>
      <c r="H90" s="718"/>
      <c r="I90" s="718"/>
      <c r="J90" s="718"/>
      <c r="K90" s="718"/>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84"/>
      <c r="BE90" s="584"/>
      <c r="BF90" s="584"/>
      <c r="BG90" s="584"/>
      <c r="BH90" s="584"/>
      <c r="BI90" s="584"/>
      <c r="BJ90" s="584"/>
    </row>
    <row r="91" spans="1:62" ht="18" customHeight="1">
      <c r="A91" s="529"/>
      <c r="B91" s="718"/>
      <c r="C91" s="718"/>
      <c r="D91" s="718"/>
      <c r="E91" s="718"/>
      <c r="F91" s="718"/>
      <c r="G91" s="718"/>
      <c r="H91" s="718"/>
      <c r="I91" s="718"/>
      <c r="J91" s="718"/>
      <c r="K91" s="718"/>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532"/>
      <c r="AM91" s="532"/>
      <c r="AN91" s="532"/>
      <c r="AO91" s="532"/>
      <c r="AP91" s="532"/>
      <c r="AQ91" s="532"/>
      <c r="AR91" s="532"/>
      <c r="AS91" s="532"/>
      <c r="AT91" s="532"/>
      <c r="AU91" s="532"/>
      <c r="AV91" s="532"/>
      <c r="AW91" s="532"/>
      <c r="AX91" s="532"/>
      <c r="AY91" s="532"/>
      <c r="AZ91" s="532"/>
      <c r="BA91" s="532"/>
      <c r="BB91" s="532"/>
      <c r="BC91" s="532"/>
      <c r="BD91" s="584"/>
      <c r="BE91" s="584"/>
      <c r="BF91" s="584"/>
      <c r="BG91" s="584"/>
      <c r="BH91" s="584"/>
      <c r="BI91" s="584"/>
      <c r="BJ91" s="584"/>
    </row>
    <row r="92" spans="1:62" ht="18" customHeight="1">
      <c r="B92" s="529"/>
      <c r="C92" s="529"/>
      <c r="D92" s="530"/>
      <c r="E92" s="531"/>
      <c r="F92" s="531"/>
      <c r="G92" s="531"/>
      <c r="H92" s="530"/>
      <c r="I92" s="531"/>
      <c r="J92" s="599"/>
      <c r="K92" s="530"/>
      <c r="L92" s="531"/>
      <c r="M92" s="599"/>
      <c r="N92" s="530"/>
      <c r="O92" s="531"/>
      <c r="P92" s="531"/>
      <c r="Q92" s="604"/>
      <c r="R92" s="592"/>
      <c r="S92" s="592"/>
      <c r="T92" s="592"/>
      <c r="U92" s="592"/>
      <c r="V92" s="592"/>
      <c r="W92" s="592"/>
      <c r="X92" s="592"/>
      <c r="Y92" s="592"/>
      <c r="Z92" s="592"/>
      <c r="AA92" s="592"/>
      <c r="AB92" s="592"/>
      <c r="AC92" s="592"/>
      <c r="AD92" s="592"/>
      <c r="AE92" s="592"/>
      <c r="AF92" s="592"/>
      <c r="AG92" s="592"/>
      <c r="AH92" s="592"/>
      <c r="AI92" s="592"/>
      <c r="AJ92" s="592"/>
      <c r="AK92" s="592"/>
      <c r="AL92" s="592"/>
      <c r="AM92" s="592"/>
      <c r="AN92" s="592"/>
      <c r="AO92" s="592"/>
      <c r="AP92" s="592"/>
      <c r="AQ92" s="592"/>
      <c r="AR92" s="592"/>
      <c r="AS92" s="592"/>
      <c r="AT92" s="592"/>
      <c r="AU92" s="592"/>
      <c r="AV92" s="592"/>
      <c r="AW92" s="592"/>
      <c r="AX92" s="592"/>
      <c r="AY92" s="592"/>
      <c r="AZ92" s="592"/>
      <c r="BA92" s="592"/>
      <c r="BB92" s="592"/>
      <c r="BC92" s="592"/>
      <c r="BD92" s="584"/>
      <c r="BE92" s="584"/>
      <c r="BF92" s="584"/>
      <c r="BG92" s="584"/>
      <c r="BH92" s="584"/>
      <c r="BI92" s="584"/>
      <c r="BJ92" s="584"/>
    </row>
    <row r="100" spans="6:6" ht="18" customHeight="1">
      <c r="F100" s="806"/>
    </row>
    <row r="101" spans="6:6" ht="18" customHeight="1">
      <c r="F101" s="806"/>
    </row>
    <row r="102" spans="6:6" ht="18" customHeight="1">
      <c r="F102" s="806"/>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7" type="noConversion"/>
  <conditionalFormatting sqref="C29:D29">
    <cfRule type="cellIs" dxfId="262" priority="172" stopIfTrue="1" operator="between">
      <formula>#REF!</formula>
      <formula>#REF!</formula>
    </cfRule>
    <cfRule type="cellIs" dxfId="261" priority="173" stopIfTrue="1" operator="between">
      <formula>#REF!</formula>
      <formula>0</formula>
    </cfRule>
    <cfRule type="cellIs" dxfId="260" priority="174" stopIfTrue="1" operator="lessThan">
      <formula>0</formula>
    </cfRule>
  </conditionalFormatting>
  <conditionalFormatting sqref="F22 N27:N60 N70:N65537">
    <cfRule type="cellIs" dxfId="259" priority="54" stopIfTrue="1" operator="lessThan">
      <formula>0</formula>
    </cfRule>
  </conditionalFormatting>
  <conditionalFormatting sqref="F22:H22">
    <cfRule type="cellIs" dxfId="258" priority="52" stopIfTrue="1" operator="between">
      <formula>#REF!</formula>
      <formula>#REF!</formula>
    </cfRule>
    <cfRule type="cellIs" dxfId="257" priority="53" stopIfTrue="1" operator="between">
      <formula>#REF!</formula>
      <formula>0</formula>
    </cfRule>
  </conditionalFormatting>
  <conditionalFormatting sqref="G22:H22 O27:P60 O70:P65537">
    <cfRule type="cellIs" dxfId="256" priority="57" stopIfTrue="1" operator="lessThan">
      <formula>0</formula>
    </cfRule>
  </conditionalFormatting>
  <conditionalFormatting sqref="I10:J10">
    <cfRule type="cellIs" dxfId="255" priority="8" stopIfTrue="1" operator="between">
      <formula>#REF!</formula>
      <formula>#REF!</formula>
    </cfRule>
    <cfRule type="cellIs" dxfId="254" priority="9" stopIfTrue="1" operator="between">
      <formula>#REF!</formula>
      <formula>0</formula>
    </cfRule>
    <cfRule type="cellIs" dxfId="253" priority="10" stopIfTrue="1" operator="lessThan">
      <formula>0</formula>
    </cfRule>
  </conditionalFormatting>
  <conditionalFormatting sqref="J10">
    <cfRule type="cellIs" dxfId="252" priority="11" stopIfTrue="1" operator="between">
      <formula>#REF!</formula>
      <formula>#REF!</formula>
    </cfRule>
    <cfRule type="cellIs" dxfId="251" priority="12" stopIfTrue="1" operator="between">
      <formula>#REF!</formula>
      <formula>0</formula>
    </cfRule>
    <cfRule type="cellIs" dxfId="250" priority="13" stopIfTrue="1" operator="lessThan">
      <formula>0</formula>
    </cfRule>
  </conditionalFormatting>
  <conditionalFormatting sqref="N2 N4">
    <cfRule type="cellIs" dxfId="249" priority="567" stopIfTrue="1" operator="lessThan">
      <formula>0</formula>
    </cfRule>
  </conditionalFormatting>
  <conditionalFormatting sqref="N2 N4:O4 N27:P60 N62:P64 N68:P68 N70:P65537">
    <cfRule type="cellIs" dxfId="248" priority="566" stopIfTrue="1" operator="between">
      <formula>#REF!</formula>
      <formula>0</formula>
    </cfRule>
  </conditionalFormatting>
  <conditionalFormatting sqref="N12 N15 N9">
    <cfRule type="cellIs" dxfId="247" priority="591" stopIfTrue="1" operator="lessThan">
      <formula>0</formula>
    </cfRule>
  </conditionalFormatting>
  <conditionalFormatting sqref="N16">
    <cfRule type="cellIs" dxfId="246" priority="261" stopIfTrue="1" operator="lessThan">
      <formula>0</formula>
    </cfRule>
  </conditionalFormatting>
  <conditionalFormatting sqref="N16:N17">
    <cfRule type="cellIs" dxfId="245" priority="270" stopIfTrue="1" operator="lessThan">
      <formula>0</formula>
    </cfRule>
  </conditionalFormatting>
  <conditionalFormatting sqref="N18">
    <cfRule type="cellIs" dxfId="244" priority="616" stopIfTrue="1" operator="between">
      <formula>#REF!</formula>
      <formula>#REF!</formula>
    </cfRule>
    <cfRule type="cellIs" dxfId="243" priority="617" stopIfTrue="1" operator="between">
      <formula>#REF!</formula>
      <formula>0</formula>
    </cfRule>
    <cfRule type="cellIs" dxfId="242" priority="618" stopIfTrue="1" operator="lessThan">
      <formula>0</formula>
    </cfRule>
  </conditionalFormatting>
  <conditionalFormatting sqref="N20">
    <cfRule type="cellIs" dxfId="241" priority="474" stopIfTrue="1" operator="lessThan">
      <formula>0</formula>
    </cfRule>
  </conditionalFormatting>
  <conditionalFormatting sqref="N21">
    <cfRule type="cellIs" dxfId="240" priority="210" stopIfTrue="1" operator="lessThan">
      <formula>0</formula>
    </cfRule>
  </conditionalFormatting>
  <conditionalFormatting sqref="N25">
    <cfRule type="cellIs" dxfId="239" priority="576" stopIfTrue="1" operator="lessThan">
      <formula>0</formula>
    </cfRule>
  </conditionalFormatting>
  <conditionalFormatting sqref="N26">
    <cfRule type="cellIs" dxfId="238" priority="279" stopIfTrue="1" operator="lessThan">
      <formula>0</formula>
    </cfRule>
  </conditionalFormatting>
  <conditionalFormatting sqref="N28">
    <cfRule type="cellIs" dxfId="237" priority="420" stopIfTrue="1" operator="lessThan">
      <formula>0</formula>
    </cfRule>
  </conditionalFormatting>
  <conditionalFormatting sqref="N31">
    <cfRule type="cellIs" dxfId="236" priority="501" stopIfTrue="1" operator="lessThan">
      <formula>0</formula>
    </cfRule>
  </conditionalFormatting>
  <conditionalFormatting sqref="N34">
    <cfRule type="cellIs" dxfId="235" priority="228" stopIfTrue="1" operator="lessThan">
      <formula>0</formula>
    </cfRule>
  </conditionalFormatting>
  <conditionalFormatting sqref="N35:N49">
    <cfRule type="cellIs" dxfId="234" priority="162" stopIfTrue="1" operator="lessThan">
      <formula>0</formula>
    </cfRule>
  </conditionalFormatting>
  <conditionalFormatting sqref="N62:N68">
    <cfRule type="cellIs" dxfId="233" priority="4" stopIfTrue="1" operator="lessThan">
      <formula>0</formula>
    </cfRule>
  </conditionalFormatting>
  <conditionalFormatting sqref="N4:O4 N27:P60 N70:P65537 N62:P64 N68:P68 N2 O2:P7">
    <cfRule type="cellIs" dxfId="232" priority="565" stopIfTrue="1" operator="between">
      <formula>#REF!</formula>
      <formula>#REF!</formula>
    </cfRule>
  </conditionalFormatting>
  <conditionalFormatting sqref="N9:P9 P11:P23">
    <cfRule type="cellIs" dxfId="231" priority="581" stopIfTrue="1" operator="between">
      <formula>#REF!</formula>
      <formula>0</formula>
    </cfRule>
  </conditionalFormatting>
  <conditionalFormatting sqref="N12:P12 N15:P15">
    <cfRule type="cellIs" dxfId="230" priority="589" stopIfTrue="1" operator="between">
      <formula>#REF!</formula>
      <formula>#REF!</formula>
    </cfRule>
    <cfRule type="cellIs" dxfId="229" priority="590" stopIfTrue="1" operator="between">
      <formula>#REF!</formula>
      <formula>0</formula>
    </cfRule>
  </conditionalFormatting>
  <conditionalFormatting sqref="N14:P14">
    <cfRule type="cellIs" dxfId="228" priority="32" stopIfTrue="1" operator="between">
      <formula>#REF!</formula>
      <formula>#REF!</formula>
    </cfRule>
    <cfRule type="cellIs" dxfId="227" priority="33" stopIfTrue="1" operator="between">
      <formula>#REF!</formula>
      <formula>0</formula>
    </cfRule>
    <cfRule type="cellIs" dxfId="226" priority="34" stopIfTrue="1" operator="between">
      <formula>#REF!</formula>
      <formula>#REF!</formula>
    </cfRule>
    <cfRule type="cellIs" dxfId="225" priority="35" stopIfTrue="1" operator="between">
      <formula>#REF!</formula>
      <formula>0</formula>
    </cfRule>
  </conditionalFormatting>
  <conditionalFormatting sqref="N16:P23 N25:P26">
    <cfRule type="cellIs" dxfId="224" priority="268" stopIfTrue="1" operator="between">
      <formula>#REF!</formula>
      <formula>#REF!</formula>
    </cfRule>
    <cfRule type="cellIs" dxfId="223" priority="269" stopIfTrue="1" operator="between">
      <formula>#REF!</formula>
      <formula>0</formula>
    </cfRule>
  </conditionalFormatting>
  <conditionalFormatting sqref="N16:P23 N25:P34">
    <cfRule type="cellIs" dxfId="222" priority="226" stopIfTrue="1" operator="between">
      <formula>#REF!</formula>
      <formula>#REF!</formula>
    </cfRule>
    <cfRule type="cellIs" dxfId="221" priority="227" stopIfTrue="1" operator="between">
      <formula>#REF!</formula>
      <formula>0</formula>
    </cfRule>
  </conditionalFormatting>
  <conditionalFormatting sqref="N20:P23 N25:P28">
    <cfRule type="cellIs" dxfId="220" priority="419" stopIfTrue="1" operator="between">
      <formula>#REF!</formula>
      <formula>0</formula>
    </cfRule>
  </conditionalFormatting>
  <conditionalFormatting sqref="N21:P23 N25:P49">
    <cfRule type="cellIs" dxfId="219" priority="161" stopIfTrue="1" operator="between">
      <formula>#REF!</formula>
      <formula>0</formula>
    </cfRule>
  </conditionalFormatting>
  <conditionalFormatting sqref="N25:P25">
    <cfRule type="cellIs" dxfId="218" priority="574" stopIfTrue="1" operator="between">
      <formula>#REF!</formula>
      <formula>#REF!</formula>
    </cfRule>
    <cfRule type="cellIs" dxfId="217" priority="575" stopIfTrue="1" operator="between">
      <formula>#REF!</formula>
      <formula>0</formula>
    </cfRule>
  </conditionalFormatting>
  <conditionalFormatting sqref="N25:P28 N20:P23">
    <cfRule type="cellIs" dxfId="216" priority="418" stopIfTrue="1" operator="between">
      <formula>#REF!</formula>
      <formula>#REF!</formula>
    </cfRule>
  </conditionalFormatting>
  <conditionalFormatting sqref="N25:P50 N21:P23">
    <cfRule type="cellIs" dxfId="215" priority="160" stopIfTrue="1" operator="between">
      <formula>#REF!</formula>
      <formula>#REF!</formula>
    </cfRule>
  </conditionalFormatting>
  <conditionalFormatting sqref="N65:P66">
    <cfRule type="cellIs" dxfId="214" priority="6" stopIfTrue="1" operator="between">
      <formula>#REF!</formula>
      <formula>#REF!</formula>
    </cfRule>
    <cfRule type="cellIs" dxfId="213" priority="7" stopIfTrue="1" operator="between">
      <formula>#REF!</formula>
      <formula>0</formula>
    </cfRule>
  </conditionalFormatting>
  <conditionalFormatting sqref="N67:P67">
    <cfRule type="cellIs" dxfId="212" priority="2" stopIfTrue="1" operator="between">
      <formula>#REF!</formula>
      <formula>#REF!</formula>
    </cfRule>
    <cfRule type="cellIs" dxfId="211" priority="3" stopIfTrue="1" operator="between">
      <formula>#REF!</formula>
      <formula>0</formula>
    </cfRule>
  </conditionalFormatting>
  <conditionalFormatting sqref="N31:AL31">
    <cfRule type="cellIs" dxfId="210" priority="304" stopIfTrue="1" operator="between">
      <formula>#REF!</formula>
      <formula>#REF!</formula>
    </cfRule>
    <cfRule type="cellIs" dxfId="209" priority="311" stopIfTrue="1" operator="between">
      <formula>#REF!</formula>
      <formula>0</formula>
    </cfRule>
  </conditionalFormatting>
  <conditionalFormatting sqref="O4">
    <cfRule type="cellIs" dxfId="208" priority="570" stopIfTrue="1" operator="lessThan">
      <formula>0</formula>
    </cfRule>
  </conditionalFormatting>
  <conditionalFormatting sqref="O11:P23 O25:P31 O2:P7">
    <cfRule type="cellIs" dxfId="207" priority="503" stopIfTrue="1" operator="between">
      <formula>#REF!</formula>
      <formula>0</formula>
    </cfRule>
    <cfRule type="cellIs" dxfId="206" priority="504" stopIfTrue="1" operator="lessThan">
      <formula>0</formula>
    </cfRule>
  </conditionalFormatting>
  <conditionalFormatting sqref="O9:P9 P11:P23">
    <cfRule type="cellIs" dxfId="205" priority="582" stopIfTrue="1" operator="lessThan">
      <formula>0</formula>
    </cfRule>
  </conditionalFormatting>
  <conditionalFormatting sqref="O9:P10">
    <cfRule type="cellIs" dxfId="204" priority="14" stopIfTrue="1" operator="between">
      <formula>#REF!</formula>
      <formula>#REF!</formula>
    </cfRule>
    <cfRule type="cellIs" dxfId="203" priority="15" stopIfTrue="1" operator="between">
      <formula>#REF!</formula>
      <formula>0</formula>
    </cfRule>
    <cfRule type="cellIs" dxfId="202" priority="16" stopIfTrue="1" operator="lessThan">
      <formula>0</formula>
    </cfRule>
  </conditionalFormatting>
  <conditionalFormatting sqref="O11:P23 O25:P31">
    <cfRule type="cellIs" dxfId="201" priority="502" stopIfTrue="1" operator="between">
      <formula>#REF!</formula>
      <formula>#REF!</formula>
    </cfRule>
  </conditionalFormatting>
  <conditionalFormatting sqref="O12:P12 O15:P15">
    <cfRule type="cellIs" dxfId="200" priority="594" stopIfTrue="1" operator="lessThan">
      <formula>0</formula>
    </cfRule>
  </conditionalFormatting>
  <conditionalFormatting sqref="O14:P14">
    <cfRule type="cellIs" dxfId="199" priority="36" stopIfTrue="1" operator="lessThan">
      <formula>0</formula>
    </cfRule>
  </conditionalFormatting>
  <conditionalFormatting sqref="O16:P16">
    <cfRule type="cellIs" dxfId="198" priority="264" stopIfTrue="1" operator="lessThan">
      <formula>0</formula>
    </cfRule>
  </conditionalFormatting>
  <conditionalFormatting sqref="O16:P23 O25:P26">
    <cfRule type="cellIs" dxfId="197" priority="273" stopIfTrue="1" operator="lessThan">
      <formula>0</formula>
    </cfRule>
  </conditionalFormatting>
  <conditionalFormatting sqref="O20:P23 O25:P28">
    <cfRule type="cellIs" dxfId="196" priority="423" stopIfTrue="1" operator="lessThan">
      <formula>0</formula>
    </cfRule>
  </conditionalFormatting>
  <conditionalFormatting sqref="O21:P23 O25:P49">
    <cfRule type="cellIs" dxfId="195" priority="165" stopIfTrue="1" operator="lessThan">
      <formula>0</formula>
    </cfRule>
  </conditionalFormatting>
  <conditionalFormatting sqref="O25:P25">
    <cfRule type="cellIs" dxfId="194" priority="579" stopIfTrue="1" operator="lessThan">
      <formula>0</formula>
    </cfRule>
  </conditionalFormatting>
  <conditionalFormatting sqref="O34:P34">
    <cfRule type="cellIs" dxfId="193" priority="231" stopIfTrue="1" operator="lessThan">
      <formula>0</formula>
    </cfRule>
  </conditionalFormatting>
  <conditionalFormatting sqref="O62:P68">
    <cfRule type="cellIs" dxfId="192" priority="1" stopIfTrue="1" operator="lessThan">
      <formula>0</formula>
    </cfRule>
  </conditionalFormatting>
  <conditionalFormatting sqref="P3:P5">
    <cfRule type="cellIs" dxfId="191" priority="571" stopIfTrue="1" operator="between">
      <formula>#REF!</formula>
      <formula>#REF!</formula>
    </cfRule>
    <cfRule type="cellIs" dxfId="190" priority="572" stopIfTrue="1" operator="between">
      <formula>#REF!</formula>
      <formula>0</formula>
    </cfRule>
    <cfRule type="cellIs" dxfId="189" priority="573" stopIfTrue="1" operator="lessThan">
      <formula>0</formula>
    </cfRule>
  </conditionalFormatting>
  <conditionalFormatting sqref="P10">
    <cfRule type="cellIs" dxfId="188" priority="17" stopIfTrue="1" operator="between">
      <formula>#REF!</formula>
      <formula>#REF!</formula>
    </cfRule>
    <cfRule type="cellIs" dxfId="187" priority="18" stopIfTrue="1" operator="between">
      <formula>#REF!</formula>
      <formula>0</formula>
    </cfRule>
    <cfRule type="cellIs" dxfId="186" priority="19" stopIfTrue="1" operator="lessThan">
      <formula>0</formula>
    </cfRule>
  </conditionalFormatting>
  <conditionalFormatting sqref="P11:P23 N9:P9">
    <cfRule type="cellIs" dxfId="185" priority="580" stopIfTrue="1" operator="between">
      <formula>#REF!</formula>
      <formula>#REF!</formula>
    </cfRule>
  </conditionalFormatting>
  <conditionalFormatting sqref="Q26:R26">
    <cfRule type="cellIs" dxfId="184" priority="193" stopIfTrue="1" operator="between">
      <formula>#REF!</formula>
      <formula>#REF!</formula>
    </cfRule>
    <cfRule type="cellIs" dxfId="183" priority="194" stopIfTrue="1" operator="between">
      <formula>#REF!</formula>
      <formula>0</formula>
    </cfRule>
    <cfRule type="cellIs" dxfId="182" priority="195" stopIfTrue="1" operator="lessThan">
      <formula>0</formula>
    </cfRule>
  </conditionalFormatting>
  <conditionalFormatting sqref="R22">
    <cfRule type="cellIs" dxfId="181" priority="49" stopIfTrue="1" operator="between">
      <formula>#REF!</formula>
      <formula>#REF!</formula>
    </cfRule>
    <cfRule type="cellIs" dxfId="180" priority="50" stopIfTrue="1" operator="between">
      <formula>#REF!</formula>
      <formula>0</formula>
    </cfRule>
    <cfRule type="cellIs" dxfId="179" priority="51" stopIfTrue="1" operator="lessThan">
      <formula>0</formula>
    </cfRule>
  </conditionalFormatting>
  <conditionalFormatting sqref="X22">
    <cfRule type="cellIs" dxfId="178" priority="88" stopIfTrue="1" operator="between">
      <formula>#REF!</formula>
      <formula>#REF!</formula>
    </cfRule>
    <cfRule type="cellIs" dxfId="177" priority="89" stopIfTrue="1" operator="between">
      <formula>#REF!</formula>
      <formula>0</formula>
    </cfRule>
    <cfRule type="cellIs" dxfId="176" priority="90" stopIfTrue="1" operator="lessThan">
      <formula>0</formula>
    </cfRule>
  </conditionalFormatting>
  <conditionalFormatting sqref="Z30">
    <cfRule type="cellIs" dxfId="175" priority="537" stopIfTrue="1" operator="lessThan">
      <formula>0</formula>
    </cfRule>
  </conditionalFormatting>
  <conditionalFormatting sqref="Z30:AB30">
    <cfRule type="cellIs" dxfId="174" priority="535" stopIfTrue="1" operator="between">
      <formula>#REF!</formula>
      <formula>#REF!</formula>
    </cfRule>
    <cfRule type="cellIs" dxfId="173" priority="536" stopIfTrue="1" operator="between">
      <formula>#REF!</formula>
      <formula>0</formula>
    </cfRule>
  </conditionalFormatting>
  <conditionalFormatting sqref="AA30:AB30">
    <cfRule type="cellIs" dxfId="172" priority="540" stopIfTrue="1" operator="lessThan">
      <formula>0</formula>
    </cfRule>
  </conditionalFormatting>
  <conditionalFormatting sqref="AJ22">
    <cfRule type="cellIs" dxfId="171" priority="81" stopIfTrue="1" operator="lessThan">
      <formula>0</formula>
    </cfRule>
  </conditionalFormatting>
  <conditionalFormatting sqref="AJ31">
    <cfRule type="cellIs" dxfId="170" priority="306" stopIfTrue="1" operator="lessThan">
      <formula>0</formula>
    </cfRule>
  </conditionalFormatting>
  <conditionalFormatting sqref="AJ34">
    <cfRule type="cellIs" dxfId="169" priority="217" stopIfTrue="1" operator="between">
      <formula>#REF!</formula>
      <formula>#REF!</formula>
    </cfRule>
    <cfRule type="cellIs" dxfId="168" priority="218" stopIfTrue="1" operator="between">
      <formula>#REF!</formula>
      <formula>0</formula>
    </cfRule>
    <cfRule type="cellIs" dxfId="167" priority="219" stopIfTrue="1" operator="lessThan">
      <formula>0</formula>
    </cfRule>
  </conditionalFormatting>
  <conditionalFormatting sqref="AJ22:AK22">
    <cfRule type="cellIs" dxfId="166" priority="79" stopIfTrue="1" operator="between">
      <formula>#REF!</formula>
      <formula>#REF!</formula>
    </cfRule>
    <cfRule type="cellIs" dxfId="165" priority="80" stopIfTrue="1" operator="between">
      <formula>#REF!</formula>
      <formula>0</formula>
    </cfRule>
  </conditionalFormatting>
  <conditionalFormatting sqref="AJ26:AK26">
    <cfRule type="cellIs" dxfId="164" priority="187" stopIfTrue="1" operator="between">
      <formula>#REF!</formula>
      <formula>#REF!</formula>
    </cfRule>
    <cfRule type="cellIs" dxfId="163" priority="188" stopIfTrue="1" operator="between">
      <formula>#REF!</formula>
      <formula>0</formula>
    </cfRule>
    <cfRule type="cellIs" dxfId="162" priority="189" stopIfTrue="1" operator="lessThan">
      <formula>0</formula>
    </cfRule>
  </conditionalFormatting>
  <conditionalFormatting sqref="AJ31:AK31">
    <cfRule type="cellIs" dxfId="161" priority="305" stopIfTrue="1" operator="between">
      <formula>#REF!</formula>
      <formula>0</formula>
    </cfRule>
  </conditionalFormatting>
  <conditionalFormatting sqref="AJ28:AL28">
    <cfRule type="cellIs" dxfId="160" priority="295" stopIfTrue="1" operator="between">
      <formula>#REF!</formula>
      <formula>#REF!</formula>
    </cfRule>
    <cfRule type="cellIs" dxfId="159" priority="296" stopIfTrue="1" operator="between">
      <formula>#REF!</formula>
      <formula>0</formula>
    </cfRule>
    <cfRule type="cellIs" dxfId="158" priority="297" stopIfTrue="1" operator="lessThan">
      <formula>0</formula>
    </cfRule>
  </conditionalFormatting>
  <conditionalFormatting sqref="AK22">
    <cfRule type="cellIs" dxfId="157" priority="84" stopIfTrue="1" operator="lessThan">
      <formula>0</formula>
    </cfRule>
  </conditionalFormatting>
  <conditionalFormatting sqref="AK31">
    <cfRule type="cellIs" dxfId="156" priority="309" stopIfTrue="1" operator="lessThan">
      <formula>0</formula>
    </cfRule>
  </conditionalFormatting>
  <conditionalFormatting sqref="AK29:AL34">
    <cfRule type="cellIs" dxfId="155" priority="220" stopIfTrue="1" operator="between">
      <formula>#REF!</formula>
      <formula>#REF!</formula>
    </cfRule>
    <cfRule type="cellIs" dxfId="154" priority="221" stopIfTrue="1" operator="between">
      <formula>#REF!</formula>
      <formula>0</formula>
    </cfRule>
    <cfRule type="cellIs" dxfId="153" priority="222" stopIfTrue="1" operator="lessThan">
      <formula>0</formula>
    </cfRule>
  </conditionalFormatting>
  <conditionalFormatting sqref="AL31">
    <cfRule type="cellIs" dxfId="152" priority="312" stopIfTrue="1" operator="lessThan">
      <formula>0</formula>
    </cfRule>
  </conditionalFormatting>
  <printOptions horizontalCentered="1"/>
  <pageMargins left="0" right="0" top="0.78740157480314998" bottom="0.511811023622047" header="0.39370078740157499" footer="0.511811023622047"/>
  <pageSetup paperSize="9" scale="59"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3"/>
  <sheetViews>
    <sheetView view="pageBreakPreview" topLeftCell="A82" zoomScale="44" zoomScaleNormal="50" zoomScaleSheetLayoutView="44" zoomScalePageLayoutView="60" workbookViewId="0">
      <selection activeCell="R102" sqref="R102"/>
    </sheetView>
  </sheetViews>
  <sheetFormatPr defaultColWidth="3.7265625" defaultRowHeight="18" customHeight="1"/>
  <cols>
    <col min="1" max="1" width="1.7265625" style="3" customWidth="1"/>
    <col min="2" max="2" width="14.453125" style="4" customWidth="1"/>
    <col min="3" max="3" width="17.26953125" style="4" customWidth="1"/>
    <col min="4" max="4" width="16.453125" style="3" customWidth="1"/>
    <col min="5" max="5" width="14.453125" style="5" customWidth="1"/>
    <col min="6" max="6" width="15.1796875" style="5" customWidth="1"/>
    <col min="7" max="7" width="48.7265625" style="5" customWidth="1"/>
    <col min="8" max="8" width="19" style="6" customWidth="1"/>
    <col min="9" max="9" width="28.26953125" style="7" customWidth="1"/>
    <col min="10" max="10" width="13.81640625" style="7" customWidth="1"/>
    <col min="11" max="11" width="13.26953125" style="5" customWidth="1"/>
    <col min="12" max="12" width="14.81640625" style="5" customWidth="1"/>
    <col min="13" max="13" width="59.81640625" style="6" customWidth="1"/>
    <col min="14" max="14" width="15" style="8" customWidth="1"/>
    <col min="15" max="15" width="15.7265625" style="9" customWidth="1"/>
    <col min="16" max="16" width="12.7265625" style="8" customWidth="1"/>
    <col min="17" max="17" width="12.7265625" style="10" customWidth="1"/>
    <col min="18" max="18" width="46.453125" style="5" customWidth="1"/>
    <col min="19" max="19" width="1.7265625" style="11" hidden="1" customWidth="1"/>
    <col min="20" max="20" width="14.1796875" style="12" hidden="1" customWidth="1"/>
    <col min="21" max="25" width="3.7265625" style="12" customWidth="1"/>
    <col min="26" max="26" width="40.7265625" style="12" customWidth="1"/>
    <col min="27" max="41" width="3.7265625" style="12" customWidth="1"/>
    <col min="42" max="42" width="3.453125" style="12" customWidth="1"/>
    <col min="43" max="59" width="3.7265625" style="12" customWidth="1"/>
    <col min="60" max="60" width="2.7265625" style="12" customWidth="1"/>
    <col min="61" max="258" width="3.7265625" style="12"/>
    <col min="259" max="259" width="1.7265625" style="12" customWidth="1"/>
    <col min="260" max="260" width="11.26953125" style="12" customWidth="1"/>
    <col min="261" max="261" width="10" style="12" customWidth="1"/>
    <col min="262" max="262" width="11.81640625" style="12" customWidth="1"/>
    <col min="263" max="263" width="13.7265625" style="12" customWidth="1"/>
    <col min="264" max="264" width="40.81640625" style="12" customWidth="1"/>
    <col min="265" max="265" width="13.7265625" style="12" customWidth="1"/>
    <col min="266" max="266" width="31.1796875" style="12" customWidth="1"/>
    <col min="267" max="268" width="13.7265625" style="12" customWidth="1"/>
    <col min="269" max="269" width="18.26953125" style="12" customWidth="1"/>
    <col min="270" max="270" width="18.1796875" style="12" customWidth="1"/>
    <col min="271" max="271" width="10.7265625" style="12" customWidth="1"/>
    <col min="272" max="272" width="9.7265625" style="12" customWidth="1"/>
    <col min="273" max="273" width="17.81640625" style="12" customWidth="1"/>
    <col min="274" max="274" width="1.7265625" style="12" customWidth="1"/>
    <col min="275" max="297" width="3.7265625" style="12" customWidth="1"/>
    <col min="298" max="298" width="3.453125" style="12" customWidth="1"/>
    <col min="299" max="315" width="3.7265625" style="12" customWidth="1"/>
    <col min="316" max="316" width="2.7265625" style="12" customWidth="1"/>
    <col min="317" max="514" width="3.7265625" style="12"/>
    <col min="515" max="515" width="1.7265625" style="12" customWidth="1"/>
    <col min="516" max="516" width="11.26953125" style="12" customWidth="1"/>
    <col min="517" max="517" width="10" style="12" customWidth="1"/>
    <col min="518" max="518" width="11.81640625" style="12" customWidth="1"/>
    <col min="519" max="519" width="13.7265625" style="12" customWidth="1"/>
    <col min="520" max="520" width="40.81640625" style="12" customWidth="1"/>
    <col min="521" max="521" width="13.7265625" style="12" customWidth="1"/>
    <col min="522" max="522" width="31.1796875" style="12" customWidth="1"/>
    <col min="523" max="524" width="13.7265625" style="12" customWidth="1"/>
    <col min="525" max="525" width="18.26953125" style="12" customWidth="1"/>
    <col min="526" max="526" width="18.1796875" style="12" customWidth="1"/>
    <col min="527" max="527" width="10.7265625" style="12" customWidth="1"/>
    <col min="528" max="528" width="9.7265625" style="12" customWidth="1"/>
    <col min="529" max="529" width="17.81640625" style="12" customWidth="1"/>
    <col min="530" max="530" width="1.7265625" style="12" customWidth="1"/>
    <col min="531" max="553" width="3.7265625" style="12" customWidth="1"/>
    <col min="554" max="554" width="3.453125" style="12" customWidth="1"/>
    <col min="555" max="571" width="3.7265625" style="12" customWidth="1"/>
    <col min="572" max="572" width="2.7265625" style="12" customWidth="1"/>
    <col min="573" max="770" width="3.7265625" style="12"/>
    <col min="771" max="771" width="1.7265625" style="12" customWidth="1"/>
    <col min="772" max="772" width="11.26953125" style="12" customWidth="1"/>
    <col min="773" max="773" width="10" style="12" customWidth="1"/>
    <col min="774" max="774" width="11.81640625" style="12" customWidth="1"/>
    <col min="775" max="775" width="13.7265625" style="12" customWidth="1"/>
    <col min="776" max="776" width="40.81640625" style="12" customWidth="1"/>
    <col min="777" max="777" width="13.7265625" style="12" customWidth="1"/>
    <col min="778" max="778" width="31.1796875" style="12" customWidth="1"/>
    <col min="779" max="780" width="13.7265625" style="12" customWidth="1"/>
    <col min="781" max="781" width="18.26953125" style="12" customWidth="1"/>
    <col min="782" max="782" width="18.1796875" style="12" customWidth="1"/>
    <col min="783" max="783" width="10.7265625" style="12" customWidth="1"/>
    <col min="784" max="784" width="9.7265625" style="12" customWidth="1"/>
    <col min="785" max="785" width="17.81640625" style="12" customWidth="1"/>
    <col min="786" max="786" width="1.7265625" style="12" customWidth="1"/>
    <col min="787" max="809" width="3.7265625" style="12" customWidth="1"/>
    <col min="810" max="810" width="3.453125" style="12" customWidth="1"/>
    <col min="811" max="827" width="3.7265625" style="12" customWidth="1"/>
    <col min="828" max="828" width="2.7265625" style="12" customWidth="1"/>
    <col min="829" max="1026" width="3.7265625" style="12"/>
    <col min="1027" max="1027" width="1.7265625" style="12" customWidth="1"/>
    <col min="1028" max="1028" width="11.26953125" style="12" customWidth="1"/>
    <col min="1029" max="1029" width="10" style="12" customWidth="1"/>
    <col min="1030" max="1030" width="11.81640625" style="12" customWidth="1"/>
    <col min="1031" max="1031" width="13.7265625" style="12" customWidth="1"/>
    <col min="1032" max="1032" width="40.81640625" style="12" customWidth="1"/>
    <col min="1033" max="1033" width="13.7265625" style="12" customWidth="1"/>
    <col min="1034" max="1034" width="31.1796875" style="12" customWidth="1"/>
    <col min="1035" max="1036" width="13.7265625" style="12" customWidth="1"/>
    <col min="1037" max="1037" width="18.26953125" style="12" customWidth="1"/>
    <col min="1038" max="1038" width="18.1796875" style="12" customWidth="1"/>
    <col min="1039" max="1039" width="10.7265625" style="12" customWidth="1"/>
    <col min="1040" max="1040" width="9.7265625" style="12" customWidth="1"/>
    <col min="1041" max="1041" width="17.81640625" style="12" customWidth="1"/>
    <col min="1042" max="1042" width="1.7265625" style="12" customWidth="1"/>
    <col min="1043" max="1065" width="3.7265625" style="12" customWidth="1"/>
    <col min="1066" max="1066" width="3.453125" style="12" customWidth="1"/>
    <col min="1067" max="1083" width="3.7265625" style="12" customWidth="1"/>
    <col min="1084" max="1084" width="2.7265625" style="12" customWidth="1"/>
    <col min="1085" max="1282" width="3.7265625" style="12"/>
    <col min="1283" max="1283" width="1.7265625" style="12" customWidth="1"/>
    <col min="1284" max="1284" width="11.26953125" style="12" customWidth="1"/>
    <col min="1285" max="1285" width="10" style="12" customWidth="1"/>
    <col min="1286" max="1286" width="11.81640625" style="12" customWidth="1"/>
    <col min="1287" max="1287" width="13.7265625" style="12" customWidth="1"/>
    <col min="1288" max="1288" width="40.81640625" style="12" customWidth="1"/>
    <col min="1289" max="1289" width="13.7265625" style="12" customWidth="1"/>
    <col min="1290" max="1290" width="31.1796875" style="12" customWidth="1"/>
    <col min="1291" max="1292" width="13.7265625" style="12" customWidth="1"/>
    <col min="1293" max="1293" width="18.26953125" style="12" customWidth="1"/>
    <col min="1294" max="1294" width="18.1796875" style="12" customWidth="1"/>
    <col min="1295" max="1295" width="10.7265625" style="12" customWidth="1"/>
    <col min="1296" max="1296" width="9.7265625" style="12" customWidth="1"/>
    <col min="1297" max="1297" width="17.81640625" style="12" customWidth="1"/>
    <col min="1298" max="1298" width="1.7265625" style="12" customWidth="1"/>
    <col min="1299" max="1321" width="3.7265625" style="12" customWidth="1"/>
    <col min="1322" max="1322" width="3.453125" style="12" customWidth="1"/>
    <col min="1323" max="1339" width="3.7265625" style="12" customWidth="1"/>
    <col min="1340" max="1340" width="2.7265625" style="12" customWidth="1"/>
    <col min="1341" max="1538" width="3.7265625" style="12"/>
    <col min="1539" max="1539" width="1.7265625" style="12" customWidth="1"/>
    <col min="1540" max="1540" width="11.26953125" style="12" customWidth="1"/>
    <col min="1541" max="1541" width="10" style="12" customWidth="1"/>
    <col min="1542" max="1542" width="11.81640625" style="12" customWidth="1"/>
    <col min="1543" max="1543" width="13.7265625" style="12" customWidth="1"/>
    <col min="1544" max="1544" width="40.81640625" style="12" customWidth="1"/>
    <col min="1545" max="1545" width="13.7265625" style="12" customWidth="1"/>
    <col min="1546" max="1546" width="31.1796875" style="12" customWidth="1"/>
    <col min="1547" max="1548" width="13.7265625" style="12" customWidth="1"/>
    <col min="1549" max="1549" width="18.26953125" style="12" customWidth="1"/>
    <col min="1550" max="1550" width="18.1796875" style="12" customWidth="1"/>
    <col min="1551" max="1551" width="10.7265625" style="12" customWidth="1"/>
    <col min="1552" max="1552" width="9.7265625" style="12" customWidth="1"/>
    <col min="1553" max="1553" width="17.81640625" style="12" customWidth="1"/>
    <col min="1554" max="1554" width="1.7265625" style="12" customWidth="1"/>
    <col min="1555" max="1577" width="3.7265625" style="12" customWidth="1"/>
    <col min="1578" max="1578" width="3.453125" style="12" customWidth="1"/>
    <col min="1579" max="1595" width="3.7265625" style="12" customWidth="1"/>
    <col min="1596" max="1596" width="2.7265625" style="12" customWidth="1"/>
    <col min="1597" max="1794" width="3.7265625" style="12"/>
    <col min="1795" max="1795" width="1.7265625" style="12" customWidth="1"/>
    <col min="1796" max="1796" width="11.26953125" style="12" customWidth="1"/>
    <col min="1797" max="1797" width="10" style="12" customWidth="1"/>
    <col min="1798" max="1798" width="11.81640625" style="12" customWidth="1"/>
    <col min="1799" max="1799" width="13.7265625" style="12" customWidth="1"/>
    <col min="1800" max="1800" width="40.81640625" style="12" customWidth="1"/>
    <col min="1801" max="1801" width="13.7265625" style="12" customWidth="1"/>
    <col min="1802" max="1802" width="31.1796875" style="12" customWidth="1"/>
    <col min="1803" max="1804" width="13.7265625" style="12" customWidth="1"/>
    <col min="1805" max="1805" width="18.26953125" style="12" customWidth="1"/>
    <col min="1806" max="1806" width="18.1796875" style="12" customWidth="1"/>
    <col min="1807" max="1807" width="10.7265625" style="12" customWidth="1"/>
    <col min="1808" max="1808" width="9.7265625" style="12" customWidth="1"/>
    <col min="1809" max="1809" width="17.81640625" style="12" customWidth="1"/>
    <col min="1810" max="1810" width="1.7265625" style="12" customWidth="1"/>
    <col min="1811" max="1833" width="3.7265625" style="12" customWidth="1"/>
    <col min="1834" max="1834" width="3.453125" style="12" customWidth="1"/>
    <col min="1835" max="1851" width="3.7265625" style="12" customWidth="1"/>
    <col min="1852" max="1852" width="2.7265625" style="12" customWidth="1"/>
    <col min="1853" max="2050" width="3.7265625" style="12"/>
    <col min="2051" max="2051" width="1.7265625" style="12" customWidth="1"/>
    <col min="2052" max="2052" width="11.26953125" style="12" customWidth="1"/>
    <col min="2053" max="2053" width="10" style="12" customWidth="1"/>
    <col min="2054" max="2054" width="11.81640625" style="12" customWidth="1"/>
    <col min="2055" max="2055" width="13.7265625" style="12" customWidth="1"/>
    <col min="2056" max="2056" width="40.81640625" style="12" customWidth="1"/>
    <col min="2057" max="2057" width="13.7265625" style="12" customWidth="1"/>
    <col min="2058" max="2058" width="31.1796875" style="12" customWidth="1"/>
    <col min="2059" max="2060" width="13.7265625" style="12" customWidth="1"/>
    <col min="2061" max="2061" width="18.26953125" style="12" customWidth="1"/>
    <col min="2062" max="2062" width="18.1796875" style="12" customWidth="1"/>
    <col min="2063" max="2063" width="10.7265625" style="12" customWidth="1"/>
    <col min="2064" max="2064" width="9.7265625" style="12" customWidth="1"/>
    <col min="2065" max="2065" width="17.81640625" style="12" customWidth="1"/>
    <col min="2066" max="2066" width="1.7265625" style="12" customWidth="1"/>
    <col min="2067" max="2089" width="3.7265625" style="12" customWidth="1"/>
    <col min="2090" max="2090" width="3.453125" style="12" customWidth="1"/>
    <col min="2091" max="2107" width="3.7265625" style="12" customWidth="1"/>
    <col min="2108" max="2108" width="2.7265625" style="12" customWidth="1"/>
    <col min="2109" max="2306" width="3.7265625" style="12"/>
    <col min="2307" max="2307" width="1.7265625" style="12" customWidth="1"/>
    <col min="2308" max="2308" width="11.26953125" style="12" customWidth="1"/>
    <col min="2309" max="2309" width="10" style="12" customWidth="1"/>
    <col min="2310" max="2310" width="11.81640625" style="12" customWidth="1"/>
    <col min="2311" max="2311" width="13.7265625" style="12" customWidth="1"/>
    <col min="2312" max="2312" width="40.81640625" style="12" customWidth="1"/>
    <col min="2313" max="2313" width="13.7265625" style="12" customWidth="1"/>
    <col min="2314" max="2314" width="31.1796875" style="12" customWidth="1"/>
    <col min="2315" max="2316" width="13.7265625" style="12" customWidth="1"/>
    <col min="2317" max="2317" width="18.26953125" style="12" customWidth="1"/>
    <col min="2318" max="2318" width="18.1796875" style="12" customWidth="1"/>
    <col min="2319" max="2319" width="10.7265625" style="12" customWidth="1"/>
    <col min="2320" max="2320" width="9.7265625" style="12" customWidth="1"/>
    <col min="2321" max="2321" width="17.81640625" style="12" customWidth="1"/>
    <col min="2322" max="2322" width="1.7265625" style="12" customWidth="1"/>
    <col min="2323" max="2345" width="3.7265625" style="12" customWidth="1"/>
    <col min="2346" max="2346" width="3.453125" style="12" customWidth="1"/>
    <col min="2347" max="2363" width="3.7265625" style="12" customWidth="1"/>
    <col min="2364" max="2364" width="2.7265625" style="12" customWidth="1"/>
    <col min="2365" max="2562" width="3.7265625" style="12"/>
    <col min="2563" max="2563" width="1.7265625" style="12" customWidth="1"/>
    <col min="2564" max="2564" width="11.26953125" style="12" customWidth="1"/>
    <col min="2565" max="2565" width="10" style="12" customWidth="1"/>
    <col min="2566" max="2566" width="11.81640625" style="12" customWidth="1"/>
    <col min="2567" max="2567" width="13.7265625" style="12" customWidth="1"/>
    <col min="2568" max="2568" width="40.81640625" style="12" customWidth="1"/>
    <col min="2569" max="2569" width="13.7265625" style="12" customWidth="1"/>
    <col min="2570" max="2570" width="31.1796875" style="12" customWidth="1"/>
    <col min="2571" max="2572" width="13.7265625" style="12" customWidth="1"/>
    <col min="2573" max="2573" width="18.26953125" style="12" customWidth="1"/>
    <col min="2574" max="2574" width="18.1796875" style="12" customWidth="1"/>
    <col min="2575" max="2575" width="10.7265625" style="12" customWidth="1"/>
    <col min="2576" max="2576" width="9.7265625" style="12" customWidth="1"/>
    <col min="2577" max="2577" width="17.81640625" style="12" customWidth="1"/>
    <col min="2578" max="2578" width="1.7265625" style="12" customWidth="1"/>
    <col min="2579" max="2601" width="3.7265625" style="12" customWidth="1"/>
    <col min="2602" max="2602" width="3.453125" style="12" customWidth="1"/>
    <col min="2603" max="2619" width="3.7265625" style="12" customWidth="1"/>
    <col min="2620" max="2620" width="2.7265625" style="12" customWidth="1"/>
    <col min="2621" max="2818" width="3.7265625" style="12"/>
    <col min="2819" max="2819" width="1.7265625" style="12" customWidth="1"/>
    <col min="2820" max="2820" width="11.26953125" style="12" customWidth="1"/>
    <col min="2821" max="2821" width="10" style="12" customWidth="1"/>
    <col min="2822" max="2822" width="11.81640625" style="12" customWidth="1"/>
    <col min="2823" max="2823" width="13.7265625" style="12" customWidth="1"/>
    <col min="2824" max="2824" width="40.81640625" style="12" customWidth="1"/>
    <col min="2825" max="2825" width="13.7265625" style="12" customWidth="1"/>
    <col min="2826" max="2826" width="31.1796875" style="12" customWidth="1"/>
    <col min="2827" max="2828" width="13.7265625" style="12" customWidth="1"/>
    <col min="2829" max="2829" width="18.26953125" style="12" customWidth="1"/>
    <col min="2830" max="2830" width="18.1796875" style="12" customWidth="1"/>
    <col min="2831" max="2831" width="10.7265625" style="12" customWidth="1"/>
    <col min="2832" max="2832" width="9.7265625" style="12" customWidth="1"/>
    <col min="2833" max="2833" width="17.81640625" style="12" customWidth="1"/>
    <col min="2834" max="2834" width="1.7265625" style="12" customWidth="1"/>
    <col min="2835" max="2857" width="3.7265625" style="12" customWidth="1"/>
    <col min="2858" max="2858" width="3.453125" style="12" customWidth="1"/>
    <col min="2859" max="2875" width="3.7265625" style="12" customWidth="1"/>
    <col min="2876" max="2876" width="2.7265625" style="12" customWidth="1"/>
    <col min="2877" max="3074" width="3.7265625" style="12"/>
    <col min="3075" max="3075" width="1.7265625" style="12" customWidth="1"/>
    <col min="3076" max="3076" width="11.26953125" style="12" customWidth="1"/>
    <col min="3077" max="3077" width="10" style="12" customWidth="1"/>
    <col min="3078" max="3078" width="11.81640625" style="12" customWidth="1"/>
    <col min="3079" max="3079" width="13.7265625" style="12" customWidth="1"/>
    <col min="3080" max="3080" width="40.81640625" style="12" customWidth="1"/>
    <col min="3081" max="3081" width="13.7265625" style="12" customWidth="1"/>
    <col min="3082" max="3082" width="31.1796875" style="12" customWidth="1"/>
    <col min="3083" max="3084" width="13.7265625" style="12" customWidth="1"/>
    <col min="3085" max="3085" width="18.26953125" style="12" customWidth="1"/>
    <col min="3086" max="3086" width="18.1796875" style="12" customWidth="1"/>
    <col min="3087" max="3087" width="10.7265625" style="12" customWidth="1"/>
    <col min="3088" max="3088" width="9.7265625" style="12" customWidth="1"/>
    <col min="3089" max="3089" width="17.81640625" style="12" customWidth="1"/>
    <col min="3090" max="3090" width="1.7265625" style="12" customWidth="1"/>
    <col min="3091" max="3113" width="3.7265625" style="12" customWidth="1"/>
    <col min="3114" max="3114" width="3.453125" style="12" customWidth="1"/>
    <col min="3115" max="3131" width="3.7265625" style="12" customWidth="1"/>
    <col min="3132" max="3132" width="2.7265625" style="12" customWidth="1"/>
    <col min="3133" max="3330" width="3.7265625" style="12"/>
    <col min="3331" max="3331" width="1.7265625" style="12" customWidth="1"/>
    <col min="3332" max="3332" width="11.26953125" style="12" customWidth="1"/>
    <col min="3333" max="3333" width="10" style="12" customWidth="1"/>
    <col min="3334" max="3334" width="11.81640625" style="12" customWidth="1"/>
    <col min="3335" max="3335" width="13.7265625" style="12" customWidth="1"/>
    <col min="3336" max="3336" width="40.81640625" style="12" customWidth="1"/>
    <col min="3337" max="3337" width="13.7265625" style="12" customWidth="1"/>
    <col min="3338" max="3338" width="31.1796875" style="12" customWidth="1"/>
    <col min="3339" max="3340" width="13.7265625" style="12" customWidth="1"/>
    <col min="3341" max="3341" width="18.26953125" style="12" customWidth="1"/>
    <col min="3342" max="3342" width="18.1796875" style="12" customWidth="1"/>
    <col min="3343" max="3343" width="10.7265625" style="12" customWidth="1"/>
    <col min="3344" max="3344" width="9.7265625" style="12" customWidth="1"/>
    <col min="3345" max="3345" width="17.81640625" style="12" customWidth="1"/>
    <col min="3346" max="3346" width="1.7265625" style="12" customWidth="1"/>
    <col min="3347" max="3369" width="3.7265625" style="12" customWidth="1"/>
    <col min="3370" max="3370" width="3.453125" style="12" customWidth="1"/>
    <col min="3371" max="3387" width="3.7265625" style="12" customWidth="1"/>
    <col min="3388" max="3388" width="2.7265625" style="12" customWidth="1"/>
    <col min="3389" max="3586" width="3.7265625" style="12"/>
    <col min="3587" max="3587" width="1.7265625" style="12" customWidth="1"/>
    <col min="3588" max="3588" width="11.26953125" style="12" customWidth="1"/>
    <col min="3589" max="3589" width="10" style="12" customWidth="1"/>
    <col min="3590" max="3590" width="11.81640625" style="12" customWidth="1"/>
    <col min="3591" max="3591" width="13.7265625" style="12" customWidth="1"/>
    <col min="3592" max="3592" width="40.81640625" style="12" customWidth="1"/>
    <col min="3593" max="3593" width="13.7265625" style="12" customWidth="1"/>
    <col min="3594" max="3594" width="31.1796875" style="12" customWidth="1"/>
    <col min="3595" max="3596" width="13.7265625" style="12" customWidth="1"/>
    <col min="3597" max="3597" width="18.26953125" style="12" customWidth="1"/>
    <col min="3598" max="3598" width="18.1796875" style="12" customWidth="1"/>
    <col min="3599" max="3599" width="10.7265625" style="12" customWidth="1"/>
    <col min="3600" max="3600" width="9.7265625" style="12" customWidth="1"/>
    <col min="3601" max="3601" width="17.81640625" style="12" customWidth="1"/>
    <col min="3602" max="3602" width="1.7265625" style="12" customWidth="1"/>
    <col min="3603" max="3625" width="3.7265625" style="12" customWidth="1"/>
    <col min="3626" max="3626" width="3.453125" style="12" customWidth="1"/>
    <col min="3627" max="3643" width="3.7265625" style="12" customWidth="1"/>
    <col min="3644" max="3644" width="2.7265625" style="12" customWidth="1"/>
    <col min="3645" max="3842" width="3.7265625" style="12"/>
    <col min="3843" max="3843" width="1.7265625" style="12" customWidth="1"/>
    <col min="3844" max="3844" width="11.26953125" style="12" customWidth="1"/>
    <col min="3845" max="3845" width="10" style="12" customWidth="1"/>
    <col min="3846" max="3846" width="11.81640625" style="12" customWidth="1"/>
    <col min="3847" max="3847" width="13.7265625" style="12" customWidth="1"/>
    <col min="3848" max="3848" width="40.81640625" style="12" customWidth="1"/>
    <col min="3849" max="3849" width="13.7265625" style="12" customWidth="1"/>
    <col min="3850" max="3850" width="31.1796875" style="12" customWidth="1"/>
    <col min="3851" max="3852" width="13.7265625" style="12" customWidth="1"/>
    <col min="3853" max="3853" width="18.26953125" style="12" customWidth="1"/>
    <col min="3854" max="3854" width="18.1796875" style="12" customWidth="1"/>
    <col min="3855" max="3855" width="10.7265625" style="12" customWidth="1"/>
    <col min="3856" max="3856" width="9.7265625" style="12" customWidth="1"/>
    <col min="3857" max="3857" width="17.81640625" style="12" customWidth="1"/>
    <col min="3858" max="3858" width="1.7265625" style="12" customWidth="1"/>
    <col min="3859" max="3881" width="3.7265625" style="12" customWidth="1"/>
    <col min="3882" max="3882" width="3.453125" style="12" customWidth="1"/>
    <col min="3883" max="3899" width="3.7265625" style="12" customWidth="1"/>
    <col min="3900" max="3900" width="2.7265625" style="12" customWidth="1"/>
    <col min="3901" max="4098" width="3.7265625" style="12"/>
    <col min="4099" max="4099" width="1.7265625" style="12" customWidth="1"/>
    <col min="4100" max="4100" width="11.26953125" style="12" customWidth="1"/>
    <col min="4101" max="4101" width="10" style="12" customWidth="1"/>
    <col min="4102" max="4102" width="11.81640625" style="12" customWidth="1"/>
    <col min="4103" max="4103" width="13.7265625" style="12" customWidth="1"/>
    <col min="4104" max="4104" width="40.81640625" style="12" customWidth="1"/>
    <col min="4105" max="4105" width="13.7265625" style="12" customWidth="1"/>
    <col min="4106" max="4106" width="31.1796875" style="12" customWidth="1"/>
    <col min="4107" max="4108" width="13.7265625" style="12" customWidth="1"/>
    <col min="4109" max="4109" width="18.26953125" style="12" customWidth="1"/>
    <col min="4110" max="4110" width="18.1796875" style="12" customWidth="1"/>
    <col min="4111" max="4111" width="10.7265625" style="12" customWidth="1"/>
    <col min="4112" max="4112" width="9.7265625" style="12" customWidth="1"/>
    <col min="4113" max="4113" width="17.81640625" style="12" customWidth="1"/>
    <col min="4114" max="4114" width="1.7265625" style="12" customWidth="1"/>
    <col min="4115" max="4137" width="3.7265625" style="12" customWidth="1"/>
    <col min="4138" max="4138" width="3.453125" style="12" customWidth="1"/>
    <col min="4139" max="4155" width="3.7265625" style="12" customWidth="1"/>
    <col min="4156" max="4156" width="2.7265625" style="12" customWidth="1"/>
    <col min="4157" max="4354" width="3.7265625" style="12"/>
    <col min="4355" max="4355" width="1.7265625" style="12" customWidth="1"/>
    <col min="4356" max="4356" width="11.26953125" style="12" customWidth="1"/>
    <col min="4357" max="4357" width="10" style="12" customWidth="1"/>
    <col min="4358" max="4358" width="11.81640625" style="12" customWidth="1"/>
    <col min="4359" max="4359" width="13.7265625" style="12" customWidth="1"/>
    <col min="4360" max="4360" width="40.81640625" style="12" customWidth="1"/>
    <col min="4361" max="4361" width="13.7265625" style="12" customWidth="1"/>
    <col min="4362" max="4362" width="31.1796875" style="12" customWidth="1"/>
    <col min="4363" max="4364" width="13.7265625" style="12" customWidth="1"/>
    <col min="4365" max="4365" width="18.26953125" style="12" customWidth="1"/>
    <col min="4366" max="4366" width="18.1796875" style="12" customWidth="1"/>
    <col min="4367" max="4367" width="10.7265625" style="12" customWidth="1"/>
    <col min="4368" max="4368" width="9.7265625" style="12" customWidth="1"/>
    <col min="4369" max="4369" width="17.81640625" style="12" customWidth="1"/>
    <col min="4370" max="4370" width="1.7265625" style="12" customWidth="1"/>
    <col min="4371" max="4393" width="3.7265625" style="12" customWidth="1"/>
    <col min="4394" max="4394" width="3.453125" style="12" customWidth="1"/>
    <col min="4395" max="4411" width="3.7265625" style="12" customWidth="1"/>
    <col min="4412" max="4412" width="2.7265625" style="12" customWidth="1"/>
    <col min="4413" max="4610" width="3.7265625" style="12"/>
    <col min="4611" max="4611" width="1.7265625" style="12" customWidth="1"/>
    <col min="4612" max="4612" width="11.26953125" style="12" customWidth="1"/>
    <col min="4613" max="4613" width="10" style="12" customWidth="1"/>
    <col min="4614" max="4614" width="11.81640625" style="12" customWidth="1"/>
    <col min="4615" max="4615" width="13.7265625" style="12" customWidth="1"/>
    <col min="4616" max="4616" width="40.81640625" style="12" customWidth="1"/>
    <col min="4617" max="4617" width="13.7265625" style="12" customWidth="1"/>
    <col min="4618" max="4618" width="31.1796875" style="12" customWidth="1"/>
    <col min="4619" max="4620" width="13.7265625" style="12" customWidth="1"/>
    <col min="4621" max="4621" width="18.26953125" style="12" customWidth="1"/>
    <col min="4622" max="4622" width="18.1796875" style="12" customWidth="1"/>
    <col min="4623" max="4623" width="10.7265625" style="12" customWidth="1"/>
    <col min="4624" max="4624" width="9.7265625" style="12" customWidth="1"/>
    <col min="4625" max="4625" width="17.81640625" style="12" customWidth="1"/>
    <col min="4626" max="4626" width="1.7265625" style="12" customWidth="1"/>
    <col min="4627" max="4649" width="3.7265625" style="12" customWidth="1"/>
    <col min="4650" max="4650" width="3.453125" style="12" customWidth="1"/>
    <col min="4651" max="4667" width="3.7265625" style="12" customWidth="1"/>
    <col min="4668" max="4668" width="2.7265625" style="12" customWidth="1"/>
    <col min="4669" max="4866" width="3.7265625" style="12"/>
    <col min="4867" max="4867" width="1.7265625" style="12" customWidth="1"/>
    <col min="4868" max="4868" width="11.26953125" style="12" customWidth="1"/>
    <col min="4869" max="4869" width="10" style="12" customWidth="1"/>
    <col min="4870" max="4870" width="11.81640625" style="12" customWidth="1"/>
    <col min="4871" max="4871" width="13.7265625" style="12" customWidth="1"/>
    <col min="4872" max="4872" width="40.81640625" style="12" customWidth="1"/>
    <col min="4873" max="4873" width="13.7265625" style="12" customWidth="1"/>
    <col min="4874" max="4874" width="31.1796875" style="12" customWidth="1"/>
    <col min="4875" max="4876" width="13.7265625" style="12" customWidth="1"/>
    <col min="4877" max="4877" width="18.26953125" style="12" customWidth="1"/>
    <col min="4878" max="4878" width="18.1796875" style="12" customWidth="1"/>
    <col min="4879" max="4879" width="10.7265625" style="12" customWidth="1"/>
    <col min="4880" max="4880" width="9.7265625" style="12" customWidth="1"/>
    <col min="4881" max="4881" width="17.81640625" style="12" customWidth="1"/>
    <col min="4882" max="4882" width="1.7265625" style="12" customWidth="1"/>
    <col min="4883" max="4905" width="3.7265625" style="12" customWidth="1"/>
    <col min="4906" max="4906" width="3.453125" style="12" customWidth="1"/>
    <col min="4907" max="4923" width="3.7265625" style="12" customWidth="1"/>
    <col min="4924" max="4924" width="2.7265625" style="12" customWidth="1"/>
    <col min="4925" max="5122" width="3.7265625" style="12"/>
    <col min="5123" max="5123" width="1.7265625" style="12" customWidth="1"/>
    <col min="5124" max="5124" width="11.26953125" style="12" customWidth="1"/>
    <col min="5125" max="5125" width="10" style="12" customWidth="1"/>
    <col min="5126" max="5126" width="11.81640625" style="12" customWidth="1"/>
    <col min="5127" max="5127" width="13.7265625" style="12" customWidth="1"/>
    <col min="5128" max="5128" width="40.81640625" style="12" customWidth="1"/>
    <col min="5129" max="5129" width="13.7265625" style="12" customWidth="1"/>
    <col min="5130" max="5130" width="31.1796875" style="12" customWidth="1"/>
    <col min="5131" max="5132" width="13.7265625" style="12" customWidth="1"/>
    <col min="5133" max="5133" width="18.26953125" style="12" customWidth="1"/>
    <col min="5134" max="5134" width="18.1796875" style="12" customWidth="1"/>
    <col min="5135" max="5135" width="10.7265625" style="12" customWidth="1"/>
    <col min="5136" max="5136" width="9.7265625" style="12" customWidth="1"/>
    <col min="5137" max="5137" width="17.81640625" style="12" customWidth="1"/>
    <col min="5138" max="5138" width="1.7265625" style="12" customWidth="1"/>
    <col min="5139" max="5161" width="3.7265625" style="12" customWidth="1"/>
    <col min="5162" max="5162" width="3.453125" style="12" customWidth="1"/>
    <col min="5163" max="5179" width="3.7265625" style="12" customWidth="1"/>
    <col min="5180" max="5180" width="2.7265625" style="12" customWidth="1"/>
    <col min="5181" max="5378" width="3.7265625" style="12"/>
    <col min="5379" max="5379" width="1.7265625" style="12" customWidth="1"/>
    <col min="5380" max="5380" width="11.26953125" style="12" customWidth="1"/>
    <col min="5381" max="5381" width="10" style="12" customWidth="1"/>
    <col min="5382" max="5382" width="11.81640625" style="12" customWidth="1"/>
    <col min="5383" max="5383" width="13.7265625" style="12" customWidth="1"/>
    <col min="5384" max="5384" width="40.81640625" style="12" customWidth="1"/>
    <col min="5385" max="5385" width="13.7265625" style="12" customWidth="1"/>
    <col min="5386" max="5386" width="31.1796875" style="12" customWidth="1"/>
    <col min="5387" max="5388" width="13.7265625" style="12" customWidth="1"/>
    <col min="5389" max="5389" width="18.26953125" style="12" customWidth="1"/>
    <col min="5390" max="5390" width="18.1796875" style="12" customWidth="1"/>
    <col min="5391" max="5391" width="10.7265625" style="12" customWidth="1"/>
    <col min="5392" max="5392" width="9.7265625" style="12" customWidth="1"/>
    <col min="5393" max="5393" width="17.81640625" style="12" customWidth="1"/>
    <col min="5394" max="5394" width="1.7265625" style="12" customWidth="1"/>
    <col min="5395" max="5417" width="3.7265625" style="12" customWidth="1"/>
    <col min="5418" max="5418" width="3.453125" style="12" customWidth="1"/>
    <col min="5419" max="5435" width="3.7265625" style="12" customWidth="1"/>
    <col min="5436" max="5436" width="2.7265625" style="12" customWidth="1"/>
    <col min="5437" max="5634" width="3.7265625" style="12"/>
    <col min="5635" max="5635" width="1.7265625" style="12" customWidth="1"/>
    <col min="5636" max="5636" width="11.26953125" style="12" customWidth="1"/>
    <col min="5637" max="5637" width="10" style="12" customWidth="1"/>
    <col min="5638" max="5638" width="11.81640625" style="12" customWidth="1"/>
    <col min="5639" max="5639" width="13.7265625" style="12" customWidth="1"/>
    <col min="5640" max="5640" width="40.81640625" style="12" customWidth="1"/>
    <col min="5641" max="5641" width="13.7265625" style="12" customWidth="1"/>
    <col min="5642" max="5642" width="31.1796875" style="12" customWidth="1"/>
    <col min="5643" max="5644" width="13.7265625" style="12" customWidth="1"/>
    <col min="5645" max="5645" width="18.26953125" style="12" customWidth="1"/>
    <col min="5646" max="5646" width="18.1796875" style="12" customWidth="1"/>
    <col min="5647" max="5647" width="10.7265625" style="12" customWidth="1"/>
    <col min="5648" max="5648" width="9.7265625" style="12" customWidth="1"/>
    <col min="5649" max="5649" width="17.81640625" style="12" customWidth="1"/>
    <col min="5650" max="5650" width="1.7265625" style="12" customWidth="1"/>
    <col min="5651" max="5673" width="3.7265625" style="12" customWidth="1"/>
    <col min="5674" max="5674" width="3.453125" style="12" customWidth="1"/>
    <col min="5675" max="5691" width="3.7265625" style="12" customWidth="1"/>
    <col min="5692" max="5692" width="2.7265625" style="12" customWidth="1"/>
    <col min="5693" max="5890" width="3.7265625" style="12"/>
    <col min="5891" max="5891" width="1.7265625" style="12" customWidth="1"/>
    <col min="5892" max="5892" width="11.26953125" style="12" customWidth="1"/>
    <col min="5893" max="5893" width="10" style="12" customWidth="1"/>
    <col min="5894" max="5894" width="11.81640625" style="12" customWidth="1"/>
    <col min="5895" max="5895" width="13.7265625" style="12" customWidth="1"/>
    <col min="5896" max="5896" width="40.81640625" style="12" customWidth="1"/>
    <col min="5897" max="5897" width="13.7265625" style="12" customWidth="1"/>
    <col min="5898" max="5898" width="31.1796875" style="12" customWidth="1"/>
    <col min="5899" max="5900" width="13.7265625" style="12" customWidth="1"/>
    <col min="5901" max="5901" width="18.26953125" style="12" customWidth="1"/>
    <col min="5902" max="5902" width="18.1796875" style="12" customWidth="1"/>
    <col min="5903" max="5903" width="10.7265625" style="12" customWidth="1"/>
    <col min="5904" max="5904" width="9.7265625" style="12" customWidth="1"/>
    <col min="5905" max="5905" width="17.81640625" style="12" customWidth="1"/>
    <col min="5906" max="5906" width="1.7265625" style="12" customWidth="1"/>
    <col min="5907" max="5929" width="3.7265625" style="12" customWidth="1"/>
    <col min="5930" max="5930" width="3.453125" style="12" customWidth="1"/>
    <col min="5931" max="5947" width="3.7265625" style="12" customWidth="1"/>
    <col min="5948" max="5948" width="2.7265625" style="12" customWidth="1"/>
    <col min="5949" max="6146" width="3.7265625" style="12"/>
    <col min="6147" max="6147" width="1.7265625" style="12" customWidth="1"/>
    <col min="6148" max="6148" width="11.26953125" style="12" customWidth="1"/>
    <col min="6149" max="6149" width="10" style="12" customWidth="1"/>
    <col min="6150" max="6150" width="11.81640625" style="12" customWidth="1"/>
    <col min="6151" max="6151" width="13.7265625" style="12" customWidth="1"/>
    <col min="6152" max="6152" width="40.81640625" style="12" customWidth="1"/>
    <col min="6153" max="6153" width="13.7265625" style="12" customWidth="1"/>
    <col min="6154" max="6154" width="31.1796875" style="12" customWidth="1"/>
    <col min="6155" max="6156" width="13.7265625" style="12" customWidth="1"/>
    <col min="6157" max="6157" width="18.26953125" style="12" customWidth="1"/>
    <col min="6158" max="6158" width="18.1796875" style="12" customWidth="1"/>
    <col min="6159" max="6159" width="10.7265625" style="12" customWidth="1"/>
    <col min="6160" max="6160" width="9.7265625" style="12" customWidth="1"/>
    <col min="6161" max="6161" width="17.81640625" style="12" customWidth="1"/>
    <col min="6162" max="6162" width="1.7265625" style="12" customWidth="1"/>
    <col min="6163" max="6185" width="3.7265625" style="12" customWidth="1"/>
    <col min="6186" max="6186" width="3.453125" style="12" customWidth="1"/>
    <col min="6187" max="6203" width="3.7265625" style="12" customWidth="1"/>
    <col min="6204" max="6204" width="2.7265625" style="12" customWidth="1"/>
    <col min="6205" max="6402" width="3.7265625" style="12"/>
    <col min="6403" max="6403" width="1.7265625" style="12" customWidth="1"/>
    <col min="6404" max="6404" width="11.26953125" style="12" customWidth="1"/>
    <col min="6405" max="6405" width="10" style="12" customWidth="1"/>
    <col min="6406" max="6406" width="11.81640625" style="12" customWidth="1"/>
    <col min="6407" max="6407" width="13.7265625" style="12" customWidth="1"/>
    <col min="6408" max="6408" width="40.81640625" style="12" customWidth="1"/>
    <col min="6409" max="6409" width="13.7265625" style="12" customWidth="1"/>
    <col min="6410" max="6410" width="31.1796875" style="12" customWidth="1"/>
    <col min="6411" max="6412" width="13.7265625" style="12" customWidth="1"/>
    <col min="6413" max="6413" width="18.26953125" style="12" customWidth="1"/>
    <col min="6414" max="6414" width="18.1796875" style="12" customWidth="1"/>
    <col min="6415" max="6415" width="10.7265625" style="12" customWidth="1"/>
    <col min="6416" max="6416" width="9.7265625" style="12" customWidth="1"/>
    <col min="6417" max="6417" width="17.81640625" style="12" customWidth="1"/>
    <col min="6418" max="6418" width="1.7265625" style="12" customWidth="1"/>
    <col min="6419" max="6441" width="3.7265625" style="12" customWidth="1"/>
    <col min="6442" max="6442" width="3.453125" style="12" customWidth="1"/>
    <col min="6443" max="6459" width="3.7265625" style="12" customWidth="1"/>
    <col min="6460" max="6460" width="2.7265625" style="12" customWidth="1"/>
    <col min="6461" max="6658" width="3.7265625" style="12"/>
    <col min="6659" max="6659" width="1.7265625" style="12" customWidth="1"/>
    <col min="6660" max="6660" width="11.26953125" style="12" customWidth="1"/>
    <col min="6661" max="6661" width="10" style="12" customWidth="1"/>
    <col min="6662" max="6662" width="11.81640625" style="12" customWidth="1"/>
    <col min="6663" max="6663" width="13.7265625" style="12" customWidth="1"/>
    <col min="6664" max="6664" width="40.81640625" style="12" customWidth="1"/>
    <col min="6665" max="6665" width="13.7265625" style="12" customWidth="1"/>
    <col min="6666" max="6666" width="31.1796875" style="12" customWidth="1"/>
    <col min="6667" max="6668" width="13.7265625" style="12" customWidth="1"/>
    <col min="6669" max="6669" width="18.26953125" style="12" customWidth="1"/>
    <col min="6670" max="6670" width="18.1796875" style="12" customWidth="1"/>
    <col min="6671" max="6671" width="10.7265625" style="12" customWidth="1"/>
    <col min="6672" max="6672" width="9.7265625" style="12" customWidth="1"/>
    <col min="6673" max="6673" width="17.81640625" style="12" customWidth="1"/>
    <col min="6674" max="6674" width="1.7265625" style="12" customWidth="1"/>
    <col min="6675" max="6697" width="3.7265625" style="12" customWidth="1"/>
    <col min="6698" max="6698" width="3.453125" style="12" customWidth="1"/>
    <col min="6699" max="6715" width="3.7265625" style="12" customWidth="1"/>
    <col min="6716" max="6716" width="2.7265625" style="12" customWidth="1"/>
    <col min="6717" max="6914" width="3.7265625" style="12"/>
    <col min="6915" max="6915" width="1.7265625" style="12" customWidth="1"/>
    <col min="6916" max="6916" width="11.26953125" style="12" customWidth="1"/>
    <col min="6917" max="6917" width="10" style="12" customWidth="1"/>
    <col min="6918" max="6918" width="11.81640625" style="12" customWidth="1"/>
    <col min="6919" max="6919" width="13.7265625" style="12" customWidth="1"/>
    <col min="6920" max="6920" width="40.81640625" style="12" customWidth="1"/>
    <col min="6921" max="6921" width="13.7265625" style="12" customWidth="1"/>
    <col min="6922" max="6922" width="31.1796875" style="12" customWidth="1"/>
    <col min="6923" max="6924" width="13.7265625" style="12" customWidth="1"/>
    <col min="6925" max="6925" width="18.26953125" style="12" customWidth="1"/>
    <col min="6926" max="6926" width="18.1796875" style="12" customWidth="1"/>
    <col min="6927" max="6927" width="10.7265625" style="12" customWidth="1"/>
    <col min="6928" max="6928" width="9.7265625" style="12" customWidth="1"/>
    <col min="6929" max="6929" width="17.81640625" style="12" customWidth="1"/>
    <col min="6930" max="6930" width="1.7265625" style="12" customWidth="1"/>
    <col min="6931" max="6953" width="3.7265625" style="12" customWidth="1"/>
    <col min="6954" max="6954" width="3.453125" style="12" customWidth="1"/>
    <col min="6955" max="6971" width="3.7265625" style="12" customWidth="1"/>
    <col min="6972" max="6972" width="2.7265625" style="12" customWidth="1"/>
    <col min="6973" max="7170" width="3.7265625" style="12"/>
    <col min="7171" max="7171" width="1.7265625" style="12" customWidth="1"/>
    <col min="7172" max="7172" width="11.26953125" style="12" customWidth="1"/>
    <col min="7173" max="7173" width="10" style="12" customWidth="1"/>
    <col min="7174" max="7174" width="11.81640625" style="12" customWidth="1"/>
    <col min="7175" max="7175" width="13.7265625" style="12" customWidth="1"/>
    <col min="7176" max="7176" width="40.81640625" style="12" customWidth="1"/>
    <col min="7177" max="7177" width="13.7265625" style="12" customWidth="1"/>
    <col min="7178" max="7178" width="31.1796875" style="12" customWidth="1"/>
    <col min="7179" max="7180" width="13.7265625" style="12" customWidth="1"/>
    <col min="7181" max="7181" width="18.26953125" style="12" customWidth="1"/>
    <col min="7182" max="7182" width="18.1796875" style="12" customWidth="1"/>
    <col min="7183" max="7183" width="10.7265625" style="12" customWidth="1"/>
    <col min="7184" max="7184" width="9.7265625" style="12" customWidth="1"/>
    <col min="7185" max="7185" width="17.81640625" style="12" customWidth="1"/>
    <col min="7186" max="7186" width="1.7265625" style="12" customWidth="1"/>
    <col min="7187" max="7209" width="3.7265625" style="12" customWidth="1"/>
    <col min="7210" max="7210" width="3.453125" style="12" customWidth="1"/>
    <col min="7211" max="7227" width="3.7265625" style="12" customWidth="1"/>
    <col min="7228" max="7228" width="2.7265625" style="12" customWidth="1"/>
    <col min="7229" max="7426" width="3.7265625" style="12"/>
    <col min="7427" max="7427" width="1.7265625" style="12" customWidth="1"/>
    <col min="7428" max="7428" width="11.26953125" style="12" customWidth="1"/>
    <col min="7429" max="7429" width="10" style="12" customWidth="1"/>
    <col min="7430" max="7430" width="11.81640625" style="12" customWidth="1"/>
    <col min="7431" max="7431" width="13.7265625" style="12" customWidth="1"/>
    <col min="7432" max="7432" width="40.81640625" style="12" customWidth="1"/>
    <col min="7433" max="7433" width="13.7265625" style="12" customWidth="1"/>
    <col min="7434" max="7434" width="31.1796875" style="12" customWidth="1"/>
    <col min="7435" max="7436" width="13.7265625" style="12" customWidth="1"/>
    <col min="7437" max="7437" width="18.26953125" style="12" customWidth="1"/>
    <col min="7438" max="7438" width="18.1796875" style="12" customWidth="1"/>
    <col min="7439" max="7439" width="10.7265625" style="12" customWidth="1"/>
    <col min="7440" max="7440" width="9.7265625" style="12" customWidth="1"/>
    <col min="7441" max="7441" width="17.81640625" style="12" customWidth="1"/>
    <col min="7442" max="7442" width="1.7265625" style="12" customWidth="1"/>
    <col min="7443" max="7465" width="3.7265625" style="12" customWidth="1"/>
    <col min="7466" max="7466" width="3.453125" style="12" customWidth="1"/>
    <col min="7467" max="7483" width="3.7265625" style="12" customWidth="1"/>
    <col min="7484" max="7484" width="2.7265625" style="12" customWidth="1"/>
    <col min="7485" max="7682" width="3.7265625" style="12"/>
    <col min="7683" max="7683" width="1.7265625" style="12" customWidth="1"/>
    <col min="7684" max="7684" width="11.26953125" style="12" customWidth="1"/>
    <col min="7685" max="7685" width="10" style="12" customWidth="1"/>
    <col min="7686" max="7686" width="11.81640625" style="12" customWidth="1"/>
    <col min="7687" max="7687" width="13.7265625" style="12" customWidth="1"/>
    <col min="7688" max="7688" width="40.81640625" style="12" customWidth="1"/>
    <col min="7689" max="7689" width="13.7265625" style="12" customWidth="1"/>
    <col min="7690" max="7690" width="31.1796875" style="12" customWidth="1"/>
    <col min="7691" max="7692" width="13.7265625" style="12" customWidth="1"/>
    <col min="7693" max="7693" width="18.26953125" style="12" customWidth="1"/>
    <col min="7694" max="7694" width="18.1796875" style="12" customWidth="1"/>
    <col min="7695" max="7695" width="10.7265625" style="12" customWidth="1"/>
    <col min="7696" max="7696" width="9.7265625" style="12" customWidth="1"/>
    <col min="7697" max="7697" width="17.81640625" style="12" customWidth="1"/>
    <col min="7698" max="7698" width="1.7265625" style="12" customWidth="1"/>
    <col min="7699" max="7721" width="3.7265625" style="12" customWidth="1"/>
    <col min="7722" max="7722" width="3.453125" style="12" customWidth="1"/>
    <col min="7723" max="7739" width="3.7265625" style="12" customWidth="1"/>
    <col min="7740" max="7740" width="2.7265625" style="12" customWidth="1"/>
    <col min="7741" max="7938" width="3.7265625" style="12"/>
    <col min="7939" max="7939" width="1.7265625" style="12" customWidth="1"/>
    <col min="7940" max="7940" width="11.26953125" style="12" customWidth="1"/>
    <col min="7941" max="7941" width="10" style="12" customWidth="1"/>
    <col min="7942" max="7942" width="11.81640625" style="12" customWidth="1"/>
    <col min="7943" max="7943" width="13.7265625" style="12" customWidth="1"/>
    <col min="7944" max="7944" width="40.81640625" style="12" customWidth="1"/>
    <col min="7945" max="7945" width="13.7265625" style="12" customWidth="1"/>
    <col min="7946" max="7946" width="31.1796875" style="12" customWidth="1"/>
    <col min="7947" max="7948" width="13.7265625" style="12" customWidth="1"/>
    <col min="7949" max="7949" width="18.26953125" style="12" customWidth="1"/>
    <col min="7950" max="7950" width="18.1796875" style="12" customWidth="1"/>
    <col min="7951" max="7951" width="10.7265625" style="12" customWidth="1"/>
    <col min="7952" max="7952" width="9.7265625" style="12" customWidth="1"/>
    <col min="7953" max="7953" width="17.81640625" style="12" customWidth="1"/>
    <col min="7954" max="7954" width="1.7265625" style="12" customWidth="1"/>
    <col min="7955" max="7977" width="3.7265625" style="12" customWidth="1"/>
    <col min="7978" max="7978" width="3.453125" style="12" customWidth="1"/>
    <col min="7979" max="7995" width="3.7265625" style="12" customWidth="1"/>
    <col min="7996" max="7996" width="2.7265625" style="12" customWidth="1"/>
    <col min="7997" max="8194" width="3.7265625" style="12"/>
    <col min="8195" max="8195" width="1.7265625" style="12" customWidth="1"/>
    <col min="8196" max="8196" width="11.26953125" style="12" customWidth="1"/>
    <col min="8197" max="8197" width="10" style="12" customWidth="1"/>
    <col min="8198" max="8198" width="11.81640625" style="12" customWidth="1"/>
    <col min="8199" max="8199" width="13.7265625" style="12" customWidth="1"/>
    <col min="8200" max="8200" width="40.81640625" style="12" customWidth="1"/>
    <col min="8201" max="8201" width="13.7265625" style="12" customWidth="1"/>
    <col min="8202" max="8202" width="31.1796875" style="12" customWidth="1"/>
    <col min="8203" max="8204" width="13.7265625" style="12" customWidth="1"/>
    <col min="8205" max="8205" width="18.26953125" style="12" customWidth="1"/>
    <col min="8206" max="8206" width="18.1796875" style="12" customWidth="1"/>
    <col min="8207" max="8207" width="10.7265625" style="12" customWidth="1"/>
    <col min="8208" max="8208" width="9.7265625" style="12" customWidth="1"/>
    <col min="8209" max="8209" width="17.81640625" style="12" customWidth="1"/>
    <col min="8210" max="8210" width="1.7265625" style="12" customWidth="1"/>
    <col min="8211" max="8233" width="3.7265625" style="12" customWidth="1"/>
    <col min="8234" max="8234" width="3.453125" style="12" customWidth="1"/>
    <col min="8235" max="8251" width="3.7265625" style="12" customWidth="1"/>
    <col min="8252" max="8252" width="2.7265625" style="12" customWidth="1"/>
    <col min="8253" max="8450" width="3.7265625" style="12"/>
    <col min="8451" max="8451" width="1.7265625" style="12" customWidth="1"/>
    <col min="8452" max="8452" width="11.26953125" style="12" customWidth="1"/>
    <col min="8453" max="8453" width="10" style="12" customWidth="1"/>
    <col min="8454" max="8454" width="11.81640625" style="12" customWidth="1"/>
    <col min="8455" max="8455" width="13.7265625" style="12" customWidth="1"/>
    <col min="8456" max="8456" width="40.81640625" style="12" customWidth="1"/>
    <col min="8457" max="8457" width="13.7265625" style="12" customWidth="1"/>
    <col min="8458" max="8458" width="31.1796875" style="12" customWidth="1"/>
    <col min="8459" max="8460" width="13.7265625" style="12" customWidth="1"/>
    <col min="8461" max="8461" width="18.26953125" style="12" customWidth="1"/>
    <col min="8462" max="8462" width="18.1796875" style="12" customWidth="1"/>
    <col min="8463" max="8463" width="10.7265625" style="12" customWidth="1"/>
    <col min="8464" max="8464" width="9.7265625" style="12" customWidth="1"/>
    <col min="8465" max="8465" width="17.81640625" style="12" customWidth="1"/>
    <col min="8466" max="8466" width="1.7265625" style="12" customWidth="1"/>
    <col min="8467" max="8489" width="3.7265625" style="12" customWidth="1"/>
    <col min="8490" max="8490" width="3.453125" style="12" customWidth="1"/>
    <col min="8491" max="8507" width="3.7265625" style="12" customWidth="1"/>
    <col min="8508" max="8508" width="2.7265625" style="12" customWidth="1"/>
    <col min="8509" max="8706" width="3.7265625" style="12"/>
    <col min="8707" max="8707" width="1.7265625" style="12" customWidth="1"/>
    <col min="8708" max="8708" width="11.26953125" style="12" customWidth="1"/>
    <col min="8709" max="8709" width="10" style="12" customWidth="1"/>
    <col min="8710" max="8710" width="11.81640625" style="12" customWidth="1"/>
    <col min="8711" max="8711" width="13.7265625" style="12" customWidth="1"/>
    <col min="8712" max="8712" width="40.81640625" style="12" customWidth="1"/>
    <col min="8713" max="8713" width="13.7265625" style="12" customWidth="1"/>
    <col min="8714" max="8714" width="31.1796875" style="12" customWidth="1"/>
    <col min="8715" max="8716" width="13.7265625" style="12" customWidth="1"/>
    <col min="8717" max="8717" width="18.26953125" style="12" customWidth="1"/>
    <col min="8718" max="8718" width="18.1796875" style="12" customWidth="1"/>
    <col min="8719" max="8719" width="10.7265625" style="12" customWidth="1"/>
    <col min="8720" max="8720" width="9.7265625" style="12" customWidth="1"/>
    <col min="8721" max="8721" width="17.81640625" style="12" customWidth="1"/>
    <col min="8722" max="8722" width="1.7265625" style="12" customWidth="1"/>
    <col min="8723" max="8745" width="3.7265625" style="12" customWidth="1"/>
    <col min="8746" max="8746" width="3.453125" style="12" customWidth="1"/>
    <col min="8747" max="8763" width="3.7265625" style="12" customWidth="1"/>
    <col min="8764" max="8764" width="2.7265625" style="12" customWidth="1"/>
    <col min="8765" max="8962" width="3.7265625" style="12"/>
    <col min="8963" max="8963" width="1.7265625" style="12" customWidth="1"/>
    <col min="8964" max="8964" width="11.26953125" style="12" customWidth="1"/>
    <col min="8965" max="8965" width="10" style="12" customWidth="1"/>
    <col min="8966" max="8966" width="11.81640625" style="12" customWidth="1"/>
    <col min="8967" max="8967" width="13.7265625" style="12" customWidth="1"/>
    <col min="8968" max="8968" width="40.81640625" style="12" customWidth="1"/>
    <col min="8969" max="8969" width="13.7265625" style="12" customWidth="1"/>
    <col min="8970" max="8970" width="31.1796875" style="12" customWidth="1"/>
    <col min="8971" max="8972" width="13.7265625" style="12" customWidth="1"/>
    <col min="8973" max="8973" width="18.26953125" style="12" customWidth="1"/>
    <col min="8974" max="8974" width="18.1796875" style="12" customWidth="1"/>
    <col min="8975" max="8975" width="10.7265625" style="12" customWidth="1"/>
    <col min="8976" max="8976" width="9.7265625" style="12" customWidth="1"/>
    <col min="8977" max="8977" width="17.81640625" style="12" customWidth="1"/>
    <col min="8978" max="8978" width="1.7265625" style="12" customWidth="1"/>
    <col min="8979" max="9001" width="3.7265625" style="12" customWidth="1"/>
    <col min="9002" max="9002" width="3.453125" style="12" customWidth="1"/>
    <col min="9003" max="9019" width="3.7265625" style="12" customWidth="1"/>
    <col min="9020" max="9020" width="2.7265625" style="12" customWidth="1"/>
    <col min="9021" max="9218" width="3.7265625" style="12"/>
    <col min="9219" max="9219" width="1.7265625" style="12" customWidth="1"/>
    <col min="9220" max="9220" width="11.26953125" style="12" customWidth="1"/>
    <col min="9221" max="9221" width="10" style="12" customWidth="1"/>
    <col min="9222" max="9222" width="11.81640625" style="12" customWidth="1"/>
    <col min="9223" max="9223" width="13.7265625" style="12" customWidth="1"/>
    <col min="9224" max="9224" width="40.81640625" style="12" customWidth="1"/>
    <col min="9225" max="9225" width="13.7265625" style="12" customWidth="1"/>
    <col min="9226" max="9226" width="31.1796875" style="12" customWidth="1"/>
    <col min="9227" max="9228" width="13.7265625" style="12" customWidth="1"/>
    <col min="9229" max="9229" width="18.26953125" style="12" customWidth="1"/>
    <col min="9230" max="9230" width="18.1796875" style="12" customWidth="1"/>
    <col min="9231" max="9231" width="10.7265625" style="12" customWidth="1"/>
    <col min="9232" max="9232" width="9.7265625" style="12" customWidth="1"/>
    <col min="9233" max="9233" width="17.81640625" style="12" customWidth="1"/>
    <col min="9234" max="9234" width="1.7265625" style="12" customWidth="1"/>
    <col min="9235" max="9257" width="3.7265625" style="12" customWidth="1"/>
    <col min="9258" max="9258" width="3.453125" style="12" customWidth="1"/>
    <col min="9259" max="9275" width="3.7265625" style="12" customWidth="1"/>
    <col min="9276" max="9276" width="2.7265625" style="12" customWidth="1"/>
    <col min="9277" max="9474" width="3.7265625" style="12"/>
    <col min="9475" max="9475" width="1.7265625" style="12" customWidth="1"/>
    <col min="9476" max="9476" width="11.26953125" style="12" customWidth="1"/>
    <col min="9477" max="9477" width="10" style="12" customWidth="1"/>
    <col min="9478" max="9478" width="11.81640625" style="12" customWidth="1"/>
    <col min="9479" max="9479" width="13.7265625" style="12" customWidth="1"/>
    <col min="9480" max="9480" width="40.81640625" style="12" customWidth="1"/>
    <col min="9481" max="9481" width="13.7265625" style="12" customWidth="1"/>
    <col min="9482" max="9482" width="31.1796875" style="12" customWidth="1"/>
    <col min="9483" max="9484" width="13.7265625" style="12" customWidth="1"/>
    <col min="9485" max="9485" width="18.26953125" style="12" customWidth="1"/>
    <col min="9486" max="9486" width="18.1796875" style="12" customWidth="1"/>
    <col min="9487" max="9487" width="10.7265625" style="12" customWidth="1"/>
    <col min="9488" max="9488" width="9.7265625" style="12" customWidth="1"/>
    <col min="9489" max="9489" width="17.81640625" style="12" customWidth="1"/>
    <col min="9490" max="9490" width="1.7265625" style="12" customWidth="1"/>
    <col min="9491" max="9513" width="3.7265625" style="12" customWidth="1"/>
    <col min="9514" max="9514" width="3.453125" style="12" customWidth="1"/>
    <col min="9515" max="9531" width="3.7265625" style="12" customWidth="1"/>
    <col min="9532" max="9532" width="2.7265625" style="12" customWidth="1"/>
    <col min="9533" max="9730" width="3.7265625" style="12"/>
    <col min="9731" max="9731" width="1.7265625" style="12" customWidth="1"/>
    <col min="9732" max="9732" width="11.26953125" style="12" customWidth="1"/>
    <col min="9733" max="9733" width="10" style="12" customWidth="1"/>
    <col min="9734" max="9734" width="11.81640625" style="12" customWidth="1"/>
    <col min="9735" max="9735" width="13.7265625" style="12" customWidth="1"/>
    <col min="9736" max="9736" width="40.81640625" style="12" customWidth="1"/>
    <col min="9737" max="9737" width="13.7265625" style="12" customWidth="1"/>
    <col min="9738" max="9738" width="31.1796875" style="12" customWidth="1"/>
    <col min="9739" max="9740" width="13.7265625" style="12" customWidth="1"/>
    <col min="9741" max="9741" width="18.26953125" style="12" customWidth="1"/>
    <col min="9742" max="9742" width="18.1796875" style="12" customWidth="1"/>
    <col min="9743" max="9743" width="10.7265625" style="12" customWidth="1"/>
    <col min="9744" max="9744" width="9.7265625" style="12" customWidth="1"/>
    <col min="9745" max="9745" width="17.81640625" style="12" customWidth="1"/>
    <col min="9746" max="9746" width="1.7265625" style="12" customWidth="1"/>
    <col min="9747" max="9769" width="3.7265625" style="12" customWidth="1"/>
    <col min="9770" max="9770" width="3.453125" style="12" customWidth="1"/>
    <col min="9771" max="9787" width="3.7265625" style="12" customWidth="1"/>
    <col min="9788" max="9788" width="2.7265625" style="12" customWidth="1"/>
    <col min="9789" max="9986" width="3.7265625" style="12"/>
    <col min="9987" max="9987" width="1.7265625" style="12" customWidth="1"/>
    <col min="9988" max="9988" width="11.26953125" style="12" customWidth="1"/>
    <col min="9989" max="9989" width="10" style="12" customWidth="1"/>
    <col min="9990" max="9990" width="11.81640625" style="12" customWidth="1"/>
    <col min="9991" max="9991" width="13.7265625" style="12" customWidth="1"/>
    <col min="9992" max="9992" width="40.81640625" style="12" customWidth="1"/>
    <col min="9993" max="9993" width="13.7265625" style="12" customWidth="1"/>
    <col min="9994" max="9994" width="31.1796875" style="12" customWidth="1"/>
    <col min="9995" max="9996" width="13.7265625" style="12" customWidth="1"/>
    <col min="9997" max="9997" width="18.26953125" style="12" customWidth="1"/>
    <col min="9998" max="9998" width="18.1796875" style="12" customWidth="1"/>
    <col min="9999" max="9999" width="10.7265625" style="12" customWidth="1"/>
    <col min="10000" max="10000" width="9.7265625" style="12" customWidth="1"/>
    <col min="10001" max="10001" width="17.81640625" style="12" customWidth="1"/>
    <col min="10002" max="10002" width="1.7265625" style="12" customWidth="1"/>
    <col min="10003" max="10025" width="3.7265625" style="12" customWidth="1"/>
    <col min="10026" max="10026" width="3.453125" style="12" customWidth="1"/>
    <col min="10027" max="10043" width="3.7265625" style="12" customWidth="1"/>
    <col min="10044" max="10044" width="2.7265625" style="12" customWidth="1"/>
    <col min="10045" max="10242" width="3.7265625" style="12"/>
    <col min="10243" max="10243" width="1.7265625" style="12" customWidth="1"/>
    <col min="10244" max="10244" width="11.26953125" style="12" customWidth="1"/>
    <col min="10245" max="10245" width="10" style="12" customWidth="1"/>
    <col min="10246" max="10246" width="11.81640625" style="12" customWidth="1"/>
    <col min="10247" max="10247" width="13.7265625" style="12" customWidth="1"/>
    <col min="10248" max="10248" width="40.81640625" style="12" customWidth="1"/>
    <col min="10249" max="10249" width="13.7265625" style="12" customWidth="1"/>
    <col min="10250" max="10250" width="31.1796875" style="12" customWidth="1"/>
    <col min="10251" max="10252" width="13.7265625" style="12" customWidth="1"/>
    <col min="10253" max="10253" width="18.26953125" style="12" customWidth="1"/>
    <col min="10254" max="10254" width="18.1796875" style="12" customWidth="1"/>
    <col min="10255" max="10255" width="10.7265625" style="12" customWidth="1"/>
    <col min="10256" max="10256" width="9.7265625" style="12" customWidth="1"/>
    <col min="10257" max="10257" width="17.81640625" style="12" customWidth="1"/>
    <col min="10258" max="10258" width="1.7265625" style="12" customWidth="1"/>
    <col min="10259" max="10281" width="3.7265625" style="12" customWidth="1"/>
    <col min="10282" max="10282" width="3.453125" style="12" customWidth="1"/>
    <col min="10283" max="10299" width="3.7265625" style="12" customWidth="1"/>
    <col min="10300" max="10300" width="2.7265625" style="12" customWidth="1"/>
    <col min="10301" max="10498" width="3.7265625" style="12"/>
    <col min="10499" max="10499" width="1.7265625" style="12" customWidth="1"/>
    <col min="10500" max="10500" width="11.26953125" style="12" customWidth="1"/>
    <col min="10501" max="10501" width="10" style="12" customWidth="1"/>
    <col min="10502" max="10502" width="11.81640625" style="12" customWidth="1"/>
    <col min="10503" max="10503" width="13.7265625" style="12" customWidth="1"/>
    <col min="10504" max="10504" width="40.81640625" style="12" customWidth="1"/>
    <col min="10505" max="10505" width="13.7265625" style="12" customWidth="1"/>
    <col min="10506" max="10506" width="31.1796875" style="12" customWidth="1"/>
    <col min="10507" max="10508" width="13.7265625" style="12" customWidth="1"/>
    <col min="10509" max="10509" width="18.26953125" style="12" customWidth="1"/>
    <col min="10510" max="10510" width="18.1796875" style="12" customWidth="1"/>
    <col min="10511" max="10511" width="10.7265625" style="12" customWidth="1"/>
    <col min="10512" max="10512" width="9.7265625" style="12" customWidth="1"/>
    <col min="10513" max="10513" width="17.81640625" style="12" customWidth="1"/>
    <col min="10514" max="10514" width="1.7265625" style="12" customWidth="1"/>
    <col min="10515" max="10537" width="3.7265625" style="12" customWidth="1"/>
    <col min="10538" max="10538" width="3.453125" style="12" customWidth="1"/>
    <col min="10539" max="10555" width="3.7265625" style="12" customWidth="1"/>
    <col min="10556" max="10556" width="2.7265625" style="12" customWidth="1"/>
    <col min="10557" max="10754" width="3.7265625" style="12"/>
    <col min="10755" max="10755" width="1.7265625" style="12" customWidth="1"/>
    <col min="10756" max="10756" width="11.26953125" style="12" customWidth="1"/>
    <col min="10757" max="10757" width="10" style="12" customWidth="1"/>
    <col min="10758" max="10758" width="11.81640625" style="12" customWidth="1"/>
    <col min="10759" max="10759" width="13.7265625" style="12" customWidth="1"/>
    <col min="10760" max="10760" width="40.81640625" style="12" customWidth="1"/>
    <col min="10761" max="10761" width="13.7265625" style="12" customWidth="1"/>
    <col min="10762" max="10762" width="31.1796875" style="12" customWidth="1"/>
    <col min="10763" max="10764" width="13.7265625" style="12" customWidth="1"/>
    <col min="10765" max="10765" width="18.26953125" style="12" customWidth="1"/>
    <col min="10766" max="10766" width="18.1796875" style="12" customWidth="1"/>
    <col min="10767" max="10767" width="10.7265625" style="12" customWidth="1"/>
    <col min="10768" max="10768" width="9.7265625" style="12" customWidth="1"/>
    <col min="10769" max="10769" width="17.81640625" style="12" customWidth="1"/>
    <col min="10770" max="10770" width="1.7265625" style="12" customWidth="1"/>
    <col min="10771" max="10793" width="3.7265625" style="12" customWidth="1"/>
    <col min="10794" max="10794" width="3.453125" style="12" customWidth="1"/>
    <col min="10795" max="10811" width="3.7265625" style="12" customWidth="1"/>
    <col min="10812" max="10812" width="2.7265625" style="12" customWidth="1"/>
    <col min="10813" max="11010" width="3.7265625" style="12"/>
    <col min="11011" max="11011" width="1.7265625" style="12" customWidth="1"/>
    <col min="11012" max="11012" width="11.26953125" style="12" customWidth="1"/>
    <col min="11013" max="11013" width="10" style="12" customWidth="1"/>
    <col min="11014" max="11014" width="11.81640625" style="12" customWidth="1"/>
    <col min="11015" max="11015" width="13.7265625" style="12" customWidth="1"/>
    <col min="11016" max="11016" width="40.81640625" style="12" customWidth="1"/>
    <col min="11017" max="11017" width="13.7265625" style="12" customWidth="1"/>
    <col min="11018" max="11018" width="31.1796875" style="12" customWidth="1"/>
    <col min="11019" max="11020" width="13.7265625" style="12" customWidth="1"/>
    <col min="11021" max="11021" width="18.26953125" style="12" customWidth="1"/>
    <col min="11022" max="11022" width="18.1796875" style="12" customWidth="1"/>
    <col min="11023" max="11023" width="10.7265625" style="12" customWidth="1"/>
    <col min="11024" max="11024" width="9.7265625" style="12" customWidth="1"/>
    <col min="11025" max="11025" width="17.81640625" style="12" customWidth="1"/>
    <col min="11026" max="11026" width="1.7265625" style="12" customWidth="1"/>
    <col min="11027" max="11049" width="3.7265625" style="12" customWidth="1"/>
    <col min="11050" max="11050" width="3.453125" style="12" customWidth="1"/>
    <col min="11051" max="11067" width="3.7265625" style="12" customWidth="1"/>
    <col min="11068" max="11068" width="2.7265625" style="12" customWidth="1"/>
    <col min="11069" max="11266" width="3.7265625" style="12"/>
    <col min="11267" max="11267" width="1.7265625" style="12" customWidth="1"/>
    <col min="11268" max="11268" width="11.26953125" style="12" customWidth="1"/>
    <col min="11269" max="11269" width="10" style="12" customWidth="1"/>
    <col min="11270" max="11270" width="11.81640625" style="12" customWidth="1"/>
    <col min="11271" max="11271" width="13.7265625" style="12" customWidth="1"/>
    <col min="11272" max="11272" width="40.81640625" style="12" customWidth="1"/>
    <col min="11273" max="11273" width="13.7265625" style="12" customWidth="1"/>
    <col min="11274" max="11274" width="31.1796875" style="12" customWidth="1"/>
    <col min="11275" max="11276" width="13.7265625" style="12" customWidth="1"/>
    <col min="11277" max="11277" width="18.26953125" style="12" customWidth="1"/>
    <col min="11278" max="11278" width="18.1796875" style="12" customWidth="1"/>
    <col min="11279" max="11279" width="10.7265625" style="12" customWidth="1"/>
    <col min="11280" max="11280" width="9.7265625" style="12" customWidth="1"/>
    <col min="11281" max="11281" width="17.81640625" style="12" customWidth="1"/>
    <col min="11282" max="11282" width="1.7265625" style="12" customWidth="1"/>
    <col min="11283" max="11305" width="3.7265625" style="12" customWidth="1"/>
    <col min="11306" max="11306" width="3.453125" style="12" customWidth="1"/>
    <col min="11307" max="11323" width="3.7265625" style="12" customWidth="1"/>
    <col min="11324" max="11324" width="2.7265625" style="12" customWidth="1"/>
    <col min="11325" max="11522" width="3.7265625" style="12"/>
    <col min="11523" max="11523" width="1.7265625" style="12" customWidth="1"/>
    <col min="11524" max="11524" width="11.26953125" style="12" customWidth="1"/>
    <col min="11525" max="11525" width="10" style="12" customWidth="1"/>
    <col min="11526" max="11526" width="11.81640625" style="12" customWidth="1"/>
    <col min="11527" max="11527" width="13.7265625" style="12" customWidth="1"/>
    <col min="11528" max="11528" width="40.81640625" style="12" customWidth="1"/>
    <col min="11529" max="11529" width="13.7265625" style="12" customWidth="1"/>
    <col min="11530" max="11530" width="31.1796875" style="12" customWidth="1"/>
    <col min="11531" max="11532" width="13.7265625" style="12" customWidth="1"/>
    <col min="11533" max="11533" width="18.26953125" style="12" customWidth="1"/>
    <col min="11534" max="11534" width="18.1796875" style="12" customWidth="1"/>
    <col min="11535" max="11535" width="10.7265625" style="12" customWidth="1"/>
    <col min="11536" max="11536" width="9.7265625" style="12" customWidth="1"/>
    <col min="11537" max="11537" width="17.81640625" style="12" customWidth="1"/>
    <col min="11538" max="11538" width="1.7265625" style="12" customWidth="1"/>
    <col min="11539" max="11561" width="3.7265625" style="12" customWidth="1"/>
    <col min="11562" max="11562" width="3.453125" style="12" customWidth="1"/>
    <col min="11563" max="11579" width="3.7265625" style="12" customWidth="1"/>
    <col min="11580" max="11580" width="2.7265625" style="12" customWidth="1"/>
    <col min="11581" max="11778" width="3.7265625" style="12"/>
    <col min="11779" max="11779" width="1.7265625" style="12" customWidth="1"/>
    <col min="11780" max="11780" width="11.26953125" style="12" customWidth="1"/>
    <col min="11781" max="11781" width="10" style="12" customWidth="1"/>
    <col min="11782" max="11782" width="11.81640625" style="12" customWidth="1"/>
    <col min="11783" max="11783" width="13.7265625" style="12" customWidth="1"/>
    <col min="11784" max="11784" width="40.81640625" style="12" customWidth="1"/>
    <col min="11785" max="11785" width="13.7265625" style="12" customWidth="1"/>
    <col min="11786" max="11786" width="31.1796875" style="12" customWidth="1"/>
    <col min="11787" max="11788" width="13.7265625" style="12" customWidth="1"/>
    <col min="11789" max="11789" width="18.26953125" style="12" customWidth="1"/>
    <col min="11790" max="11790" width="18.1796875" style="12" customWidth="1"/>
    <col min="11791" max="11791" width="10.7265625" style="12" customWidth="1"/>
    <col min="11792" max="11792" width="9.7265625" style="12" customWidth="1"/>
    <col min="11793" max="11793" width="17.81640625" style="12" customWidth="1"/>
    <col min="11794" max="11794" width="1.7265625" style="12" customWidth="1"/>
    <col min="11795" max="11817" width="3.7265625" style="12" customWidth="1"/>
    <col min="11818" max="11818" width="3.453125" style="12" customWidth="1"/>
    <col min="11819" max="11835" width="3.7265625" style="12" customWidth="1"/>
    <col min="11836" max="11836" width="2.7265625" style="12" customWidth="1"/>
    <col min="11837" max="12034" width="3.7265625" style="12"/>
    <col min="12035" max="12035" width="1.7265625" style="12" customWidth="1"/>
    <col min="12036" max="12036" width="11.26953125" style="12" customWidth="1"/>
    <col min="12037" max="12037" width="10" style="12" customWidth="1"/>
    <col min="12038" max="12038" width="11.81640625" style="12" customWidth="1"/>
    <col min="12039" max="12039" width="13.7265625" style="12" customWidth="1"/>
    <col min="12040" max="12040" width="40.81640625" style="12" customWidth="1"/>
    <col min="12041" max="12041" width="13.7265625" style="12" customWidth="1"/>
    <col min="12042" max="12042" width="31.1796875" style="12" customWidth="1"/>
    <col min="12043" max="12044" width="13.7265625" style="12" customWidth="1"/>
    <col min="12045" max="12045" width="18.26953125" style="12" customWidth="1"/>
    <col min="12046" max="12046" width="18.1796875" style="12" customWidth="1"/>
    <col min="12047" max="12047" width="10.7265625" style="12" customWidth="1"/>
    <col min="12048" max="12048" width="9.7265625" style="12" customWidth="1"/>
    <col min="12049" max="12049" width="17.81640625" style="12" customWidth="1"/>
    <col min="12050" max="12050" width="1.7265625" style="12" customWidth="1"/>
    <col min="12051" max="12073" width="3.7265625" style="12" customWidth="1"/>
    <col min="12074" max="12074" width="3.453125" style="12" customWidth="1"/>
    <col min="12075" max="12091" width="3.7265625" style="12" customWidth="1"/>
    <col min="12092" max="12092" width="2.7265625" style="12" customWidth="1"/>
    <col min="12093" max="12290" width="3.7265625" style="12"/>
    <col min="12291" max="12291" width="1.7265625" style="12" customWidth="1"/>
    <col min="12292" max="12292" width="11.26953125" style="12" customWidth="1"/>
    <col min="12293" max="12293" width="10" style="12" customWidth="1"/>
    <col min="12294" max="12294" width="11.81640625" style="12" customWidth="1"/>
    <col min="12295" max="12295" width="13.7265625" style="12" customWidth="1"/>
    <col min="12296" max="12296" width="40.81640625" style="12" customWidth="1"/>
    <col min="12297" max="12297" width="13.7265625" style="12" customWidth="1"/>
    <col min="12298" max="12298" width="31.1796875" style="12" customWidth="1"/>
    <col min="12299" max="12300" width="13.7265625" style="12" customWidth="1"/>
    <col min="12301" max="12301" width="18.26953125" style="12" customWidth="1"/>
    <col min="12302" max="12302" width="18.1796875" style="12" customWidth="1"/>
    <col min="12303" max="12303" width="10.7265625" style="12" customWidth="1"/>
    <col min="12304" max="12304" width="9.7265625" style="12" customWidth="1"/>
    <col min="12305" max="12305" width="17.81640625" style="12" customWidth="1"/>
    <col min="12306" max="12306" width="1.7265625" style="12" customWidth="1"/>
    <col min="12307" max="12329" width="3.7265625" style="12" customWidth="1"/>
    <col min="12330" max="12330" width="3.453125" style="12" customWidth="1"/>
    <col min="12331" max="12347" width="3.7265625" style="12" customWidth="1"/>
    <col min="12348" max="12348" width="2.7265625" style="12" customWidth="1"/>
    <col min="12349" max="12546" width="3.7265625" style="12"/>
    <col min="12547" max="12547" width="1.7265625" style="12" customWidth="1"/>
    <col min="12548" max="12548" width="11.26953125" style="12" customWidth="1"/>
    <col min="12549" max="12549" width="10" style="12" customWidth="1"/>
    <col min="12550" max="12550" width="11.81640625" style="12" customWidth="1"/>
    <col min="12551" max="12551" width="13.7265625" style="12" customWidth="1"/>
    <col min="12552" max="12552" width="40.81640625" style="12" customWidth="1"/>
    <col min="12553" max="12553" width="13.7265625" style="12" customWidth="1"/>
    <col min="12554" max="12554" width="31.1796875" style="12" customWidth="1"/>
    <col min="12555" max="12556" width="13.7265625" style="12" customWidth="1"/>
    <col min="12557" max="12557" width="18.26953125" style="12" customWidth="1"/>
    <col min="12558" max="12558" width="18.1796875" style="12" customWidth="1"/>
    <col min="12559" max="12559" width="10.7265625" style="12" customWidth="1"/>
    <col min="12560" max="12560" width="9.7265625" style="12" customWidth="1"/>
    <col min="12561" max="12561" width="17.81640625" style="12" customWidth="1"/>
    <col min="12562" max="12562" width="1.7265625" style="12" customWidth="1"/>
    <col min="12563" max="12585" width="3.7265625" style="12" customWidth="1"/>
    <col min="12586" max="12586" width="3.453125" style="12" customWidth="1"/>
    <col min="12587" max="12603" width="3.7265625" style="12" customWidth="1"/>
    <col min="12604" max="12604" width="2.7265625" style="12" customWidth="1"/>
    <col min="12605" max="12802" width="3.7265625" style="12"/>
    <col min="12803" max="12803" width="1.7265625" style="12" customWidth="1"/>
    <col min="12804" max="12804" width="11.26953125" style="12" customWidth="1"/>
    <col min="12805" max="12805" width="10" style="12" customWidth="1"/>
    <col min="12806" max="12806" width="11.81640625" style="12" customWidth="1"/>
    <col min="12807" max="12807" width="13.7265625" style="12" customWidth="1"/>
    <col min="12808" max="12808" width="40.81640625" style="12" customWidth="1"/>
    <col min="12809" max="12809" width="13.7265625" style="12" customWidth="1"/>
    <col min="12810" max="12810" width="31.1796875" style="12" customWidth="1"/>
    <col min="12811" max="12812" width="13.7265625" style="12" customWidth="1"/>
    <col min="12813" max="12813" width="18.26953125" style="12" customWidth="1"/>
    <col min="12814" max="12814" width="18.1796875" style="12" customWidth="1"/>
    <col min="12815" max="12815" width="10.7265625" style="12" customWidth="1"/>
    <col min="12816" max="12816" width="9.7265625" style="12" customWidth="1"/>
    <col min="12817" max="12817" width="17.81640625" style="12" customWidth="1"/>
    <col min="12818" max="12818" width="1.7265625" style="12" customWidth="1"/>
    <col min="12819" max="12841" width="3.7265625" style="12" customWidth="1"/>
    <col min="12842" max="12842" width="3.453125" style="12" customWidth="1"/>
    <col min="12843" max="12859" width="3.7265625" style="12" customWidth="1"/>
    <col min="12860" max="12860" width="2.7265625" style="12" customWidth="1"/>
    <col min="12861" max="13058" width="3.7265625" style="12"/>
    <col min="13059" max="13059" width="1.7265625" style="12" customWidth="1"/>
    <col min="13060" max="13060" width="11.26953125" style="12" customWidth="1"/>
    <col min="13061" max="13061" width="10" style="12" customWidth="1"/>
    <col min="13062" max="13062" width="11.81640625" style="12" customWidth="1"/>
    <col min="13063" max="13063" width="13.7265625" style="12" customWidth="1"/>
    <col min="13064" max="13064" width="40.81640625" style="12" customWidth="1"/>
    <col min="13065" max="13065" width="13.7265625" style="12" customWidth="1"/>
    <col min="13066" max="13066" width="31.1796875" style="12" customWidth="1"/>
    <col min="13067" max="13068" width="13.7265625" style="12" customWidth="1"/>
    <col min="13069" max="13069" width="18.26953125" style="12" customWidth="1"/>
    <col min="13070" max="13070" width="18.1796875" style="12" customWidth="1"/>
    <col min="13071" max="13071" width="10.7265625" style="12" customWidth="1"/>
    <col min="13072" max="13072" width="9.7265625" style="12" customWidth="1"/>
    <col min="13073" max="13073" width="17.81640625" style="12" customWidth="1"/>
    <col min="13074" max="13074" width="1.7265625" style="12" customWidth="1"/>
    <col min="13075" max="13097" width="3.7265625" style="12" customWidth="1"/>
    <col min="13098" max="13098" width="3.453125" style="12" customWidth="1"/>
    <col min="13099" max="13115" width="3.7265625" style="12" customWidth="1"/>
    <col min="13116" max="13116" width="2.7265625" style="12" customWidth="1"/>
    <col min="13117" max="13314" width="3.7265625" style="12"/>
    <col min="13315" max="13315" width="1.7265625" style="12" customWidth="1"/>
    <col min="13316" max="13316" width="11.26953125" style="12" customWidth="1"/>
    <col min="13317" max="13317" width="10" style="12" customWidth="1"/>
    <col min="13318" max="13318" width="11.81640625" style="12" customWidth="1"/>
    <col min="13319" max="13319" width="13.7265625" style="12" customWidth="1"/>
    <col min="13320" max="13320" width="40.81640625" style="12" customWidth="1"/>
    <col min="13321" max="13321" width="13.7265625" style="12" customWidth="1"/>
    <col min="13322" max="13322" width="31.1796875" style="12" customWidth="1"/>
    <col min="13323" max="13324" width="13.7265625" style="12" customWidth="1"/>
    <col min="13325" max="13325" width="18.26953125" style="12" customWidth="1"/>
    <col min="13326" max="13326" width="18.1796875" style="12" customWidth="1"/>
    <col min="13327" max="13327" width="10.7265625" style="12" customWidth="1"/>
    <col min="13328" max="13328" width="9.7265625" style="12" customWidth="1"/>
    <col min="13329" max="13329" width="17.81640625" style="12" customWidth="1"/>
    <col min="13330" max="13330" width="1.7265625" style="12" customWidth="1"/>
    <col min="13331" max="13353" width="3.7265625" style="12" customWidth="1"/>
    <col min="13354" max="13354" width="3.453125" style="12" customWidth="1"/>
    <col min="13355" max="13371" width="3.7265625" style="12" customWidth="1"/>
    <col min="13372" max="13372" width="2.7265625" style="12" customWidth="1"/>
    <col min="13373" max="13570" width="3.7265625" style="12"/>
    <col min="13571" max="13571" width="1.7265625" style="12" customWidth="1"/>
    <col min="13572" max="13572" width="11.26953125" style="12" customWidth="1"/>
    <col min="13573" max="13573" width="10" style="12" customWidth="1"/>
    <col min="13574" max="13574" width="11.81640625" style="12" customWidth="1"/>
    <col min="13575" max="13575" width="13.7265625" style="12" customWidth="1"/>
    <col min="13576" max="13576" width="40.81640625" style="12" customWidth="1"/>
    <col min="13577" max="13577" width="13.7265625" style="12" customWidth="1"/>
    <col min="13578" max="13578" width="31.1796875" style="12" customWidth="1"/>
    <col min="13579" max="13580" width="13.7265625" style="12" customWidth="1"/>
    <col min="13581" max="13581" width="18.26953125" style="12" customWidth="1"/>
    <col min="13582" max="13582" width="18.1796875" style="12" customWidth="1"/>
    <col min="13583" max="13583" width="10.7265625" style="12" customWidth="1"/>
    <col min="13584" max="13584" width="9.7265625" style="12" customWidth="1"/>
    <col min="13585" max="13585" width="17.81640625" style="12" customWidth="1"/>
    <col min="13586" max="13586" width="1.7265625" style="12" customWidth="1"/>
    <col min="13587" max="13609" width="3.7265625" style="12" customWidth="1"/>
    <col min="13610" max="13610" width="3.453125" style="12" customWidth="1"/>
    <col min="13611" max="13627" width="3.7265625" style="12" customWidth="1"/>
    <col min="13628" max="13628" width="2.7265625" style="12" customWidth="1"/>
    <col min="13629" max="13826" width="3.7265625" style="12"/>
    <col min="13827" max="13827" width="1.7265625" style="12" customWidth="1"/>
    <col min="13828" max="13828" width="11.26953125" style="12" customWidth="1"/>
    <col min="13829" max="13829" width="10" style="12" customWidth="1"/>
    <col min="13830" max="13830" width="11.81640625" style="12" customWidth="1"/>
    <col min="13831" max="13831" width="13.7265625" style="12" customWidth="1"/>
    <col min="13832" max="13832" width="40.81640625" style="12" customWidth="1"/>
    <col min="13833" max="13833" width="13.7265625" style="12" customWidth="1"/>
    <col min="13834" max="13834" width="31.1796875" style="12" customWidth="1"/>
    <col min="13835" max="13836" width="13.7265625" style="12" customWidth="1"/>
    <col min="13837" max="13837" width="18.26953125" style="12" customWidth="1"/>
    <col min="13838" max="13838" width="18.1796875" style="12" customWidth="1"/>
    <col min="13839" max="13839" width="10.7265625" style="12" customWidth="1"/>
    <col min="13840" max="13840" width="9.7265625" style="12" customWidth="1"/>
    <col min="13841" max="13841" width="17.81640625" style="12" customWidth="1"/>
    <col min="13842" max="13842" width="1.7265625" style="12" customWidth="1"/>
    <col min="13843" max="13865" width="3.7265625" style="12" customWidth="1"/>
    <col min="13866" max="13866" width="3.453125" style="12" customWidth="1"/>
    <col min="13867" max="13883" width="3.7265625" style="12" customWidth="1"/>
    <col min="13884" max="13884" width="2.7265625" style="12" customWidth="1"/>
    <col min="13885" max="14082" width="3.7265625" style="12"/>
    <col min="14083" max="14083" width="1.7265625" style="12" customWidth="1"/>
    <col min="14084" max="14084" width="11.26953125" style="12" customWidth="1"/>
    <col min="14085" max="14085" width="10" style="12" customWidth="1"/>
    <col min="14086" max="14086" width="11.81640625" style="12" customWidth="1"/>
    <col min="14087" max="14087" width="13.7265625" style="12" customWidth="1"/>
    <col min="14088" max="14088" width="40.81640625" style="12" customWidth="1"/>
    <col min="14089" max="14089" width="13.7265625" style="12" customWidth="1"/>
    <col min="14090" max="14090" width="31.1796875" style="12" customWidth="1"/>
    <col min="14091" max="14092" width="13.7265625" style="12" customWidth="1"/>
    <col min="14093" max="14093" width="18.26953125" style="12" customWidth="1"/>
    <col min="14094" max="14094" width="18.1796875" style="12" customWidth="1"/>
    <col min="14095" max="14095" width="10.7265625" style="12" customWidth="1"/>
    <col min="14096" max="14096" width="9.7265625" style="12" customWidth="1"/>
    <col min="14097" max="14097" width="17.81640625" style="12" customWidth="1"/>
    <col min="14098" max="14098" width="1.7265625" style="12" customWidth="1"/>
    <col min="14099" max="14121" width="3.7265625" style="12" customWidth="1"/>
    <col min="14122" max="14122" width="3.453125" style="12" customWidth="1"/>
    <col min="14123" max="14139" width="3.7265625" style="12" customWidth="1"/>
    <col min="14140" max="14140" width="2.7265625" style="12" customWidth="1"/>
    <col min="14141" max="14338" width="3.7265625" style="12"/>
    <col min="14339" max="14339" width="1.7265625" style="12" customWidth="1"/>
    <col min="14340" max="14340" width="11.26953125" style="12" customWidth="1"/>
    <col min="14341" max="14341" width="10" style="12" customWidth="1"/>
    <col min="14342" max="14342" width="11.81640625" style="12" customWidth="1"/>
    <col min="14343" max="14343" width="13.7265625" style="12" customWidth="1"/>
    <col min="14344" max="14344" width="40.81640625" style="12" customWidth="1"/>
    <col min="14345" max="14345" width="13.7265625" style="12" customWidth="1"/>
    <col min="14346" max="14346" width="31.1796875" style="12" customWidth="1"/>
    <col min="14347" max="14348" width="13.7265625" style="12" customWidth="1"/>
    <col min="14349" max="14349" width="18.26953125" style="12" customWidth="1"/>
    <col min="14350" max="14350" width="18.1796875" style="12" customWidth="1"/>
    <col min="14351" max="14351" width="10.7265625" style="12" customWidth="1"/>
    <col min="14352" max="14352" width="9.7265625" style="12" customWidth="1"/>
    <col min="14353" max="14353" width="17.81640625" style="12" customWidth="1"/>
    <col min="14354" max="14354" width="1.7265625" style="12" customWidth="1"/>
    <col min="14355" max="14377" width="3.7265625" style="12" customWidth="1"/>
    <col min="14378" max="14378" width="3.453125" style="12" customWidth="1"/>
    <col min="14379" max="14395" width="3.7265625" style="12" customWidth="1"/>
    <col min="14396" max="14396" width="2.7265625" style="12" customWidth="1"/>
    <col min="14397" max="14594" width="3.7265625" style="12"/>
    <col min="14595" max="14595" width="1.7265625" style="12" customWidth="1"/>
    <col min="14596" max="14596" width="11.26953125" style="12" customWidth="1"/>
    <col min="14597" max="14597" width="10" style="12" customWidth="1"/>
    <col min="14598" max="14598" width="11.81640625" style="12" customWidth="1"/>
    <col min="14599" max="14599" width="13.7265625" style="12" customWidth="1"/>
    <col min="14600" max="14600" width="40.81640625" style="12" customWidth="1"/>
    <col min="14601" max="14601" width="13.7265625" style="12" customWidth="1"/>
    <col min="14602" max="14602" width="31.1796875" style="12" customWidth="1"/>
    <col min="14603" max="14604" width="13.7265625" style="12" customWidth="1"/>
    <col min="14605" max="14605" width="18.26953125" style="12" customWidth="1"/>
    <col min="14606" max="14606" width="18.1796875" style="12" customWidth="1"/>
    <col min="14607" max="14607" width="10.7265625" style="12" customWidth="1"/>
    <col min="14608" max="14608" width="9.7265625" style="12" customWidth="1"/>
    <col min="14609" max="14609" width="17.81640625" style="12" customWidth="1"/>
    <col min="14610" max="14610" width="1.7265625" style="12" customWidth="1"/>
    <col min="14611" max="14633" width="3.7265625" style="12" customWidth="1"/>
    <col min="14634" max="14634" width="3.453125" style="12" customWidth="1"/>
    <col min="14635" max="14651" width="3.7265625" style="12" customWidth="1"/>
    <col min="14652" max="14652" width="2.7265625" style="12" customWidth="1"/>
    <col min="14653" max="14850" width="3.7265625" style="12"/>
    <col min="14851" max="14851" width="1.7265625" style="12" customWidth="1"/>
    <col min="14852" max="14852" width="11.26953125" style="12" customWidth="1"/>
    <col min="14853" max="14853" width="10" style="12" customWidth="1"/>
    <col min="14854" max="14854" width="11.81640625" style="12" customWidth="1"/>
    <col min="14855" max="14855" width="13.7265625" style="12" customWidth="1"/>
    <col min="14856" max="14856" width="40.81640625" style="12" customWidth="1"/>
    <col min="14857" max="14857" width="13.7265625" style="12" customWidth="1"/>
    <col min="14858" max="14858" width="31.1796875" style="12" customWidth="1"/>
    <col min="14859" max="14860" width="13.7265625" style="12" customWidth="1"/>
    <col min="14861" max="14861" width="18.26953125" style="12" customWidth="1"/>
    <col min="14862" max="14862" width="18.1796875" style="12" customWidth="1"/>
    <col min="14863" max="14863" width="10.7265625" style="12" customWidth="1"/>
    <col min="14864" max="14864" width="9.7265625" style="12" customWidth="1"/>
    <col min="14865" max="14865" width="17.81640625" style="12" customWidth="1"/>
    <col min="14866" max="14866" width="1.7265625" style="12" customWidth="1"/>
    <col min="14867" max="14889" width="3.7265625" style="12" customWidth="1"/>
    <col min="14890" max="14890" width="3.453125" style="12" customWidth="1"/>
    <col min="14891" max="14907" width="3.7265625" style="12" customWidth="1"/>
    <col min="14908" max="14908" width="2.7265625" style="12" customWidth="1"/>
    <col min="14909" max="15106" width="3.7265625" style="12"/>
    <col min="15107" max="15107" width="1.7265625" style="12" customWidth="1"/>
    <col min="15108" max="15108" width="11.26953125" style="12" customWidth="1"/>
    <col min="15109" max="15109" width="10" style="12" customWidth="1"/>
    <col min="15110" max="15110" width="11.81640625" style="12" customWidth="1"/>
    <col min="15111" max="15111" width="13.7265625" style="12" customWidth="1"/>
    <col min="15112" max="15112" width="40.81640625" style="12" customWidth="1"/>
    <col min="15113" max="15113" width="13.7265625" style="12" customWidth="1"/>
    <col min="15114" max="15114" width="31.1796875" style="12" customWidth="1"/>
    <col min="15115" max="15116" width="13.7265625" style="12" customWidth="1"/>
    <col min="15117" max="15117" width="18.26953125" style="12" customWidth="1"/>
    <col min="15118" max="15118" width="18.1796875" style="12" customWidth="1"/>
    <col min="15119" max="15119" width="10.7265625" style="12" customWidth="1"/>
    <col min="15120" max="15120" width="9.7265625" style="12" customWidth="1"/>
    <col min="15121" max="15121" width="17.81640625" style="12" customWidth="1"/>
    <col min="15122" max="15122" width="1.7265625" style="12" customWidth="1"/>
    <col min="15123" max="15145" width="3.7265625" style="12" customWidth="1"/>
    <col min="15146" max="15146" width="3.453125" style="12" customWidth="1"/>
    <col min="15147" max="15163" width="3.7265625" style="12" customWidth="1"/>
    <col min="15164" max="15164" width="2.7265625" style="12" customWidth="1"/>
    <col min="15165" max="15362" width="3.7265625" style="12"/>
    <col min="15363" max="15363" width="1.7265625" style="12" customWidth="1"/>
    <col min="15364" max="15364" width="11.26953125" style="12" customWidth="1"/>
    <col min="15365" max="15365" width="10" style="12" customWidth="1"/>
    <col min="15366" max="15366" width="11.81640625" style="12" customWidth="1"/>
    <col min="15367" max="15367" width="13.7265625" style="12" customWidth="1"/>
    <col min="15368" max="15368" width="40.81640625" style="12" customWidth="1"/>
    <col min="15369" max="15369" width="13.7265625" style="12" customWidth="1"/>
    <col min="15370" max="15370" width="31.1796875" style="12" customWidth="1"/>
    <col min="15371" max="15372" width="13.7265625" style="12" customWidth="1"/>
    <col min="15373" max="15373" width="18.26953125" style="12" customWidth="1"/>
    <col min="15374" max="15374" width="18.1796875" style="12" customWidth="1"/>
    <col min="15375" max="15375" width="10.7265625" style="12" customWidth="1"/>
    <col min="15376" max="15376" width="9.7265625" style="12" customWidth="1"/>
    <col min="15377" max="15377" width="17.81640625" style="12" customWidth="1"/>
    <col min="15378" max="15378" width="1.7265625" style="12" customWidth="1"/>
    <col min="15379" max="15401" width="3.7265625" style="12" customWidth="1"/>
    <col min="15402" max="15402" width="3.453125" style="12" customWidth="1"/>
    <col min="15403" max="15419" width="3.7265625" style="12" customWidth="1"/>
    <col min="15420" max="15420" width="2.7265625" style="12" customWidth="1"/>
    <col min="15421" max="15618" width="3.7265625" style="12"/>
    <col min="15619" max="15619" width="1.7265625" style="12" customWidth="1"/>
    <col min="15620" max="15620" width="11.26953125" style="12" customWidth="1"/>
    <col min="15621" max="15621" width="10" style="12" customWidth="1"/>
    <col min="15622" max="15622" width="11.81640625" style="12" customWidth="1"/>
    <col min="15623" max="15623" width="13.7265625" style="12" customWidth="1"/>
    <col min="15624" max="15624" width="40.81640625" style="12" customWidth="1"/>
    <col min="15625" max="15625" width="13.7265625" style="12" customWidth="1"/>
    <col min="15626" max="15626" width="31.1796875" style="12" customWidth="1"/>
    <col min="15627" max="15628" width="13.7265625" style="12" customWidth="1"/>
    <col min="15629" max="15629" width="18.26953125" style="12" customWidth="1"/>
    <col min="15630" max="15630" width="18.1796875" style="12" customWidth="1"/>
    <col min="15631" max="15631" width="10.7265625" style="12" customWidth="1"/>
    <col min="15632" max="15632" width="9.7265625" style="12" customWidth="1"/>
    <col min="15633" max="15633" width="17.81640625" style="12" customWidth="1"/>
    <col min="15634" max="15634" width="1.7265625" style="12" customWidth="1"/>
    <col min="15635" max="15657" width="3.7265625" style="12" customWidth="1"/>
    <col min="15658" max="15658" width="3.453125" style="12" customWidth="1"/>
    <col min="15659" max="15675" width="3.7265625" style="12" customWidth="1"/>
    <col min="15676" max="15676" width="2.7265625" style="12" customWidth="1"/>
    <col min="15677" max="15874" width="3.7265625" style="12"/>
    <col min="15875" max="15875" width="1.7265625" style="12" customWidth="1"/>
    <col min="15876" max="15876" width="11.26953125" style="12" customWidth="1"/>
    <col min="15877" max="15877" width="10" style="12" customWidth="1"/>
    <col min="15878" max="15878" width="11.81640625" style="12" customWidth="1"/>
    <col min="15879" max="15879" width="13.7265625" style="12" customWidth="1"/>
    <col min="15880" max="15880" width="40.81640625" style="12" customWidth="1"/>
    <col min="15881" max="15881" width="13.7265625" style="12" customWidth="1"/>
    <col min="15882" max="15882" width="31.1796875" style="12" customWidth="1"/>
    <col min="15883" max="15884" width="13.7265625" style="12" customWidth="1"/>
    <col min="15885" max="15885" width="18.26953125" style="12" customWidth="1"/>
    <col min="15886" max="15886" width="18.1796875" style="12" customWidth="1"/>
    <col min="15887" max="15887" width="10.7265625" style="12" customWidth="1"/>
    <col min="15888" max="15888" width="9.7265625" style="12" customWidth="1"/>
    <col min="15889" max="15889" width="17.81640625" style="12" customWidth="1"/>
    <col min="15890" max="15890" width="1.7265625" style="12" customWidth="1"/>
    <col min="15891" max="15913" width="3.7265625" style="12" customWidth="1"/>
    <col min="15914" max="15914" width="3.453125" style="12" customWidth="1"/>
    <col min="15915" max="15931" width="3.7265625" style="12" customWidth="1"/>
    <col min="15932" max="15932" width="2.7265625" style="12" customWidth="1"/>
    <col min="15933" max="16130" width="3.7265625" style="12"/>
    <col min="16131" max="16131" width="1.7265625" style="12" customWidth="1"/>
    <col min="16132" max="16132" width="11.26953125" style="12" customWidth="1"/>
    <col min="16133" max="16133" width="10" style="12" customWidth="1"/>
    <col min="16134" max="16134" width="11.81640625" style="12" customWidth="1"/>
    <col min="16135" max="16135" width="13.7265625" style="12" customWidth="1"/>
    <col min="16136" max="16136" width="40.81640625" style="12" customWidth="1"/>
    <col min="16137" max="16137" width="13.7265625" style="12" customWidth="1"/>
    <col min="16138" max="16138" width="31.1796875" style="12" customWidth="1"/>
    <col min="16139" max="16140" width="13.7265625" style="12" customWidth="1"/>
    <col min="16141" max="16141" width="18.26953125" style="12" customWidth="1"/>
    <col min="16142" max="16142" width="18.1796875" style="12" customWidth="1"/>
    <col min="16143" max="16143" width="10.7265625" style="12" customWidth="1"/>
    <col min="16144" max="16144" width="9.7265625" style="12" customWidth="1"/>
    <col min="16145" max="16145" width="17.81640625" style="12" customWidth="1"/>
    <col min="16146" max="16146" width="1.7265625" style="12" customWidth="1"/>
    <col min="16147" max="16169" width="3.7265625" style="12" customWidth="1"/>
    <col min="16170" max="16170" width="3.453125" style="12" customWidth="1"/>
    <col min="16171" max="16187" width="3.7265625" style="12" customWidth="1"/>
    <col min="16188" max="16188" width="2.7265625" style="12" customWidth="1"/>
    <col min="16189" max="16384" width="3.7265625" style="12"/>
  </cols>
  <sheetData>
    <row r="1" spans="1:26" ht="11.25" customHeight="1">
      <c r="A1" s="13"/>
      <c r="B1" s="14"/>
      <c r="C1" s="14"/>
      <c r="D1" s="13"/>
      <c r="E1" s="15"/>
      <c r="F1" s="15"/>
      <c r="G1" s="15"/>
      <c r="H1" s="16"/>
      <c r="I1" s="103"/>
      <c r="J1" s="103"/>
      <c r="K1" s="15"/>
      <c r="L1" s="15"/>
      <c r="M1" s="16"/>
      <c r="N1" s="104"/>
      <c r="O1" s="105"/>
      <c r="R1" s="217" t="s">
        <v>78</v>
      </c>
    </row>
    <row r="2" spans="1:26" ht="17.25" customHeight="1">
      <c r="A2" s="13"/>
      <c r="B2" s="17" t="s">
        <v>79</v>
      </c>
      <c r="C2" s="952" t="s">
        <v>80</v>
      </c>
      <c r="D2" s="18" t="s">
        <v>81</v>
      </c>
      <c r="E2" s="960">
        <v>45208</v>
      </c>
      <c r="G2" s="19"/>
      <c r="H2" s="16"/>
      <c r="I2" s="103"/>
      <c r="J2" s="103"/>
      <c r="K2" s="15"/>
      <c r="L2" s="15"/>
      <c r="M2" s="16"/>
      <c r="N2" s="104"/>
      <c r="O2" s="105"/>
      <c r="P2" s="104"/>
      <c r="Q2" s="218"/>
      <c r="R2" s="15"/>
    </row>
    <row r="3" spans="1:26">
      <c r="A3" s="13"/>
      <c r="B3" s="20" t="s">
        <v>82</v>
      </c>
      <c r="C3" s="953"/>
      <c r="D3" s="21" t="s">
        <v>83</v>
      </c>
      <c r="E3" s="961"/>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84</v>
      </c>
      <c r="C5" s="23"/>
      <c r="D5" s="24"/>
      <c r="E5" s="25"/>
      <c r="F5" s="25"/>
      <c r="G5" s="25"/>
      <c r="H5" s="26"/>
      <c r="I5" s="106"/>
      <c r="J5" s="106"/>
      <c r="K5" s="25"/>
      <c r="L5" s="25"/>
      <c r="M5" s="26"/>
      <c r="N5" s="107"/>
      <c r="O5" s="108"/>
      <c r="P5" s="107"/>
      <c r="Q5" s="219"/>
      <c r="R5" s="220" t="s">
        <v>85</v>
      </c>
      <c r="S5" s="25"/>
    </row>
    <row r="6" spans="1:26" ht="18" customHeight="1">
      <c r="A6" s="22"/>
      <c r="B6" s="23" t="s">
        <v>86</v>
      </c>
      <c r="C6" s="23"/>
      <c r="D6" s="24"/>
      <c r="E6" s="25"/>
      <c r="F6" s="25"/>
      <c r="G6" s="25"/>
      <c r="H6" s="26"/>
      <c r="I6" s="106"/>
      <c r="J6" s="106"/>
      <c r="K6" s="25"/>
      <c r="L6" s="25"/>
      <c r="M6" s="26"/>
      <c r="N6" s="107"/>
      <c r="O6" s="108"/>
      <c r="P6" s="107"/>
      <c r="Q6" s="219"/>
      <c r="R6" s="221" t="s">
        <v>87</v>
      </c>
      <c r="S6" s="25"/>
    </row>
    <row r="7" spans="1:26" ht="15" customHeight="1">
      <c r="A7" s="22"/>
      <c r="B7" s="27"/>
      <c r="C7" s="23" t="s">
        <v>88</v>
      </c>
      <c r="D7" s="27"/>
      <c r="E7" s="25"/>
      <c r="F7" s="25"/>
      <c r="G7" s="25"/>
      <c r="H7" s="26"/>
      <c r="I7" s="106"/>
      <c r="J7" s="106"/>
      <c r="K7" s="25"/>
      <c r="L7" s="25"/>
      <c r="M7" s="26"/>
      <c r="N7" s="107"/>
      <c r="O7" s="108"/>
      <c r="P7" s="107"/>
      <c r="Q7" s="219"/>
      <c r="R7" s="25"/>
      <c r="S7" s="25"/>
    </row>
    <row r="8" spans="1:26" ht="18.75" customHeight="1">
      <c r="A8" s="22"/>
      <c r="B8" s="28"/>
      <c r="C8" s="23" t="s">
        <v>89</v>
      </c>
      <c r="D8" s="24"/>
      <c r="E8" s="25"/>
      <c r="F8" s="25"/>
      <c r="G8" s="25"/>
      <c r="H8" s="26"/>
      <c r="I8" s="106"/>
      <c r="J8" s="106"/>
      <c r="K8" s="25"/>
      <c r="L8" s="25"/>
      <c r="M8" s="26"/>
      <c r="N8" s="107"/>
      <c r="O8" s="108"/>
      <c r="P8" s="107"/>
      <c r="Q8" s="219"/>
      <c r="R8" s="25"/>
      <c r="S8" s="25"/>
    </row>
    <row r="9" spans="1:26" ht="30" customHeight="1">
      <c r="A9" s="22"/>
      <c r="B9" s="27"/>
      <c r="C9" s="27"/>
      <c r="D9" s="28"/>
      <c r="E9" s="978" t="s">
        <v>90</v>
      </c>
      <c r="F9" s="979"/>
      <c r="G9" s="979"/>
      <c r="H9" s="979"/>
      <c r="I9" s="980" t="s">
        <v>91</v>
      </c>
      <c r="J9" s="981"/>
      <c r="K9" s="981"/>
      <c r="L9" s="981"/>
      <c r="M9" s="982" t="s">
        <v>92</v>
      </c>
      <c r="N9" s="983"/>
      <c r="O9" s="983"/>
      <c r="P9" s="983"/>
      <c r="Q9" s="984"/>
      <c r="R9" s="222"/>
      <c r="S9" s="25"/>
    </row>
    <row r="10" spans="1:26" ht="54.75" customHeight="1">
      <c r="A10" s="22"/>
      <c r="B10" s="29" t="s">
        <v>93</v>
      </c>
      <c r="C10" s="30" t="s">
        <v>94</v>
      </c>
      <c r="D10" s="30" t="s">
        <v>95</v>
      </c>
      <c r="E10" s="31" t="s">
        <v>96</v>
      </c>
      <c r="F10" s="32" t="s">
        <v>97</v>
      </c>
      <c r="G10" s="31" t="s">
        <v>98</v>
      </c>
      <c r="H10" s="33" t="s">
        <v>99</v>
      </c>
      <c r="I10" s="109" t="s">
        <v>100</v>
      </c>
      <c r="J10" s="32" t="s">
        <v>97</v>
      </c>
      <c r="K10" s="110" t="s">
        <v>99</v>
      </c>
      <c r="L10" s="33" t="s">
        <v>101</v>
      </c>
      <c r="M10" s="111" t="s">
        <v>100</v>
      </c>
      <c r="N10" s="985" t="s">
        <v>102</v>
      </c>
      <c r="O10" s="986"/>
      <c r="P10" s="987" t="s">
        <v>103</v>
      </c>
      <c r="Q10" s="988"/>
      <c r="R10" s="223" t="s">
        <v>104</v>
      </c>
      <c r="S10" s="25"/>
    </row>
    <row r="11" spans="1:26" ht="37.5">
      <c r="A11" s="22"/>
      <c r="B11" s="34" t="s">
        <v>105</v>
      </c>
      <c r="C11" s="35" t="s">
        <v>106</v>
      </c>
      <c r="D11" s="36" t="s">
        <v>107</v>
      </c>
      <c r="E11" s="37" t="s">
        <v>108</v>
      </c>
      <c r="F11" s="37" t="s">
        <v>109</v>
      </c>
      <c r="G11" s="37" t="s">
        <v>110</v>
      </c>
      <c r="H11" s="38" t="s">
        <v>111</v>
      </c>
      <c r="I11" s="112" t="s">
        <v>112</v>
      </c>
      <c r="J11" s="37" t="s">
        <v>113</v>
      </c>
      <c r="K11" s="113" t="s">
        <v>111</v>
      </c>
      <c r="L11" s="38" t="s">
        <v>114</v>
      </c>
      <c r="M11" s="114" t="s">
        <v>112</v>
      </c>
      <c r="N11" s="115" t="s">
        <v>115</v>
      </c>
      <c r="O11" s="116" t="s">
        <v>116</v>
      </c>
      <c r="P11" s="115" t="s">
        <v>115</v>
      </c>
      <c r="Q11" s="224" t="s">
        <v>117</v>
      </c>
      <c r="R11" s="225" t="s">
        <v>118</v>
      </c>
      <c r="S11" s="25"/>
    </row>
    <row r="12" spans="1:26" ht="23.25" customHeight="1">
      <c r="A12" s="22"/>
      <c r="B12" s="39"/>
      <c r="C12" s="39"/>
      <c r="D12" s="954">
        <f>4809.8+0.2+1.5+1.3+1.2</f>
        <v>4814</v>
      </c>
      <c r="E12" s="962" t="s">
        <v>262</v>
      </c>
      <c r="F12" s="40"/>
      <c r="G12" s="41"/>
      <c r="H12" s="42"/>
      <c r="I12" s="117"/>
      <c r="J12" s="118"/>
      <c r="K12" s="118"/>
      <c r="L12" s="119" t="s">
        <v>119</v>
      </c>
      <c r="M12" s="947" t="s">
        <v>120</v>
      </c>
      <c r="N12" s="948"/>
      <c r="O12" s="948"/>
      <c r="P12" s="948"/>
      <c r="Q12" s="949"/>
      <c r="R12" s="226"/>
      <c r="S12" s="25"/>
      <c r="T12" s="227" t="str">
        <f ca="1">IF(O12="","",(O12-TODAY()))</f>
        <v/>
      </c>
      <c r="U12" s="228"/>
    </row>
    <row r="13" spans="1:26" ht="18" customHeight="1">
      <c r="A13" s="22"/>
      <c r="B13" s="43"/>
      <c r="C13" s="43"/>
      <c r="D13" s="955"/>
      <c r="E13" s="963"/>
      <c r="F13" s="45"/>
      <c r="G13" s="46"/>
      <c r="H13" s="47"/>
      <c r="I13" s="120"/>
      <c r="J13" s="121"/>
      <c r="K13" s="121"/>
      <c r="L13" s="122"/>
      <c r="M13" s="123" t="s">
        <v>121</v>
      </c>
      <c r="N13" s="124">
        <f>4808.4+25</f>
        <v>4833.3999999999996</v>
      </c>
      <c r="O13" s="125"/>
      <c r="P13" s="126">
        <f>N13-D12</f>
        <v>19.399999999999636</v>
      </c>
      <c r="Q13" s="229"/>
      <c r="R13" s="60" t="s">
        <v>122</v>
      </c>
      <c r="S13" s="25"/>
      <c r="T13" s="227"/>
      <c r="U13" s="228"/>
      <c r="Z13" s="278"/>
    </row>
    <row r="14" spans="1:26" ht="18" customHeight="1">
      <c r="A14" s="22"/>
      <c r="B14" s="43"/>
      <c r="C14" s="43"/>
      <c r="D14" s="955"/>
      <c r="E14" s="963"/>
      <c r="F14" s="45"/>
      <c r="G14" s="46"/>
      <c r="H14" s="47"/>
      <c r="I14" s="120"/>
      <c r="J14" s="121"/>
      <c r="K14" s="121"/>
      <c r="L14" s="122"/>
      <c r="M14" s="127" t="s">
        <v>123</v>
      </c>
      <c r="N14" s="128">
        <f>4790.1+50</f>
        <v>4840.1000000000004</v>
      </c>
      <c r="O14" s="129"/>
      <c r="P14" s="130">
        <f>N14-D12</f>
        <v>26.100000000000364</v>
      </c>
      <c r="Q14" s="230"/>
      <c r="R14" s="231" t="s">
        <v>124</v>
      </c>
      <c r="S14" s="25"/>
      <c r="T14" s="227"/>
      <c r="U14" s="228"/>
    </row>
    <row r="15" spans="1:26" ht="18" customHeight="1">
      <c r="A15" s="22"/>
      <c r="B15" s="43"/>
      <c r="C15" s="43"/>
      <c r="D15" s="955"/>
      <c r="E15" s="963"/>
      <c r="F15" s="45"/>
      <c r="G15" s="48"/>
      <c r="H15" s="47"/>
      <c r="I15" s="120"/>
      <c r="J15" s="121"/>
      <c r="K15" s="121"/>
      <c r="L15" s="122"/>
      <c r="M15" s="127" t="s">
        <v>125</v>
      </c>
      <c r="N15" s="128">
        <f>4790.1+100</f>
        <v>4890.1000000000004</v>
      </c>
      <c r="O15" s="129"/>
      <c r="P15" s="128">
        <f>N15-D12</f>
        <v>76.100000000000364</v>
      </c>
      <c r="Q15" s="232"/>
      <c r="R15" s="233" t="s">
        <v>126</v>
      </c>
      <c r="S15" s="25"/>
      <c r="T15" s="227"/>
      <c r="U15" s="228"/>
    </row>
    <row r="16" spans="1:26" ht="18" customHeight="1">
      <c r="A16" s="22"/>
      <c r="B16" s="43"/>
      <c r="C16" s="43"/>
      <c r="D16" s="955"/>
      <c r="E16" s="963"/>
      <c r="F16" s="45"/>
      <c r="G16" s="48"/>
      <c r="H16" s="47"/>
      <c r="I16" s="120"/>
      <c r="J16" s="121"/>
      <c r="K16" s="121"/>
      <c r="L16" s="122"/>
      <c r="M16" s="127" t="s">
        <v>127</v>
      </c>
      <c r="N16" s="128">
        <f>4781.1+150</f>
        <v>4931.1000000000004</v>
      </c>
      <c r="O16" s="129"/>
      <c r="P16" s="131">
        <f>N16-D12</f>
        <v>117.10000000000036</v>
      </c>
      <c r="Q16" s="232"/>
      <c r="R16" s="234"/>
      <c r="S16" s="25"/>
      <c r="T16" s="227"/>
      <c r="U16" s="228"/>
    </row>
    <row r="17" spans="1:26" ht="18" customHeight="1">
      <c r="A17" s="22"/>
      <c r="B17" s="43"/>
      <c r="C17" s="43"/>
      <c r="D17" s="955"/>
      <c r="E17" s="963"/>
      <c r="F17" s="45"/>
      <c r="G17" s="49"/>
      <c r="H17" s="47"/>
      <c r="I17" s="120"/>
      <c r="J17" s="121"/>
      <c r="K17" s="121"/>
      <c r="L17" s="122"/>
      <c r="M17" s="132" t="s">
        <v>128</v>
      </c>
      <c r="N17" s="133"/>
      <c r="O17" s="134">
        <v>45236</v>
      </c>
      <c r="P17" s="135"/>
      <c r="Q17" s="235">
        <f>O17-E2</f>
        <v>28</v>
      </c>
      <c r="R17" s="236" t="s">
        <v>129</v>
      </c>
      <c r="S17" s="25"/>
      <c r="T17" s="227"/>
      <c r="U17" s="228"/>
    </row>
    <row r="18" spans="1:26" ht="18" customHeight="1">
      <c r="A18" s="22"/>
      <c r="B18" s="43"/>
      <c r="C18" s="43"/>
      <c r="D18" s="955"/>
      <c r="E18" s="963"/>
      <c r="F18" s="50"/>
      <c r="G18" s="49"/>
      <c r="H18" s="51"/>
      <c r="I18" s="120"/>
      <c r="J18" s="121"/>
      <c r="K18" s="121"/>
      <c r="L18" s="122"/>
      <c r="M18" s="136" t="s">
        <v>130</v>
      </c>
      <c r="N18" s="137"/>
      <c r="O18" s="138">
        <v>45225</v>
      </c>
      <c r="P18" s="139"/>
      <c r="Q18" s="237">
        <f>O18-E2</f>
        <v>17</v>
      </c>
      <c r="R18" s="796" t="s">
        <v>154</v>
      </c>
      <c r="S18" s="25"/>
      <c r="T18" s="227" t="str">
        <f ca="1">IF(O14="","",(O14-TODAY()))</f>
        <v/>
      </c>
      <c r="U18" s="228"/>
      <c r="Z18" s="5"/>
    </row>
    <row r="19" spans="1:26" ht="18" customHeight="1">
      <c r="A19" s="22"/>
      <c r="B19" s="43"/>
      <c r="C19" s="43"/>
      <c r="D19" s="955"/>
      <c r="E19" s="963"/>
      <c r="F19" s="45"/>
      <c r="G19" s="49"/>
      <c r="H19" s="52"/>
      <c r="I19" s="120"/>
      <c r="J19" s="121"/>
      <c r="K19" s="121"/>
      <c r="L19" s="122"/>
      <c r="M19" s="136" t="s">
        <v>131</v>
      </c>
      <c r="N19" s="137"/>
      <c r="O19" s="138">
        <v>45275</v>
      </c>
      <c r="P19" s="139"/>
      <c r="Q19" s="239">
        <f>O19-E2</f>
        <v>67</v>
      </c>
      <c r="R19" s="240"/>
      <c r="S19" s="25"/>
      <c r="T19" s="227"/>
      <c r="U19" s="228"/>
      <c r="Z19" s="5"/>
    </row>
    <row r="20" spans="1:26" ht="18" customHeight="1">
      <c r="A20" s="22"/>
      <c r="B20" s="43"/>
      <c r="C20" s="43"/>
      <c r="D20" s="955"/>
      <c r="E20" s="963"/>
      <c r="F20" s="45"/>
      <c r="G20" s="49"/>
      <c r="H20" s="47"/>
      <c r="I20" s="120"/>
      <c r="J20" s="121"/>
      <c r="K20" s="121"/>
      <c r="L20" s="122"/>
      <c r="M20" s="123" t="s">
        <v>133</v>
      </c>
      <c r="N20" s="140"/>
      <c r="O20" s="141" t="s">
        <v>206</v>
      </c>
      <c r="P20" s="140"/>
      <c r="Q20" s="241" t="s">
        <v>206</v>
      </c>
      <c r="R20" s="240"/>
      <c r="S20" s="25"/>
      <c r="T20" s="227"/>
      <c r="U20" s="228"/>
      <c r="Z20" s="5"/>
    </row>
    <row r="21" spans="1:26" ht="18" customHeight="1">
      <c r="A21" s="22"/>
      <c r="B21" s="43"/>
      <c r="C21" s="43"/>
      <c r="D21" s="955"/>
      <c r="E21" s="963"/>
      <c r="F21" s="45"/>
      <c r="G21" s="49"/>
      <c r="H21" s="47"/>
      <c r="I21" s="120"/>
      <c r="J21" s="121"/>
      <c r="K21" s="121"/>
      <c r="L21" s="122"/>
      <c r="M21" s="142" t="s">
        <v>135</v>
      </c>
      <c r="N21" s="143"/>
      <c r="O21" s="144">
        <v>45231</v>
      </c>
      <c r="P21" s="143"/>
      <c r="Q21" s="242">
        <f>O21-E2</f>
        <v>23</v>
      </c>
      <c r="R21" s="243"/>
      <c r="S21" s="25"/>
      <c r="T21" s="227"/>
      <c r="U21" s="228"/>
      <c r="Z21" s="5"/>
    </row>
    <row r="22" spans="1:26" ht="18" customHeight="1">
      <c r="A22" s="22"/>
      <c r="B22" s="43"/>
      <c r="C22" s="43"/>
      <c r="D22" s="955"/>
      <c r="E22" s="963"/>
      <c r="F22" s="45"/>
      <c r="G22" s="49"/>
      <c r="H22" s="47"/>
      <c r="I22" s="120"/>
      <c r="J22" s="121"/>
      <c r="K22" s="121"/>
      <c r="L22" s="122"/>
      <c r="M22" s="145"/>
      <c r="N22" s="146"/>
      <c r="O22" s="147" t="s">
        <v>137</v>
      </c>
      <c r="P22" s="146"/>
      <c r="Q22" s="244"/>
      <c r="R22" s="245"/>
      <c r="S22" s="25"/>
      <c r="T22" s="227"/>
      <c r="U22" s="228"/>
      <c r="Z22" s="5"/>
    </row>
    <row r="23" spans="1:26" ht="21.75" customHeight="1">
      <c r="A23" s="22"/>
      <c r="B23" s="43"/>
      <c r="C23" s="43"/>
      <c r="D23" s="955"/>
      <c r="E23" s="963"/>
      <c r="F23" s="45"/>
      <c r="G23" s="46"/>
      <c r="H23" s="47"/>
      <c r="I23" s="120"/>
      <c r="J23" s="121"/>
      <c r="K23" s="121"/>
      <c r="L23" s="122"/>
      <c r="M23" s="136" t="s">
        <v>138</v>
      </c>
      <c r="N23" s="128">
        <f>4790.1+50</f>
        <v>4840.1000000000004</v>
      </c>
      <c r="O23" s="148">
        <v>45251</v>
      </c>
      <c r="P23" s="149">
        <f>N23-D12</f>
        <v>26.100000000000364</v>
      </c>
      <c r="Q23" s="239">
        <f>O23-E2</f>
        <v>43</v>
      </c>
      <c r="R23" s="246" t="s">
        <v>139</v>
      </c>
      <c r="S23" s="25"/>
      <c r="T23" s="227"/>
      <c r="U23" s="228"/>
      <c r="Z23" s="5"/>
    </row>
    <row r="24" spans="1:26" ht="18" customHeight="1">
      <c r="A24" s="22"/>
      <c r="B24" s="53" t="s">
        <v>140</v>
      </c>
      <c r="C24" s="43"/>
      <c r="D24" s="955"/>
      <c r="E24" s="963"/>
      <c r="F24" s="45"/>
      <c r="G24" s="46"/>
      <c r="H24" s="47"/>
      <c r="I24" s="120"/>
      <c r="J24" s="121"/>
      <c r="K24" s="121"/>
      <c r="L24" s="122"/>
      <c r="M24" s="136" t="s">
        <v>141</v>
      </c>
      <c r="N24" s="150"/>
      <c r="O24" s="148">
        <v>45274</v>
      </c>
      <c r="P24" s="150"/>
      <c r="Q24" s="247">
        <f>O24-E2</f>
        <v>66</v>
      </c>
      <c r="R24" s="248" t="s">
        <v>126</v>
      </c>
      <c r="S24" s="25"/>
      <c r="T24" s="227"/>
      <c r="U24" s="228"/>
      <c r="Z24" s="5"/>
    </row>
    <row r="25" spans="1:26" ht="18" customHeight="1">
      <c r="A25" s="22"/>
      <c r="B25" s="54">
        <v>31307</v>
      </c>
      <c r="C25" s="43"/>
      <c r="D25" s="955"/>
      <c r="E25" s="963"/>
      <c r="F25" s="45"/>
      <c r="G25" s="46"/>
      <c r="H25" s="47"/>
      <c r="I25" s="120"/>
      <c r="J25" s="121"/>
      <c r="K25" s="121"/>
      <c r="L25" s="122"/>
      <c r="M25" s="136" t="s">
        <v>142</v>
      </c>
      <c r="N25" s="137"/>
      <c r="O25" s="148">
        <v>45326</v>
      </c>
      <c r="P25" s="137"/>
      <c r="Q25" s="239">
        <f>O25-E2</f>
        <v>118</v>
      </c>
      <c r="R25" s="249"/>
      <c r="S25" s="25"/>
      <c r="T25" s="227"/>
      <c r="U25" s="228"/>
      <c r="Z25" s="5"/>
    </row>
    <row r="26" spans="1:26" ht="18" customHeight="1">
      <c r="A26" s="22"/>
      <c r="B26" s="55"/>
      <c r="C26" s="43"/>
      <c r="D26" s="955"/>
      <c r="E26" s="963"/>
      <c r="F26" s="56"/>
      <c r="G26" s="57"/>
      <c r="H26" s="58"/>
      <c r="I26" s="120"/>
      <c r="J26" s="121"/>
      <c r="K26" s="121"/>
      <c r="L26" s="122"/>
      <c r="M26" s="151" t="s">
        <v>252</v>
      </c>
      <c r="N26" s="137"/>
      <c r="O26" s="148">
        <v>45364</v>
      </c>
      <c r="P26" s="152"/>
      <c r="Q26" s="239">
        <f>O26-E2</f>
        <v>156</v>
      </c>
      <c r="R26" s="249"/>
      <c r="S26" s="25"/>
      <c r="T26" s="227"/>
      <c r="U26" s="228"/>
      <c r="Z26" s="5"/>
    </row>
    <row r="27" spans="1:26" ht="18" customHeight="1">
      <c r="A27" s="22"/>
      <c r="B27" s="55"/>
      <c r="C27" s="43"/>
      <c r="D27" s="955"/>
      <c r="E27" s="963"/>
      <c r="F27" s="45"/>
      <c r="G27" s="59"/>
      <c r="H27" s="47"/>
      <c r="I27" s="120"/>
      <c r="J27" s="121"/>
      <c r="K27" s="121"/>
      <c r="L27" s="122"/>
      <c r="M27" s="151" t="s">
        <v>253</v>
      </c>
      <c r="N27" s="153"/>
      <c r="O27" s="148">
        <v>45364</v>
      </c>
      <c r="P27" s="152"/>
      <c r="Q27" s="239">
        <f>O27-E2</f>
        <v>156</v>
      </c>
      <c r="R27" s="251" t="s">
        <v>143</v>
      </c>
      <c r="S27" s="25"/>
      <c r="T27" s="227"/>
      <c r="U27" s="228"/>
      <c r="Z27" s="5"/>
    </row>
    <row r="28" spans="1:26" ht="18" customHeight="1">
      <c r="A28" s="22"/>
      <c r="B28" s="55"/>
      <c r="C28" s="43"/>
      <c r="D28" s="955"/>
      <c r="E28" s="963"/>
      <c r="F28" s="45"/>
      <c r="G28" s="46"/>
      <c r="H28" s="58"/>
      <c r="I28" s="120"/>
      <c r="J28" s="121"/>
      <c r="K28" s="121"/>
      <c r="L28" s="122"/>
      <c r="M28" s="136" t="s">
        <v>239</v>
      </c>
      <c r="N28" s="731">
        <f>4794.1+50</f>
        <v>4844.1000000000004</v>
      </c>
      <c r="O28" s="155"/>
      <c r="P28" s="131">
        <f>N28-D12</f>
        <v>30.100000000000364</v>
      </c>
      <c r="Q28" s="252"/>
      <c r="R28" s="255" t="s">
        <v>154</v>
      </c>
      <c r="S28" s="25"/>
      <c r="T28" s="227"/>
      <c r="U28" s="228"/>
      <c r="Z28" s="5"/>
    </row>
    <row r="29" spans="1:26" ht="18" customHeight="1">
      <c r="A29" s="22"/>
      <c r="B29" s="55"/>
      <c r="C29" s="43"/>
      <c r="D29" s="955"/>
      <c r="E29" s="963"/>
      <c r="F29" s="56"/>
      <c r="G29" s="60"/>
      <c r="H29" s="61"/>
      <c r="I29" s="156"/>
      <c r="J29" s="157"/>
      <c r="K29" s="64"/>
      <c r="L29" s="122"/>
      <c r="M29" s="136" t="s">
        <v>144</v>
      </c>
      <c r="N29" s="149">
        <f>4781.1+150</f>
        <v>4931.1000000000004</v>
      </c>
      <c r="O29" s="148">
        <v>45554</v>
      </c>
      <c r="P29" s="131">
        <f>N29-D12</f>
        <v>117.10000000000036</v>
      </c>
      <c r="Q29" s="239">
        <f>O29-E2</f>
        <v>346</v>
      </c>
      <c r="R29" s="800" t="s">
        <v>249</v>
      </c>
      <c r="S29" s="25"/>
      <c r="T29" s="227"/>
      <c r="U29" s="228"/>
    </row>
    <row r="30" spans="1:26" ht="18" customHeight="1">
      <c r="A30" s="22"/>
      <c r="B30" s="62" t="s">
        <v>145</v>
      </c>
      <c r="C30" s="55"/>
      <c r="D30" s="955"/>
      <c r="E30" s="963"/>
      <c r="F30" s="45"/>
      <c r="G30" s="63"/>
      <c r="H30" s="47"/>
      <c r="I30" s="156"/>
      <c r="J30" s="121"/>
      <c r="K30" s="121"/>
      <c r="L30" s="122"/>
      <c r="M30" s="136" t="s">
        <v>148</v>
      </c>
      <c r="N30" s="149">
        <f>4790.1+300</f>
        <v>5090.1000000000004</v>
      </c>
      <c r="O30" s="148">
        <v>45372</v>
      </c>
      <c r="P30" s="149">
        <f>N30-D12</f>
        <v>276.10000000000036</v>
      </c>
      <c r="Q30" s="253">
        <f>O30-E2</f>
        <v>164</v>
      </c>
      <c r="R30" s="801" t="s">
        <v>266</v>
      </c>
      <c r="S30" s="25"/>
      <c r="T30" s="227"/>
      <c r="U30" s="228"/>
    </row>
    <row r="31" spans="1:26" ht="18" customHeight="1">
      <c r="A31" s="22"/>
      <c r="B31" s="62" t="s">
        <v>147</v>
      </c>
      <c r="C31" s="55"/>
      <c r="D31" s="955"/>
      <c r="E31" s="963"/>
      <c r="F31" s="45"/>
      <c r="G31" s="46"/>
      <c r="H31" s="64"/>
      <c r="I31" s="156"/>
      <c r="J31" s="121"/>
      <c r="K31" s="121"/>
      <c r="L31" s="122"/>
      <c r="M31" s="127" t="s">
        <v>150</v>
      </c>
      <c r="N31" s="128">
        <f>4767.7+200</f>
        <v>4967.7</v>
      </c>
      <c r="O31" s="129"/>
      <c r="P31" s="131">
        <f>N31-D12</f>
        <v>153.69999999999982</v>
      </c>
      <c r="Q31" s="748"/>
      <c r="R31" s="801" t="s">
        <v>250</v>
      </c>
      <c r="S31" s="25"/>
      <c r="T31" s="227"/>
      <c r="U31" s="228"/>
    </row>
    <row r="32" spans="1:26" ht="18" customHeight="1">
      <c r="A32" s="22"/>
      <c r="B32" s="62" t="s">
        <v>149</v>
      </c>
      <c r="C32" s="55"/>
      <c r="D32" s="955"/>
      <c r="E32" s="963"/>
      <c r="F32" s="50"/>
      <c r="G32" s="57"/>
      <c r="H32" s="65"/>
      <c r="I32" s="158"/>
      <c r="J32" s="80"/>
      <c r="K32" s="80"/>
      <c r="L32" s="159"/>
      <c r="M32" s="383" t="s">
        <v>189</v>
      </c>
      <c r="N32" s="737">
        <f>4798.8+100</f>
        <v>4898.8</v>
      </c>
      <c r="O32" s="738"/>
      <c r="P32" s="739">
        <f>N32-D12</f>
        <v>84.800000000000182</v>
      </c>
      <c r="Q32" s="748"/>
      <c r="R32" s="802" t="s">
        <v>251</v>
      </c>
      <c r="S32" s="25"/>
      <c r="T32" s="227"/>
      <c r="U32" s="228"/>
    </row>
    <row r="33" spans="1:26" ht="18" customHeight="1">
      <c r="A33" s="22"/>
      <c r="B33" s="55"/>
      <c r="C33" s="62" t="s">
        <v>145</v>
      </c>
      <c r="D33" s="955"/>
      <c r="E33" s="963"/>
      <c r="F33" s="66"/>
      <c r="G33" s="57"/>
      <c r="H33" s="67"/>
      <c r="I33" s="120"/>
      <c r="J33" s="160"/>
      <c r="K33" s="160"/>
      <c r="L33" s="122"/>
      <c r="M33" s="127" t="s">
        <v>243</v>
      </c>
      <c r="N33" s="149">
        <v>4826.5</v>
      </c>
      <c r="O33" s="148">
        <v>45459</v>
      </c>
      <c r="P33" s="149">
        <f>N33-D12</f>
        <v>12.5</v>
      </c>
      <c r="Q33" s="253">
        <f>O33-E2</f>
        <v>251</v>
      </c>
      <c r="S33" s="25"/>
      <c r="T33" s="227"/>
      <c r="U33" s="228"/>
    </row>
    <row r="34" spans="1:26" ht="18" customHeight="1">
      <c r="A34" s="22"/>
      <c r="B34" s="55"/>
      <c r="C34" s="68">
        <f>D12-1613.9</f>
        <v>3200.1</v>
      </c>
      <c r="D34" s="955"/>
      <c r="E34" s="963"/>
      <c r="F34" s="69"/>
      <c r="H34" s="70"/>
      <c r="I34" s="161"/>
      <c r="J34" s="162"/>
      <c r="K34" s="163"/>
      <c r="L34" s="164"/>
      <c r="M34" s="136" t="s">
        <v>244</v>
      </c>
      <c r="N34" s="149">
        <v>4830.2</v>
      </c>
      <c r="O34" s="148">
        <v>45427</v>
      </c>
      <c r="P34" s="149">
        <f>N34-D12</f>
        <v>16.199999999999818</v>
      </c>
      <c r="Q34" s="253">
        <f>O34-E2</f>
        <v>219</v>
      </c>
      <c r="R34" s="254"/>
      <c r="S34" s="25"/>
      <c r="T34" s="227" t="str">
        <f ca="1">IF(O15="","",(O15-TODAY()))</f>
        <v/>
      </c>
      <c r="U34" s="228"/>
    </row>
    <row r="35" spans="1:26" ht="18" customHeight="1">
      <c r="A35" s="22"/>
      <c r="B35" s="55"/>
      <c r="C35" s="68"/>
      <c r="D35" s="955"/>
      <c r="E35" s="963"/>
      <c r="F35" s="71"/>
      <c r="G35" s="57"/>
      <c r="H35" s="70"/>
      <c r="I35" s="161"/>
      <c r="J35" s="162"/>
      <c r="K35" s="163"/>
      <c r="L35" s="164"/>
      <c r="M35" s="383"/>
      <c r="N35" s="768"/>
      <c r="O35" s="799"/>
      <c r="P35" s="768"/>
      <c r="Q35" s="748"/>
      <c r="R35" s="245"/>
      <c r="S35" s="25"/>
      <c r="T35" s="227"/>
      <c r="U35" s="228"/>
    </row>
    <row r="36" spans="1:26" ht="18" customHeight="1">
      <c r="A36" s="22"/>
      <c r="B36" s="55"/>
      <c r="C36" s="68"/>
      <c r="D36" s="955"/>
      <c r="E36" s="963"/>
      <c r="F36" s="69"/>
      <c r="G36" s="59"/>
      <c r="H36" s="70"/>
      <c r="I36" s="792" t="s">
        <v>261</v>
      </c>
      <c r="J36" s="803" t="s">
        <v>259</v>
      </c>
      <c r="K36" s="793" t="s">
        <v>265</v>
      </c>
      <c r="L36" s="164"/>
      <c r="M36" s="767" t="s">
        <v>245</v>
      </c>
      <c r="N36" s="768"/>
      <c r="O36" s="148">
        <v>45276</v>
      </c>
      <c r="P36" s="154"/>
      <c r="Q36" s="250">
        <f>O36-E2</f>
        <v>68</v>
      </c>
      <c r="R36" s="245"/>
      <c r="S36" s="25"/>
      <c r="T36" s="227"/>
      <c r="U36" s="228"/>
    </row>
    <row r="37" spans="1:26" ht="18" customHeight="1">
      <c r="A37" s="22"/>
      <c r="B37" s="55"/>
      <c r="C37" s="68"/>
      <c r="D37" s="955"/>
      <c r="E37" s="963"/>
      <c r="F37" s="742"/>
      <c r="G37" s="59"/>
      <c r="H37" s="70"/>
      <c r="I37" s="161"/>
      <c r="J37" s="162"/>
      <c r="K37" s="163"/>
      <c r="L37" s="164"/>
      <c r="M37" s="767" t="s">
        <v>246</v>
      </c>
      <c r="N37" s="737">
        <f>5276.5</f>
        <v>5276.5</v>
      </c>
      <c r="O37" s="148">
        <v>45276</v>
      </c>
      <c r="P37" s="149">
        <f>N37-D12</f>
        <v>462.5</v>
      </c>
      <c r="Q37" s="253">
        <f>O37-E2</f>
        <v>68</v>
      </c>
      <c r="R37" s="60" t="s">
        <v>152</v>
      </c>
      <c r="S37" s="25"/>
      <c r="T37" s="227"/>
      <c r="U37" s="228"/>
    </row>
    <row r="38" spans="1:26" ht="18" customHeight="1">
      <c r="A38" s="22"/>
      <c r="B38" s="55"/>
      <c r="C38" s="68"/>
      <c r="D38" s="955"/>
      <c r="E38" s="963"/>
      <c r="F38" s="742"/>
      <c r="G38" s="741"/>
      <c r="H38" s="70"/>
      <c r="I38" s="161"/>
      <c r="J38" s="162"/>
      <c r="K38" s="163"/>
      <c r="L38" s="164"/>
      <c r="M38" s="767" t="s">
        <v>255</v>
      </c>
      <c r="N38" s="737">
        <v>4902.1000000000004</v>
      </c>
      <c r="O38" s="738"/>
      <c r="P38" s="739">
        <f>N38-D12</f>
        <v>88.100000000000364</v>
      </c>
      <c r="Q38" s="748"/>
      <c r="R38" s="60"/>
      <c r="S38" s="25"/>
      <c r="T38" s="227"/>
      <c r="U38" s="228"/>
    </row>
    <row r="39" spans="1:26">
      <c r="A39" s="22"/>
      <c r="B39" s="55"/>
      <c r="C39" s="68"/>
      <c r="D39" s="955"/>
      <c r="E39" s="963"/>
      <c r="F39" s="71"/>
      <c r="G39" s="59"/>
      <c r="H39" s="70"/>
      <c r="I39" s="161"/>
      <c r="J39" s="162"/>
      <c r="K39" s="163"/>
      <c r="L39" s="164"/>
      <c r="M39" s="778" t="s">
        <v>247</v>
      </c>
      <c r="N39" s="737">
        <f>5576.5</f>
        <v>5576.5</v>
      </c>
      <c r="O39" s="148">
        <v>45276</v>
      </c>
      <c r="P39" s="149">
        <f>N39-D12</f>
        <v>762.5</v>
      </c>
      <c r="Q39" s="253">
        <f>O39-E2</f>
        <v>68</v>
      </c>
      <c r="R39" s="255" t="s">
        <v>154</v>
      </c>
      <c r="S39" s="25"/>
      <c r="T39" s="227"/>
      <c r="U39" s="228"/>
    </row>
    <row r="40" spans="1:26" ht="20.25" customHeight="1" thickBot="1">
      <c r="A40" s="22"/>
      <c r="B40" s="62"/>
      <c r="C40" s="68"/>
      <c r="D40" s="955"/>
      <c r="E40" s="963"/>
      <c r="F40" s="69"/>
      <c r="G40" s="72"/>
      <c r="H40" s="73"/>
      <c r="I40" s="165"/>
      <c r="J40" s="167"/>
      <c r="K40" s="168"/>
      <c r="L40" s="166"/>
      <c r="M40" s="974" t="s">
        <v>153</v>
      </c>
      <c r="N40" s="975"/>
      <c r="O40" s="975"/>
      <c r="P40" s="975"/>
      <c r="Q40" s="976"/>
      <c r="S40" s="25"/>
      <c r="T40" s="227"/>
      <c r="U40" s="228"/>
    </row>
    <row r="41" spans="1:26" ht="18" customHeight="1" thickTop="1">
      <c r="A41" s="22"/>
      <c r="B41" s="62"/>
      <c r="C41" s="68"/>
      <c r="D41" s="955"/>
      <c r="E41" s="963"/>
      <c r="F41" s="69"/>
      <c r="G41" s="74"/>
      <c r="H41" s="75"/>
      <c r="I41" s="158"/>
      <c r="J41" s="167"/>
      <c r="K41" s="168"/>
      <c r="L41" s="166"/>
      <c r="M41" s="123" t="s">
        <v>155</v>
      </c>
      <c r="N41" s="135"/>
      <c r="O41" s="141">
        <v>45214</v>
      </c>
      <c r="P41" s="169"/>
      <c r="Q41" s="256">
        <f>O41-E2</f>
        <v>6</v>
      </c>
      <c r="R41" s="255"/>
      <c r="S41" s="25"/>
      <c r="T41" s="227"/>
      <c r="U41" s="228"/>
    </row>
    <row r="42" spans="1:26" ht="18" customHeight="1">
      <c r="A42" s="22"/>
      <c r="B42" s="62"/>
      <c r="C42" s="68"/>
      <c r="D42" s="955"/>
      <c r="E42" s="963"/>
      <c r="F42" s="69"/>
      <c r="G42" s="74"/>
      <c r="H42" s="76"/>
      <c r="I42" s="158"/>
      <c r="J42" s="167"/>
      <c r="K42" s="168"/>
      <c r="L42" s="166"/>
      <c r="M42" s="136" t="s">
        <v>156</v>
      </c>
      <c r="N42" s="137"/>
      <c r="O42" s="138">
        <v>45236</v>
      </c>
      <c r="P42" s="137"/>
      <c r="Q42" s="235">
        <f>O42-E2</f>
        <v>28</v>
      </c>
      <c r="R42" s="251" t="s">
        <v>157</v>
      </c>
      <c r="S42" s="25"/>
      <c r="T42" s="227"/>
      <c r="U42" s="228"/>
    </row>
    <row r="43" spans="1:26" ht="18" customHeight="1">
      <c r="A43" s="22"/>
      <c r="B43" s="62"/>
      <c r="C43" s="68"/>
      <c r="D43" s="955"/>
      <c r="E43" s="963"/>
      <c r="F43" s="69"/>
      <c r="G43" s="57"/>
      <c r="H43" s="77"/>
      <c r="I43" s="158"/>
      <c r="J43" s="167"/>
      <c r="K43" s="168"/>
      <c r="L43" s="166"/>
      <c r="M43" s="136" t="s">
        <v>158</v>
      </c>
      <c r="N43" s="137"/>
      <c r="O43" s="138">
        <v>45274</v>
      </c>
      <c r="P43" s="137"/>
      <c r="Q43" s="239">
        <f>O43-E2</f>
        <v>66</v>
      </c>
      <c r="R43" s="238" t="s">
        <v>126</v>
      </c>
      <c r="S43" s="25"/>
      <c r="T43" s="227"/>
      <c r="U43" s="228"/>
    </row>
    <row r="44" spans="1:26" ht="18" customHeight="1">
      <c r="A44" s="22"/>
      <c r="B44" s="55"/>
      <c r="C44" s="62"/>
      <c r="D44" s="955"/>
      <c r="E44" s="963"/>
      <c r="F44" s="969"/>
      <c r="G44" s="72"/>
      <c r="H44" s="78"/>
      <c r="I44" s="170"/>
      <c r="J44" s="171"/>
      <c r="K44" s="172"/>
      <c r="L44" s="173"/>
      <c r="M44" s="142" t="s">
        <v>159</v>
      </c>
      <c r="N44" s="174"/>
      <c r="O44" s="144">
        <v>45372</v>
      </c>
      <c r="P44" s="175"/>
      <c r="Q44" s="257">
        <f>O44-E2</f>
        <v>164</v>
      </c>
      <c r="R44" s="258" t="s">
        <v>160</v>
      </c>
      <c r="S44" s="25"/>
      <c r="T44" s="227"/>
      <c r="U44" s="228"/>
      <c r="Z44" s="279"/>
    </row>
    <row r="45" spans="1:26" ht="18" customHeight="1">
      <c r="A45" s="22"/>
      <c r="B45" s="55"/>
      <c r="C45" s="62"/>
      <c r="D45" s="955"/>
      <c r="E45" s="963"/>
      <c r="F45" s="970"/>
      <c r="G45" s="79"/>
      <c r="H45" s="80"/>
      <c r="I45" s="176"/>
      <c r="J45" s="162"/>
      <c r="K45" s="163"/>
      <c r="L45" s="164"/>
      <c r="M45" s="142"/>
      <c r="N45" s="174"/>
      <c r="O45" s="750"/>
      <c r="P45" s="751"/>
      <c r="Q45" s="752"/>
      <c r="R45" s="259" t="s">
        <v>242</v>
      </c>
      <c r="S45" s="25"/>
      <c r="T45" s="227"/>
      <c r="U45" s="228"/>
      <c r="Z45" s="279"/>
    </row>
    <row r="46" spans="1:26" ht="18" customHeight="1" thickBot="1">
      <c r="A46" s="22"/>
      <c r="B46" s="62" t="s">
        <v>161</v>
      </c>
      <c r="C46" s="62" t="s">
        <v>161</v>
      </c>
      <c r="D46" s="955"/>
      <c r="E46" s="963"/>
      <c r="F46" s="970"/>
      <c r="G46" s="79"/>
      <c r="H46" s="80"/>
      <c r="I46" s="176"/>
      <c r="J46" s="171"/>
      <c r="K46" s="172" t="s">
        <v>23</v>
      </c>
      <c r="L46" s="173"/>
      <c r="M46" s="142"/>
      <c r="N46" s="174"/>
      <c r="O46" s="750"/>
      <c r="P46" s="751"/>
      <c r="Q46" s="752"/>
      <c r="S46" s="25"/>
      <c r="T46" s="227"/>
      <c r="U46" s="228"/>
      <c r="Z46" s="279"/>
    </row>
    <row r="47" spans="1:26" ht="23.25" customHeight="1" thickTop="1" thickBot="1">
      <c r="A47" s="22"/>
      <c r="B47" s="81" t="s">
        <v>147</v>
      </c>
      <c r="C47" s="44">
        <f>D12-1654</f>
        <v>3160</v>
      </c>
      <c r="D47" s="955"/>
      <c r="E47" s="963"/>
      <c r="F47" s="970"/>
      <c r="G47" s="82"/>
      <c r="H47" s="80"/>
      <c r="I47" s="177"/>
      <c r="J47" s="178"/>
      <c r="K47" s="179"/>
      <c r="L47" s="180"/>
      <c r="M47" s="977" t="s">
        <v>162</v>
      </c>
      <c r="N47" s="977"/>
      <c r="O47" s="977"/>
      <c r="P47" s="977"/>
      <c r="Q47" s="977"/>
      <c r="R47" s="251" t="s">
        <v>165</v>
      </c>
      <c r="S47" s="25"/>
      <c r="T47" s="227"/>
      <c r="U47" s="228"/>
      <c r="Z47" s="279"/>
    </row>
    <row r="48" spans="1:26" ht="39" customHeight="1" thickTop="1">
      <c r="A48" s="22"/>
      <c r="B48" s="81" t="s">
        <v>163</v>
      </c>
      <c r="C48" s="55"/>
      <c r="D48" s="955"/>
      <c r="E48" s="963"/>
      <c r="F48" s="970"/>
      <c r="G48" s="82"/>
      <c r="H48" s="83"/>
      <c r="I48" s="182"/>
      <c r="J48" s="178"/>
      <c r="K48" s="179"/>
      <c r="L48" s="180"/>
      <c r="M48" s="183" t="s">
        <v>164</v>
      </c>
      <c r="N48" s="124">
        <f>4790.1+50</f>
        <v>4840.1000000000004</v>
      </c>
      <c r="O48" s="184"/>
      <c r="P48" s="185">
        <f>N48-D12</f>
        <v>26.100000000000364</v>
      </c>
      <c r="Q48" s="260"/>
      <c r="R48" s="63" t="s">
        <v>126</v>
      </c>
      <c r="S48" s="25"/>
      <c r="T48" s="227"/>
      <c r="U48" s="228"/>
      <c r="Z48" s="279"/>
    </row>
    <row r="49" spans="1:26" ht="39" customHeight="1">
      <c r="A49" s="22"/>
      <c r="B49" s="55"/>
      <c r="C49" s="55"/>
      <c r="D49" s="955"/>
      <c r="E49" s="963"/>
      <c r="F49" s="69"/>
      <c r="G49" s="82"/>
      <c r="H49" s="80"/>
      <c r="I49" s="177"/>
      <c r="J49" s="178"/>
      <c r="K49" s="179"/>
      <c r="L49" s="180"/>
      <c r="M49" s="142" t="s">
        <v>166</v>
      </c>
      <c r="N49" s="128">
        <f>4790.1+50</f>
        <v>4840.1000000000004</v>
      </c>
      <c r="O49" s="186">
        <v>45372</v>
      </c>
      <c r="P49" s="187">
        <f>N49-D12</f>
        <v>26.100000000000364</v>
      </c>
      <c r="Q49" s="261">
        <f>O49-E2</f>
        <v>164</v>
      </c>
      <c r="R49" s="81" t="s">
        <v>168</v>
      </c>
      <c r="S49" s="25"/>
      <c r="T49" s="227"/>
      <c r="U49" s="228"/>
    </row>
    <row r="50" spans="1:26" ht="39" customHeight="1">
      <c r="A50" s="22"/>
      <c r="B50" s="55"/>
      <c r="C50" s="55"/>
      <c r="D50" s="955"/>
      <c r="E50" s="963"/>
      <c r="F50" s="69"/>
      <c r="G50" s="84"/>
      <c r="H50" s="80"/>
      <c r="I50" s="177"/>
      <c r="J50" s="178"/>
      <c r="K50" s="179"/>
      <c r="L50" s="180"/>
      <c r="M50" s="127" t="s">
        <v>167</v>
      </c>
      <c r="N50" s="188">
        <f>4790.1+50</f>
        <v>4840.1000000000004</v>
      </c>
      <c r="O50" s="189"/>
      <c r="P50" s="190">
        <f>N50-D12</f>
        <v>26.100000000000364</v>
      </c>
      <c r="Q50" s="189"/>
      <c r="R50" s="262" t="s">
        <v>169</v>
      </c>
      <c r="S50" s="25"/>
      <c r="T50" s="227"/>
      <c r="U50" s="228"/>
    </row>
    <row r="51" spans="1:26" ht="39" customHeight="1" thickBot="1">
      <c r="A51" s="22"/>
      <c r="B51" s="55"/>
      <c r="C51" s="55"/>
      <c r="D51" s="955"/>
      <c r="E51" s="963"/>
      <c r="F51" s="69"/>
      <c r="G51" s="84"/>
      <c r="H51" s="80"/>
      <c r="I51" s="177"/>
      <c r="J51" s="178"/>
      <c r="K51" s="179"/>
      <c r="L51" s="180"/>
      <c r="M51" s="191"/>
      <c r="N51" s="155"/>
      <c r="O51" s="786"/>
      <c r="P51" s="749"/>
      <c r="Q51" s="787"/>
      <c r="R51" s="12"/>
      <c r="S51" s="25"/>
      <c r="T51" s="227"/>
      <c r="U51" s="228"/>
    </row>
    <row r="52" spans="1:26" ht="20.5" thickTop="1" thickBot="1">
      <c r="A52" s="22"/>
      <c r="B52" s="55"/>
      <c r="C52" s="55"/>
      <c r="D52" s="955"/>
      <c r="E52" s="963"/>
      <c r="F52" s="69"/>
      <c r="G52" s="85"/>
      <c r="H52" s="80"/>
      <c r="I52" s="177"/>
      <c r="J52" s="178"/>
      <c r="K52" s="179"/>
      <c r="L52" s="180"/>
      <c r="M52" s="181" t="s">
        <v>170</v>
      </c>
      <c r="N52" s="950" t="s">
        <v>171</v>
      </c>
      <c r="O52" s="951"/>
      <c r="P52" s="947" t="s">
        <v>172</v>
      </c>
      <c r="Q52" s="949"/>
      <c r="R52" s="251" t="s">
        <v>173</v>
      </c>
      <c r="S52" s="25"/>
      <c r="T52" s="227"/>
      <c r="U52" s="228"/>
    </row>
    <row r="53" spans="1:26" ht="30.75" customHeight="1" thickTop="1">
      <c r="A53" s="22"/>
      <c r="B53" s="62"/>
      <c r="C53" s="55"/>
      <c r="D53" s="955"/>
      <c r="E53" s="963"/>
      <c r="F53" s="45"/>
      <c r="G53" s="86"/>
      <c r="H53" s="80"/>
      <c r="I53" s="182"/>
      <c r="J53" s="178"/>
      <c r="K53" s="179"/>
      <c r="L53" s="180"/>
      <c r="M53" s="127" t="s">
        <v>254</v>
      </c>
      <c r="N53" s="190">
        <v>4855.5</v>
      </c>
      <c r="O53" s="345"/>
      <c r="P53" s="185">
        <f>N53-D12</f>
        <v>41.5</v>
      </c>
      <c r="Q53" s="344"/>
      <c r="R53" s="265">
        <v>5408</v>
      </c>
      <c r="S53" s="25"/>
      <c r="T53" s="227"/>
      <c r="U53" s="228"/>
    </row>
    <row r="54" spans="1:26" ht="26.25" customHeight="1">
      <c r="A54" s="22"/>
      <c r="B54" s="62"/>
      <c r="C54" s="44"/>
      <c r="D54" s="955"/>
      <c r="E54" s="963"/>
      <c r="F54" s="50"/>
      <c r="G54" s="82"/>
      <c r="H54" s="87"/>
      <c r="I54" s="182"/>
      <c r="J54" s="178"/>
      <c r="K54" s="179"/>
      <c r="L54" s="180"/>
      <c r="M54" s="195" t="s">
        <v>256</v>
      </c>
      <c r="N54" s="155"/>
      <c r="O54" s="779">
        <v>45286</v>
      </c>
      <c r="P54" s="749"/>
      <c r="Q54" s="780">
        <f>O54-E2</f>
        <v>78</v>
      </c>
      <c r="R54" s="267" t="s">
        <v>174</v>
      </c>
      <c r="S54" s="25"/>
      <c r="T54" s="227"/>
      <c r="U54" s="228"/>
    </row>
    <row r="55" spans="1:26" ht="21" customHeight="1">
      <c r="A55" s="22"/>
      <c r="B55" s="55"/>
      <c r="D55" s="955"/>
      <c r="E55" s="963"/>
      <c r="F55" s="45"/>
      <c r="G55" s="82"/>
      <c r="H55" s="47"/>
      <c r="I55" s="177"/>
      <c r="J55" s="178"/>
      <c r="K55" s="179"/>
      <c r="L55" s="180"/>
      <c r="M55" s="195"/>
      <c r="N55" s="155"/>
      <c r="O55" s="762"/>
      <c r="P55" s="749"/>
      <c r="Q55" s="798"/>
      <c r="R55" s="268" t="s">
        <v>269</v>
      </c>
      <c r="S55" s="25"/>
      <c r="T55" s="227"/>
      <c r="U55" s="228"/>
      <c r="Z55" s="280"/>
    </row>
    <row r="56" spans="1:26" ht="10" customHeight="1">
      <c r="A56" s="22"/>
      <c r="B56" s="88"/>
      <c r="C56" s="88"/>
      <c r="D56" s="89" t="s">
        <v>175</v>
      </c>
      <c r="E56" s="90"/>
      <c r="F56" s="91"/>
      <c r="G56" s="92"/>
      <c r="H56" s="91"/>
      <c r="I56" s="197"/>
      <c r="J56" s="198"/>
      <c r="K56" s="198"/>
      <c r="L56" s="198"/>
      <c r="M56" s="199"/>
      <c r="N56" s="200"/>
      <c r="O56" s="201"/>
      <c r="P56" s="200"/>
      <c r="Q56" s="269"/>
      <c r="R56" s="270"/>
      <c r="S56" s="25"/>
    </row>
    <row r="57" spans="1:26" ht="18" customHeight="1">
      <c r="A57" s="93"/>
      <c r="B57" s="94"/>
      <c r="C57" s="94"/>
      <c r="D57" s="956">
        <f>4522.4+0.2+1.5+1.3+1.2</f>
        <v>4526.5999999999995</v>
      </c>
      <c r="E57" s="964" t="s">
        <v>267</v>
      </c>
      <c r="F57" s="95"/>
      <c r="G57" s="96"/>
      <c r="H57" s="97"/>
      <c r="I57" s="202"/>
      <c r="J57" s="203"/>
      <c r="K57" s="204"/>
      <c r="L57" s="205"/>
      <c r="M57" s="971" t="s">
        <v>120</v>
      </c>
      <c r="N57" s="972"/>
      <c r="O57" s="972"/>
      <c r="P57" s="972"/>
      <c r="Q57" s="973"/>
      <c r="R57" s="254"/>
      <c r="S57" s="25"/>
      <c r="T57" s="271" t="e">
        <f ca="1">IF(#REF!="","",(#REF!-TODAY()))</f>
        <v>#REF!</v>
      </c>
      <c r="V57" s="272"/>
    </row>
    <row r="58" spans="1:26" ht="18" customHeight="1">
      <c r="A58" s="22"/>
      <c r="B58" s="55"/>
      <c r="C58" s="55"/>
      <c r="D58" s="955"/>
      <c r="E58" s="965"/>
      <c r="F58" s="98"/>
      <c r="G58" s="99"/>
      <c r="H58" s="100"/>
      <c r="I58" s="206"/>
      <c r="J58" s="207"/>
      <c r="K58" s="179"/>
      <c r="L58" s="208"/>
      <c r="M58" s="209"/>
      <c r="N58" s="210"/>
      <c r="O58" s="211"/>
      <c r="P58" s="210"/>
      <c r="Q58" s="273"/>
      <c r="R58" s="60" t="s">
        <v>122</v>
      </c>
      <c r="S58" s="25"/>
      <c r="T58" s="271"/>
      <c r="V58" s="272"/>
    </row>
    <row r="59" spans="1:26" ht="18" customHeight="1">
      <c r="A59" s="22"/>
      <c r="B59" s="55"/>
      <c r="C59" s="55"/>
      <c r="D59" s="955"/>
      <c r="E59" s="965"/>
      <c r="F59" s="98"/>
      <c r="G59" s="99"/>
      <c r="H59" s="100"/>
      <c r="I59" s="206"/>
      <c r="J59" s="207"/>
      <c r="K59" s="179"/>
      <c r="L59" s="208"/>
      <c r="M59" s="212" t="s">
        <v>176</v>
      </c>
      <c r="N59" s="213">
        <f>4511.4+25</f>
        <v>4536.3999999999996</v>
      </c>
      <c r="O59" s="214"/>
      <c r="P59" s="215">
        <f>N59-D57</f>
        <v>9.8000000000001819</v>
      </c>
      <c r="Q59" s="274"/>
      <c r="R59" s="231" t="s">
        <v>124</v>
      </c>
      <c r="S59" s="25"/>
      <c r="T59" s="271"/>
      <c r="V59" s="272"/>
    </row>
    <row r="60" spans="1:26" ht="18" customHeight="1">
      <c r="A60" s="22"/>
      <c r="B60" s="62"/>
      <c r="C60" s="62"/>
      <c r="D60" s="955"/>
      <c r="E60" s="965"/>
      <c r="F60" s="98"/>
      <c r="G60" s="99"/>
      <c r="H60" s="100"/>
      <c r="I60" s="206"/>
      <c r="J60" s="207"/>
      <c r="K60" s="179"/>
      <c r="L60" s="208"/>
      <c r="M60" s="127" t="s">
        <v>123</v>
      </c>
      <c r="N60" s="128">
        <v>4549.6000000000004</v>
      </c>
      <c r="O60" s="129"/>
      <c r="P60" s="213">
        <f>N60-D57</f>
        <v>23.000000000000909</v>
      </c>
      <c r="Q60" s="230"/>
      <c r="R60" s="275" t="s">
        <v>126</v>
      </c>
      <c r="S60" s="25"/>
      <c r="T60" s="271"/>
      <c r="V60" s="272"/>
    </row>
    <row r="61" spans="1:26" ht="18" customHeight="1">
      <c r="A61" s="22"/>
      <c r="B61" s="62"/>
      <c r="C61" s="62"/>
      <c r="D61" s="955"/>
      <c r="E61" s="965"/>
      <c r="F61" s="98"/>
      <c r="G61" s="101"/>
      <c r="H61" s="100"/>
      <c r="I61" s="206"/>
      <c r="J61" s="207"/>
      <c r="K61" s="179"/>
      <c r="L61" s="208"/>
      <c r="M61" s="127" t="s">
        <v>125</v>
      </c>
      <c r="N61" s="128">
        <v>4599.6000000000004</v>
      </c>
      <c r="O61" s="129"/>
      <c r="P61" s="131">
        <f>N61-D57</f>
        <v>73.000000000000909</v>
      </c>
      <c r="Q61" s="232"/>
      <c r="R61" s="236" t="s">
        <v>129</v>
      </c>
      <c r="S61" s="25"/>
      <c r="T61" s="271"/>
      <c r="V61" s="272"/>
    </row>
    <row r="62" spans="1:26" ht="18" customHeight="1">
      <c r="A62" s="22"/>
      <c r="B62" s="62"/>
      <c r="C62" s="62"/>
      <c r="D62" s="955"/>
      <c r="E62" s="965"/>
      <c r="F62" s="98"/>
      <c r="G62" s="102"/>
      <c r="H62" s="100"/>
      <c r="I62" s="206"/>
      <c r="J62" s="207"/>
      <c r="K62" s="179"/>
      <c r="L62" s="208"/>
      <c r="M62" s="127" t="s">
        <v>127</v>
      </c>
      <c r="N62" s="128">
        <f>4478.2+150</f>
        <v>4628.2</v>
      </c>
      <c r="O62" s="129"/>
      <c r="P62" s="131">
        <f>N62-D57</f>
        <v>101.60000000000036</v>
      </c>
      <c r="Q62" s="232"/>
      <c r="R62" s="238" t="s">
        <v>126</v>
      </c>
      <c r="S62" s="25"/>
      <c r="T62" s="271"/>
      <c r="V62" s="272"/>
    </row>
    <row r="63" spans="1:26" ht="18" customHeight="1">
      <c r="A63" s="22"/>
      <c r="B63" s="62"/>
      <c r="C63" s="62"/>
      <c r="D63" s="955"/>
      <c r="E63" s="965"/>
      <c r="F63" s="98"/>
      <c r="G63" s="102"/>
      <c r="H63" s="100"/>
      <c r="I63" s="206"/>
      <c r="J63" s="207"/>
      <c r="K63" s="179"/>
      <c r="L63" s="208"/>
      <c r="M63" s="142" t="s">
        <v>177</v>
      </c>
      <c r="N63" s="174"/>
      <c r="O63" s="216">
        <v>45221</v>
      </c>
      <c r="P63" s="174"/>
      <c r="Q63" s="276">
        <f>O63-E2</f>
        <v>13</v>
      </c>
      <c r="R63" s="240" t="s">
        <v>132</v>
      </c>
      <c r="S63" s="25"/>
      <c r="T63" s="271"/>
      <c r="V63" s="272"/>
    </row>
    <row r="64" spans="1:26" ht="18" customHeight="1">
      <c r="A64" s="22"/>
      <c r="B64" s="62"/>
      <c r="C64" s="62"/>
      <c r="D64" s="955"/>
      <c r="E64" s="965"/>
      <c r="F64" s="98"/>
      <c r="G64" s="102"/>
      <c r="H64" s="100"/>
      <c r="I64" s="206"/>
      <c r="J64" s="207"/>
      <c r="K64" s="179"/>
      <c r="L64" s="208"/>
      <c r="M64" s="142" t="s">
        <v>178</v>
      </c>
      <c r="N64" s="174"/>
      <c r="O64" s="316">
        <v>45282</v>
      </c>
      <c r="P64" s="174"/>
      <c r="Q64" s="266">
        <f>O64-E2</f>
        <v>74</v>
      </c>
      <c r="R64" s="240" t="s">
        <v>134</v>
      </c>
      <c r="S64" s="25"/>
      <c r="T64" s="271"/>
      <c r="V64" s="272"/>
    </row>
    <row r="65" spans="1:56" ht="19.5" customHeight="1">
      <c r="A65" s="22"/>
      <c r="B65" s="62"/>
      <c r="C65" s="62"/>
      <c r="D65" s="955"/>
      <c r="E65" s="965"/>
      <c r="F65" s="98"/>
      <c r="G65" s="102"/>
      <c r="H65" s="100"/>
      <c r="I65" s="206"/>
      <c r="J65" s="207"/>
      <c r="K65" s="179"/>
      <c r="L65" s="208"/>
      <c r="M65" s="151" t="s">
        <v>179</v>
      </c>
      <c r="N65" s="153"/>
      <c r="O65" s="144">
        <v>45323</v>
      </c>
      <c r="P65" s="317"/>
      <c r="Q65" s="250">
        <f>O65-E2</f>
        <v>115</v>
      </c>
      <c r="R65" s="243" t="s">
        <v>136</v>
      </c>
      <c r="S65" s="25"/>
      <c r="T65" s="271"/>
      <c r="V65" s="272"/>
    </row>
    <row r="66" spans="1:56" ht="21" customHeight="1">
      <c r="A66" s="22"/>
      <c r="B66" s="62"/>
      <c r="C66" s="62"/>
      <c r="D66" s="955"/>
      <c r="E66" s="965"/>
      <c r="F66" s="98"/>
      <c r="G66" s="102"/>
      <c r="H66" s="100"/>
      <c r="I66" s="206"/>
      <c r="J66" s="207"/>
      <c r="K66" s="179"/>
      <c r="L66" s="208"/>
      <c r="M66" s="142" t="s">
        <v>180</v>
      </c>
      <c r="N66" s="143"/>
      <c r="O66" s="144">
        <v>45231</v>
      </c>
      <c r="P66" s="143"/>
      <c r="Q66" s="257">
        <f>O66-E2</f>
        <v>23</v>
      </c>
      <c r="R66" s="240"/>
      <c r="S66" s="25"/>
      <c r="T66" s="271"/>
      <c r="V66" s="272"/>
    </row>
    <row r="67" spans="1:56" ht="18" customHeight="1">
      <c r="A67" s="22"/>
      <c r="B67" s="62"/>
      <c r="C67" s="62"/>
      <c r="D67" s="955"/>
      <c r="E67" s="965"/>
      <c r="F67" s="98"/>
      <c r="G67" s="281"/>
      <c r="H67" s="100"/>
      <c r="I67" s="206"/>
      <c r="J67" s="179"/>
      <c r="K67" s="179"/>
      <c r="L67" s="208"/>
      <c r="M67" s="127" t="s">
        <v>133</v>
      </c>
      <c r="N67" s="318"/>
      <c r="O67" s="216">
        <v>45227</v>
      </c>
      <c r="P67" s="318"/>
      <c r="Q67" s="386">
        <f>O67-E2</f>
        <v>19</v>
      </c>
      <c r="R67" s="249"/>
      <c r="S67" s="25"/>
      <c r="T67" s="227">
        <f ca="1">IF(O65="","",(O65-TODAY()))</f>
        <v>116</v>
      </c>
      <c r="U67" s="387"/>
      <c r="V67" s="272"/>
      <c r="Z67" s="418"/>
    </row>
    <row r="68" spans="1:56" s="2" customFormat="1" ht="18" customHeight="1">
      <c r="A68" s="22"/>
      <c r="B68" s="62"/>
      <c r="C68" s="62"/>
      <c r="D68" s="955"/>
      <c r="E68" s="965"/>
      <c r="F68" s="98"/>
      <c r="G68" s="282"/>
      <c r="H68" s="100"/>
      <c r="I68" s="206"/>
      <c r="J68" s="179"/>
      <c r="K68" s="179"/>
      <c r="L68" s="208"/>
      <c r="M68" s="319"/>
      <c r="N68" s="143"/>
      <c r="O68" s="143"/>
      <c r="P68" s="143"/>
      <c r="Q68" s="388"/>
      <c r="R68" s="312"/>
      <c r="S68" s="25"/>
      <c r="T68" s="389"/>
      <c r="U68" s="12"/>
      <c r="V68" s="272"/>
      <c r="Z68" s="419"/>
      <c r="AW68" s="12"/>
      <c r="AX68" s="12"/>
      <c r="AY68" s="12"/>
      <c r="AZ68" s="12"/>
      <c r="BA68" s="12"/>
      <c r="BB68" s="12"/>
      <c r="BC68" s="12"/>
      <c r="BD68" s="12"/>
    </row>
    <row r="69" spans="1:56" ht="18" customHeight="1">
      <c r="A69" s="22"/>
      <c r="B69" s="55"/>
      <c r="C69" s="62"/>
      <c r="D69" s="955"/>
      <c r="E69" s="965"/>
      <c r="F69" s="98"/>
      <c r="G69" s="282"/>
      <c r="H69" s="100"/>
      <c r="I69" s="320"/>
      <c r="J69" s="179"/>
      <c r="K69" s="179"/>
      <c r="L69" s="208" t="s">
        <v>181</v>
      </c>
      <c r="M69" s="321" t="s">
        <v>182</v>
      </c>
      <c r="N69" s="322">
        <v>4549.6000000000004</v>
      </c>
      <c r="O69" s="323">
        <v>45252</v>
      </c>
      <c r="P69" s="324">
        <f>N69-D57</f>
        <v>23.000000000000909</v>
      </c>
      <c r="Q69" s="390">
        <f>O69-E2</f>
        <v>44</v>
      </c>
      <c r="R69" s="249"/>
      <c r="S69" s="25"/>
      <c r="T69" s="227"/>
      <c r="U69" s="387"/>
      <c r="V69" s="272"/>
      <c r="Z69" s="278"/>
    </row>
    <row r="70" spans="1:56" ht="18" customHeight="1">
      <c r="A70" s="22"/>
      <c r="B70" s="55"/>
      <c r="C70" s="62"/>
      <c r="D70" s="955"/>
      <c r="E70" s="965"/>
      <c r="F70" s="67"/>
      <c r="G70" s="282"/>
      <c r="H70" s="67"/>
      <c r="I70" s="206"/>
      <c r="J70" s="179"/>
      <c r="K70" s="179"/>
      <c r="L70" s="208"/>
      <c r="M70" s="136" t="s">
        <v>142</v>
      </c>
      <c r="N70" s="152"/>
      <c r="O70" s="148">
        <v>45239</v>
      </c>
      <c r="P70" s="152"/>
      <c r="Q70" s="239">
        <f>O70-E2</f>
        <v>31</v>
      </c>
      <c r="R70" s="251" t="s">
        <v>143</v>
      </c>
      <c r="S70" s="25"/>
      <c r="T70" s="227"/>
      <c r="U70" s="387"/>
      <c r="V70" s="272"/>
    </row>
    <row r="71" spans="1:56" ht="18" customHeight="1">
      <c r="A71" s="22"/>
      <c r="B71" s="283" t="s">
        <v>183</v>
      </c>
      <c r="C71" s="62"/>
      <c r="D71" s="955"/>
      <c r="E71" s="965"/>
      <c r="F71" s="67"/>
      <c r="G71" s="282"/>
      <c r="H71" s="67"/>
      <c r="I71" s="206"/>
      <c r="J71" s="747"/>
      <c r="K71" s="179"/>
      <c r="L71" s="208"/>
      <c r="M71" s="136" t="s">
        <v>141</v>
      </c>
      <c r="N71" s="152"/>
      <c r="O71" s="148">
        <v>45241</v>
      </c>
      <c r="P71" s="152"/>
      <c r="Q71" s="239">
        <f>O71-E2</f>
        <v>33</v>
      </c>
      <c r="R71" s="63" t="s">
        <v>126</v>
      </c>
      <c r="S71" s="25"/>
      <c r="T71" s="227"/>
      <c r="V71" s="272"/>
      <c r="Z71" s="278"/>
    </row>
    <row r="72" spans="1:56" ht="18" customHeight="1">
      <c r="A72" s="22"/>
      <c r="B72" s="283">
        <v>31315</v>
      </c>
      <c r="C72" s="62"/>
      <c r="D72" s="955"/>
      <c r="E72" s="965"/>
      <c r="F72" s="98"/>
      <c r="G72" s="282"/>
      <c r="H72" s="65"/>
      <c r="I72" s="206"/>
      <c r="J72" s="179"/>
      <c r="K72" s="179"/>
      <c r="L72" s="208"/>
      <c r="M72" s="151" t="s">
        <v>241</v>
      </c>
      <c r="N72" s="137"/>
      <c r="O72" s="148">
        <v>45323</v>
      </c>
      <c r="P72" s="152"/>
      <c r="Q72" s="239">
        <f>O72-E2</f>
        <v>115</v>
      </c>
      <c r="R72" s="265" t="s">
        <v>184</v>
      </c>
      <c r="S72" s="25"/>
      <c r="T72" s="227"/>
      <c r="V72" s="272"/>
      <c r="Z72" s="278"/>
    </row>
    <row r="73" spans="1:56" ht="18" customHeight="1">
      <c r="A73" s="22"/>
      <c r="B73" s="55"/>
      <c r="C73" s="55"/>
      <c r="D73" s="955"/>
      <c r="E73" s="965"/>
      <c r="F73" s="98"/>
      <c r="G73" s="282"/>
      <c r="H73" s="100"/>
      <c r="I73" s="325"/>
      <c r="J73" s="326"/>
      <c r="K73" s="326"/>
      <c r="L73" s="208"/>
      <c r="M73" s="151" t="s">
        <v>240</v>
      </c>
      <c r="N73" s="153"/>
      <c r="O73" s="148">
        <v>45323</v>
      </c>
      <c r="P73" s="152"/>
      <c r="Q73" s="239">
        <f>O73-E2</f>
        <v>115</v>
      </c>
      <c r="R73" s="782" t="s">
        <v>248</v>
      </c>
      <c r="S73" s="25"/>
      <c r="T73" s="227"/>
      <c r="V73" s="272"/>
      <c r="X73" s="391"/>
    </row>
    <row r="74" spans="1:56" ht="21" customHeight="1">
      <c r="A74" s="22"/>
      <c r="B74" s="55"/>
      <c r="C74" s="55"/>
      <c r="D74" s="955"/>
      <c r="E74" s="965"/>
      <c r="F74" s="98"/>
      <c r="H74" s="100"/>
      <c r="I74" s="120"/>
      <c r="J74" s="179"/>
      <c r="K74" s="179"/>
      <c r="L74" s="208"/>
      <c r="M74" s="136" t="s">
        <v>185</v>
      </c>
      <c r="N74" s="128">
        <f>4511.4+50</f>
        <v>4561.3999999999996</v>
      </c>
      <c r="O74" s="327"/>
      <c r="P74" s="328">
        <f>N74-D57</f>
        <v>34.800000000000182</v>
      </c>
      <c r="Q74" s="345"/>
      <c r="R74" s="782" t="s">
        <v>186</v>
      </c>
      <c r="S74" s="25"/>
      <c r="T74" s="227"/>
      <c r="V74" s="272"/>
      <c r="X74" s="391"/>
    </row>
    <row r="75" spans="1:56" ht="21" customHeight="1">
      <c r="A75" s="22"/>
      <c r="B75" s="62" t="s">
        <v>145</v>
      </c>
      <c r="C75" s="81" t="s">
        <v>145</v>
      </c>
      <c r="D75" s="955"/>
      <c r="E75" s="965"/>
      <c r="F75" s="61"/>
      <c r="G75" s="284"/>
      <c r="H75" s="100"/>
      <c r="I75" s="120"/>
      <c r="J75" s="179"/>
      <c r="K75" s="179"/>
      <c r="L75" s="208"/>
      <c r="M75" s="329" t="s">
        <v>144</v>
      </c>
      <c r="N75" s="149">
        <f>4478.2+150</f>
        <v>4628.2</v>
      </c>
      <c r="O75" s="148">
        <v>45395</v>
      </c>
      <c r="P75" s="740">
        <f>N75-D57</f>
        <v>101.60000000000036</v>
      </c>
      <c r="Q75" s="239">
        <f>O75-E2</f>
        <v>187</v>
      </c>
      <c r="R75" s="277" t="s">
        <v>187</v>
      </c>
      <c r="S75" s="25"/>
      <c r="T75" s="227"/>
      <c r="V75" s="272"/>
      <c r="X75" s="391"/>
    </row>
    <row r="76" spans="1:56" ht="21" customHeight="1">
      <c r="A76" s="22"/>
      <c r="B76" s="62"/>
      <c r="C76" s="68">
        <f>D57</f>
        <v>4526.5999999999995</v>
      </c>
      <c r="D76" s="955"/>
      <c r="E76" s="965"/>
      <c r="F76" s="61"/>
      <c r="G76" s="284"/>
      <c r="H76" s="100"/>
      <c r="I76" s="120"/>
      <c r="J76" s="179"/>
      <c r="K76" s="179"/>
      <c r="L76" s="208"/>
      <c r="M76" s="329" t="s">
        <v>150</v>
      </c>
      <c r="N76" s="149">
        <v>4699.6000000000004</v>
      </c>
      <c r="O76" s="330"/>
      <c r="P76" s="149">
        <f>N76-D57</f>
        <v>173.00000000000091</v>
      </c>
      <c r="Q76" s="748"/>
      <c r="R76" s="12"/>
      <c r="S76" s="25"/>
      <c r="T76" s="227"/>
      <c r="V76" s="272"/>
      <c r="X76" s="391"/>
    </row>
    <row r="77" spans="1:56" ht="21" customHeight="1">
      <c r="A77" s="22"/>
      <c r="B77" s="81" t="s">
        <v>147</v>
      </c>
      <c r="C77" s="81"/>
      <c r="D77" s="955"/>
      <c r="E77" s="965"/>
      <c r="F77" s="61"/>
      <c r="G77" s="284"/>
      <c r="H77" s="100"/>
      <c r="I77" s="120"/>
      <c r="J77" s="179"/>
      <c r="K77" s="179"/>
      <c r="L77" s="208"/>
      <c r="M77" s="329" t="s">
        <v>146</v>
      </c>
      <c r="N77" s="149">
        <v>4799.6000000000004</v>
      </c>
      <c r="O77" s="330"/>
      <c r="P77" s="149">
        <f>N77-D57</f>
        <v>273.00000000000091</v>
      </c>
      <c r="Q77" s="252"/>
      <c r="R77" s="265"/>
      <c r="S77" s="25"/>
      <c r="T77" s="227"/>
      <c r="V77" s="272"/>
      <c r="X77" s="391"/>
    </row>
    <row r="78" spans="1:56" ht="17.5">
      <c r="A78" s="22"/>
      <c r="B78" s="62" t="s">
        <v>188</v>
      </c>
      <c r="C78" s="81"/>
      <c r="D78" s="955"/>
      <c r="E78" s="965"/>
      <c r="F78" s="47"/>
      <c r="G78" s="284"/>
      <c r="H78" s="65"/>
      <c r="I78" s="120"/>
      <c r="J78" s="331"/>
      <c r="K78" s="179"/>
      <c r="L78" s="208"/>
      <c r="M78" s="337" t="s">
        <v>258</v>
      </c>
      <c r="N78" s="783">
        <v>4529.6000000000004</v>
      </c>
      <c r="O78" s="753"/>
      <c r="P78" s="797">
        <f>N78-D57</f>
        <v>3.0000000000009095</v>
      </c>
      <c r="Q78" s="754"/>
      <c r="R78" s="245"/>
      <c r="S78" s="25"/>
      <c r="T78" s="227"/>
      <c r="V78" s="272"/>
      <c r="X78" s="391"/>
    </row>
    <row r="79" spans="1:56" ht="17.5">
      <c r="A79" s="22"/>
      <c r="B79" s="62"/>
      <c r="C79" s="285"/>
      <c r="D79" s="955"/>
      <c r="E79" s="965"/>
      <c r="F79" s="47"/>
      <c r="G79" s="284"/>
      <c r="H79" s="65"/>
      <c r="I79" s="120"/>
      <c r="J79" s="332"/>
      <c r="K79" s="179"/>
      <c r="L79" s="208"/>
      <c r="M79" s="337"/>
      <c r="N79" s="755"/>
      <c r="O79" s="756"/>
      <c r="P79" s="755"/>
      <c r="Q79" s="757"/>
      <c r="R79" s="12"/>
      <c r="S79" s="25"/>
      <c r="T79" s="227"/>
      <c r="V79" s="272"/>
      <c r="X79" s="391"/>
    </row>
    <row r="80" spans="1:56" ht="18" customHeight="1">
      <c r="A80" s="22"/>
      <c r="B80" s="55"/>
      <c r="D80" s="955"/>
      <c r="E80" s="965"/>
      <c r="F80" s="286"/>
      <c r="G80" s="790"/>
      <c r="H80" s="287"/>
      <c r="I80" s="156"/>
      <c r="J80" s="157"/>
      <c r="K80" s="64"/>
      <c r="L80" s="333"/>
      <c r="M80" s="337"/>
      <c r="N80" s="755"/>
      <c r="O80" s="753"/>
      <c r="P80" s="755"/>
      <c r="Q80" s="758"/>
      <c r="R80" s="265"/>
      <c r="S80" s="25"/>
      <c r="T80" s="227"/>
      <c r="V80" s="272"/>
      <c r="X80" s="391"/>
    </row>
    <row r="81" spans="1:24" ht="17.25" customHeight="1">
      <c r="A81" s="22"/>
      <c r="B81" s="55"/>
      <c r="C81" s="81"/>
      <c r="D81" s="955"/>
      <c r="E81" s="965"/>
      <c r="F81" s="67"/>
      <c r="G81" s="790"/>
      <c r="H81" s="80"/>
      <c r="I81" s="165"/>
      <c r="J81" s="64"/>
      <c r="K81" s="64"/>
      <c r="L81" s="208"/>
      <c r="M81" s="781"/>
      <c r="N81" s="755"/>
      <c r="O81" s="756"/>
      <c r="P81" s="755"/>
      <c r="Q81" s="252"/>
      <c r="R81" s="251" t="s">
        <v>152</v>
      </c>
      <c r="S81" s="25"/>
      <c r="T81" s="227"/>
      <c r="V81" s="272"/>
      <c r="X81" s="391"/>
    </row>
    <row r="82" spans="1:24" ht="17.5" customHeight="1">
      <c r="A82" s="22"/>
      <c r="B82" s="55"/>
      <c r="C82" s="55"/>
      <c r="D82" s="955"/>
      <c r="E82" s="965"/>
      <c r="F82" s="741"/>
      <c r="G82" s="282"/>
      <c r="H82" s="288"/>
      <c r="I82" s="334"/>
      <c r="J82" s="87"/>
      <c r="K82" s="335"/>
      <c r="L82" s="336"/>
      <c r="M82" s="781"/>
      <c r="N82" s="755"/>
      <c r="O82" s="756"/>
      <c r="P82" s="755"/>
      <c r="Q82" s="252"/>
      <c r="R82" s="255" t="s">
        <v>154</v>
      </c>
      <c r="S82" s="25"/>
      <c r="T82" s="227"/>
      <c r="V82" s="272"/>
      <c r="X82" s="391"/>
    </row>
    <row r="83" spans="1:24" ht="17.5" customHeight="1">
      <c r="A83" s="22"/>
      <c r="B83" s="55"/>
      <c r="C83" s="55"/>
      <c r="D83" s="955"/>
      <c r="E83" s="965"/>
      <c r="F83" s="59"/>
      <c r="G83" s="282"/>
      <c r="H83" s="288"/>
      <c r="I83" s="792"/>
      <c r="J83" s="793"/>
      <c r="K83" s="793"/>
      <c r="L83" s="339"/>
      <c r="M83" s="781"/>
      <c r="N83" s="755"/>
      <c r="O83" s="756"/>
      <c r="P83" s="755"/>
      <c r="Q83" s="252"/>
      <c r="R83" s="255"/>
      <c r="S83" s="25"/>
      <c r="T83" s="227"/>
      <c r="V83" s="272"/>
      <c r="X83" s="391"/>
    </row>
    <row r="84" spans="1:24" ht="17.5" customHeight="1">
      <c r="A84" s="22"/>
      <c r="B84" s="55"/>
      <c r="C84" s="55"/>
      <c r="D84" s="955"/>
      <c r="E84" s="965"/>
      <c r="F84" s="59"/>
      <c r="G84" s="790"/>
      <c r="H84" s="80"/>
      <c r="I84" s="334"/>
      <c r="J84" s="338"/>
      <c r="K84" s="335"/>
      <c r="L84" s="788"/>
      <c r="M84" s="781"/>
      <c r="N84" s="755"/>
      <c r="O84" s="756"/>
      <c r="P84" s="755"/>
      <c r="Q84" s="252"/>
      <c r="S84" s="25"/>
      <c r="T84" s="227"/>
      <c r="V84" s="272"/>
      <c r="X84" s="391"/>
    </row>
    <row r="85" spans="1:24" ht="17.5" customHeight="1">
      <c r="A85" s="22"/>
      <c r="B85" s="55"/>
      <c r="C85" s="55"/>
      <c r="D85" s="955"/>
      <c r="E85" s="965"/>
      <c r="F85" s="59"/>
      <c r="G85" s="282"/>
      <c r="H85" s="791"/>
      <c r="I85" s="334"/>
      <c r="J85" s="338"/>
      <c r="K85" s="335"/>
      <c r="L85" s="339"/>
      <c r="M85" s="781"/>
      <c r="N85" s="755"/>
      <c r="O85" s="756"/>
      <c r="P85" s="755"/>
      <c r="Q85" s="252"/>
      <c r="R85" s="251" t="s">
        <v>157</v>
      </c>
      <c r="S85" s="25"/>
      <c r="T85" s="227"/>
      <c r="V85" s="272"/>
      <c r="X85" s="391"/>
    </row>
    <row r="86" spans="1:24" ht="17.5" customHeight="1">
      <c r="A86" s="22"/>
      <c r="B86" s="55"/>
      <c r="C86" s="55"/>
      <c r="D86" s="955"/>
      <c r="E86" s="965"/>
      <c r="F86" s="59"/>
      <c r="G86" s="790"/>
      <c r="H86" s="289"/>
      <c r="I86" s="334"/>
      <c r="J86" s="338"/>
      <c r="K86" s="335"/>
      <c r="L86" s="339"/>
      <c r="M86" s="781"/>
      <c r="N86" s="755"/>
      <c r="O86" s="756"/>
      <c r="P86" s="755"/>
      <c r="Q86" s="252"/>
      <c r="R86" s="63" t="s">
        <v>126</v>
      </c>
      <c r="S86" s="25"/>
      <c r="T86" s="227"/>
      <c r="V86" s="272"/>
      <c r="X86" s="391"/>
    </row>
    <row r="87" spans="1:24" ht="17.5" customHeight="1">
      <c r="A87" s="22"/>
      <c r="B87" s="55"/>
      <c r="C87" s="55"/>
      <c r="D87" s="955"/>
      <c r="E87" s="965"/>
      <c r="F87" s="59"/>
      <c r="G87" s="282"/>
      <c r="H87" s="288"/>
      <c r="I87" s="334"/>
      <c r="J87" s="338"/>
      <c r="K87" s="335"/>
      <c r="L87" s="339"/>
      <c r="M87" s="337"/>
      <c r="N87" s="755"/>
      <c r="O87" s="756"/>
      <c r="P87" s="755"/>
      <c r="Q87" s="758"/>
      <c r="R87" s="258" t="s">
        <v>190</v>
      </c>
      <c r="S87" s="25"/>
      <c r="T87" s="227"/>
      <c r="V87" s="272"/>
      <c r="X87" s="391"/>
    </row>
    <row r="88" spans="1:24" ht="21.75" customHeight="1" thickBot="1">
      <c r="A88" s="22"/>
      <c r="B88" s="62" t="s">
        <v>161</v>
      </c>
      <c r="C88" s="62" t="s">
        <v>161</v>
      </c>
      <c r="D88" s="955"/>
      <c r="E88" s="965"/>
      <c r="F88" s="98"/>
      <c r="G88" s="290"/>
      <c r="H88" s="61"/>
      <c r="I88" s="120"/>
      <c r="J88" s="789"/>
      <c r="K88" s="179"/>
      <c r="L88" s="208"/>
      <c r="M88" s="974" t="s">
        <v>153</v>
      </c>
      <c r="N88" s="975"/>
      <c r="O88" s="975"/>
      <c r="P88" s="975"/>
      <c r="Q88" s="976"/>
      <c r="R88" s="265" t="s">
        <v>257</v>
      </c>
      <c r="S88" s="25"/>
      <c r="T88" s="227"/>
      <c r="V88" s="272"/>
      <c r="W88" s="391"/>
      <c r="X88" s="280"/>
    </row>
    <row r="89" spans="1:24" ht="18" customHeight="1" thickTop="1">
      <c r="A89" s="22"/>
      <c r="B89" s="81" t="s">
        <v>191</v>
      </c>
      <c r="C89" s="68">
        <f>D57</f>
        <v>4526.5999999999995</v>
      </c>
      <c r="D89" s="955"/>
      <c r="E89" s="965"/>
      <c r="F89" s="98"/>
      <c r="G89" s="291"/>
      <c r="H89" s="67"/>
      <c r="I89" s="206"/>
      <c r="J89" s="179"/>
      <c r="K89" s="179"/>
      <c r="L89" s="208"/>
      <c r="M89" s="123" t="s">
        <v>155</v>
      </c>
      <c r="N89" s="135"/>
      <c r="O89" s="141">
        <v>45212</v>
      </c>
      <c r="P89" s="169"/>
      <c r="Q89" s="392">
        <f>O89-E2</f>
        <v>4</v>
      </c>
      <c r="R89" s="12"/>
      <c r="S89" s="25"/>
      <c r="T89" s="227"/>
      <c r="V89" s="272"/>
      <c r="W89" s="393"/>
      <c r="X89" s="394"/>
    </row>
    <row r="90" spans="1:24" ht="24" customHeight="1">
      <c r="A90" s="22"/>
      <c r="B90" s="62" t="s">
        <v>192</v>
      </c>
      <c r="C90" s="55"/>
      <c r="D90" s="955"/>
      <c r="E90" s="965"/>
      <c r="F90" s="98"/>
      <c r="G90" s="292"/>
      <c r="H90" s="67"/>
      <c r="I90" s="206"/>
      <c r="J90" s="179"/>
      <c r="K90" s="179"/>
      <c r="L90" s="208"/>
      <c r="M90" s="136" t="s">
        <v>156</v>
      </c>
      <c r="N90" s="137"/>
      <c r="O90" s="141">
        <v>45221</v>
      </c>
      <c r="P90" s="137"/>
      <c r="Q90" s="239">
        <f>O90-E2</f>
        <v>13</v>
      </c>
      <c r="R90" s="395" t="s">
        <v>264</v>
      </c>
      <c r="S90" s="25"/>
      <c r="T90" s="227"/>
      <c r="V90" s="272"/>
      <c r="W90" s="393"/>
      <c r="X90" s="394"/>
    </row>
    <row r="91" spans="1:24" ht="18" customHeight="1">
      <c r="A91" s="22"/>
      <c r="B91" s="62"/>
      <c r="C91" s="62"/>
      <c r="D91" s="955"/>
      <c r="E91" s="965"/>
      <c r="F91" s="98"/>
      <c r="G91" s="290"/>
      <c r="H91" s="293"/>
      <c r="I91" s="206"/>
      <c r="J91" s="179"/>
      <c r="K91" s="179"/>
      <c r="L91" s="208"/>
      <c r="M91" s="136" t="s">
        <v>158</v>
      </c>
      <c r="N91" s="137"/>
      <c r="O91" s="138">
        <v>45210</v>
      </c>
      <c r="P91" s="137"/>
      <c r="Q91" s="239">
        <f>O91-E2</f>
        <v>2</v>
      </c>
      <c r="R91" s="12"/>
      <c r="S91" s="25"/>
      <c r="T91" s="227"/>
      <c r="V91" s="272"/>
      <c r="X91" s="391"/>
    </row>
    <row r="92" spans="1:24" ht="18" customHeight="1">
      <c r="A92" s="22"/>
      <c r="B92" s="12"/>
      <c r="C92" s="12"/>
      <c r="D92" s="955"/>
      <c r="E92" s="965"/>
      <c r="F92" s="98"/>
      <c r="G92" s="294"/>
      <c r="H92" s="286"/>
      <c r="I92" s="206"/>
      <c r="J92" s="179"/>
      <c r="K92" s="179"/>
      <c r="L92" s="208"/>
      <c r="M92" s="142" t="s">
        <v>159</v>
      </c>
      <c r="N92" s="174"/>
      <c r="O92" s="144">
        <v>45323</v>
      </c>
      <c r="P92" s="175"/>
      <c r="Q92" s="266">
        <f>O92-E2</f>
        <v>115</v>
      </c>
      <c r="R92" s="251" t="s">
        <v>165</v>
      </c>
      <c r="S92" s="25"/>
      <c r="T92" s="227"/>
      <c r="V92" s="272"/>
      <c r="X92" s="391"/>
    </row>
    <row r="93" spans="1:24" ht="33.75" customHeight="1">
      <c r="A93" s="22"/>
      <c r="B93" s="55"/>
      <c r="C93" s="55"/>
      <c r="D93" s="955"/>
      <c r="E93" s="965"/>
      <c r="F93" s="98"/>
      <c r="G93" s="295"/>
      <c r="H93" s="67"/>
      <c r="I93" s="206"/>
      <c r="J93" s="179"/>
      <c r="K93" s="179"/>
      <c r="L93" s="208"/>
      <c r="M93" s="947" t="s">
        <v>162</v>
      </c>
      <c r="N93" s="948"/>
      <c r="O93" s="948"/>
      <c r="P93" s="948"/>
      <c r="Q93" s="949"/>
      <c r="R93" s="63" t="s">
        <v>126</v>
      </c>
      <c r="S93" s="25"/>
      <c r="T93" s="227"/>
      <c r="V93" s="272"/>
      <c r="W93" s="394"/>
    </row>
    <row r="94" spans="1:24" ht="33.75" customHeight="1">
      <c r="A94" s="22"/>
      <c r="B94" s="55"/>
      <c r="C94" s="55"/>
      <c r="D94" s="955"/>
      <c r="E94" s="965"/>
      <c r="F94" s="98"/>
      <c r="G94" s="295"/>
      <c r="H94" s="67"/>
      <c r="I94" s="206"/>
      <c r="J94" s="179"/>
      <c r="K94" s="179"/>
      <c r="L94" s="208"/>
      <c r="M94" s="191" t="s">
        <v>164</v>
      </c>
      <c r="N94" s="149">
        <v>4549.6000000000004</v>
      </c>
      <c r="O94" s="155"/>
      <c r="P94" s="340">
        <f>N94-D57</f>
        <v>23.000000000000909</v>
      </c>
      <c r="Q94" s="252"/>
      <c r="R94" s="258" t="s">
        <v>193</v>
      </c>
      <c r="S94" s="25"/>
      <c r="T94" s="227"/>
      <c r="V94" s="272"/>
      <c r="W94" s="394"/>
    </row>
    <row r="95" spans="1:24" ht="36.75" customHeight="1">
      <c r="A95" s="22"/>
      <c r="B95" s="55"/>
      <c r="C95" s="62"/>
      <c r="D95" s="955"/>
      <c r="E95" s="965"/>
      <c r="F95" s="98"/>
      <c r="G95" s="295"/>
      <c r="H95" s="286"/>
      <c r="I95" s="206"/>
      <c r="J95" s="179"/>
      <c r="K95" s="179"/>
      <c r="L95" s="208"/>
      <c r="M95" s="142" t="s">
        <v>166</v>
      </c>
      <c r="N95" s="187">
        <v>4549.6000000000004</v>
      </c>
      <c r="O95" s="192">
        <v>45373</v>
      </c>
      <c r="P95" s="341">
        <f>N95-D57</f>
        <v>23.000000000000909</v>
      </c>
      <c r="Q95" s="263">
        <f>O95-E2</f>
        <v>165</v>
      </c>
      <c r="R95" s="395" t="s">
        <v>194</v>
      </c>
      <c r="S95" s="25"/>
      <c r="T95" s="227"/>
      <c r="U95" s="387"/>
      <c r="V95" s="272"/>
      <c r="W95" s="391"/>
    </row>
    <row r="96" spans="1:24" ht="36" customHeight="1">
      <c r="A96" s="22"/>
      <c r="B96" s="55"/>
      <c r="C96" s="62"/>
      <c r="D96" s="955"/>
      <c r="E96" s="965"/>
      <c r="F96" s="98"/>
      <c r="G96" s="295"/>
      <c r="H96" s="286"/>
      <c r="I96" s="206"/>
      <c r="J96" s="179"/>
      <c r="K96" s="179"/>
      <c r="L96" s="208"/>
      <c r="M96" s="142" t="s">
        <v>167</v>
      </c>
      <c r="N96" s="190">
        <v>4549.6000000000004</v>
      </c>
      <c r="O96" s="189"/>
      <c r="P96" s="190">
        <f>N96-D57</f>
        <v>23.000000000000909</v>
      </c>
      <c r="Q96" s="396"/>
      <c r="R96" s="246" t="s">
        <v>139</v>
      </c>
      <c r="S96" s="25"/>
      <c r="T96" s="227"/>
      <c r="U96" s="387"/>
      <c r="V96" s="272"/>
      <c r="W96" s="391"/>
    </row>
    <row r="97" spans="1:23" ht="21.75" customHeight="1">
      <c r="A97" s="22"/>
      <c r="B97" s="55"/>
      <c r="C97" s="62"/>
      <c r="D97" s="955"/>
      <c r="E97" s="965"/>
      <c r="F97" s="98"/>
      <c r="G97" s="295"/>
      <c r="H97" s="286"/>
      <c r="I97" s="206"/>
      <c r="J97" s="179"/>
      <c r="K97" s="179"/>
      <c r="L97" s="208"/>
      <c r="M97" s="142"/>
      <c r="N97" s="784"/>
      <c r="O97" s="785"/>
      <c r="P97" s="784"/>
      <c r="Q97" s="396"/>
      <c r="R97" s="246"/>
      <c r="S97" s="25"/>
      <c r="T97" s="227"/>
      <c r="U97" s="387"/>
      <c r="V97" s="272"/>
      <c r="W97" s="391"/>
    </row>
    <row r="98" spans="1:23" ht="25.5" customHeight="1">
      <c r="A98" s="22"/>
      <c r="B98" s="55"/>
      <c r="C98" s="62"/>
      <c r="D98" s="955"/>
      <c r="E98" s="965"/>
      <c r="F98" s="98"/>
      <c r="G98" s="295"/>
      <c r="H98" s="286"/>
      <c r="I98" s="206"/>
      <c r="J98" s="179"/>
      <c r="K98" s="179"/>
      <c r="L98" s="208"/>
      <c r="M98" s="191"/>
      <c r="N98" s="155"/>
      <c r="O98" s="786"/>
      <c r="P98" s="749"/>
      <c r="Q98" s="787"/>
      <c r="R98" s="246"/>
      <c r="S98" s="25"/>
      <c r="T98" s="227"/>
      <c r="U98" s="387"/>
      <c r="V98" s="272"/>
      <c r="W98" s="391"/>
    </row>
    <row r="99" spans="1:23" ht="21.75" customHeight="1" thickBot="1">
      <c r="A99" s="22"/>
      <c r="B99" s="55"/>
      <c r="C99" s="62"/>
      <c r="D99" s="955"/>
      <c r="E99" s="965"/>
      <c r="F99" s="98"/>
      <c r="G99" s="295"/>
      <c r="H99" s="286"/>
      <c r="I99" s="206"/>
      <c r="J99" s="179"/>
      <c r="K99" s="179"/>
      <c r="L99" s="208"/>
      <c r="M99" s="191"/>
      <c r="N99" s="155"/>
      <c r="O99" s="786"/>
      <c r="P99" s="749"/>
      <c r="Q99" s="787"/>
      <c r="R99" s="63" t="s">
        <v>195</v>
      </c>
      <c r="S99" s="25"/>
      <c r="T99" s="227"/>
      <c r="U99" s="387"/>
      <c r="V99" s="272"/>
      <c r="W99" s="391"/>
    </row>
    <row r="100" spans="1:23" ht="22.5" customHeight="1" thickTop="1" thickBot="1">
      <c r="A100" s="22"/>
      <c r="B100" s="55"/>
      <c r="C100" s="62"/>
      <c r="D100" s="955"/>
      <c r="E100" s="965"/>
      <c r="F100" s="98"/>
      <c r="G100" s="296"/>
      <c r="H100" s="100"/>
      <c r="I100" s="206"/>
      <c r="J100" s="179"/>
      <c r="K100" s="179"/>
      <c r="L100" s="208"/>
      <c r="M100" s="181" t="s">
        <v>170</v>
      </c>
      <c r="N100" s="950" t="s">
        <v>171</v>
      </c>
      <c r="O100" s="951"/>
      <c r="P100" s="947" t="s">
        <v>172</v>
      </c>
      <c r="Q100" s="949"/>
      <c r="R100" s="251" t="s">
        <v>173</v>
      </c>
      <c r="S100" s="25"/>
      <c r="T100" s="227"/>
      <c r="U100" s="387"/>
      <c r="V100" s="272"/>
      <c r="W100" s="391"/>
    </row>
    <row r="101" spans="1:23" ht="21.75" customHeight="1" thickTop="1">
      <c r="A101" s="22"/>
      <c r="B101" s="55"/>
      <c r="C101" s="62"/>
      <c r="D101" s="955"/>
      <c r="E101" s="965"/>
      <c r="F101" s="98"/>
      <c r="G101" s="294"/>
      <c r="H101" s="67"/>
      <c r="I101" s="206"/>
      <c r="J101" s="179"/>
      <c r="K101" s="179"/>
      <c r="L101" s="208"/>
      <c r="M101" s="342" t="s">
        <v>196</v>
      </c>
      <c r="N101" s="133"/>
      <c r="O101" s="343">
        <v>45374</v>
      </c>
      <c r="P101" s="344"/>
      <c r="Q101" s="397">
        <f>O101-E2</f>
        <v>166</v>
      </c>
      <c r="R101" s="398">
        <v>5098</v>
      </c>
      <c r="S101" s="25"/>
      <c r="T101" s="227"/>
      <c r="U101" s="387"/>
      <c r="V101" s="272"/>
    </row>
    <row r="102" spans="1:23" ht="18" customHeight="1">
      <c r="A102" s="22"/>
      <c r="B102" s="55"/>
      <c r="C102" s="62"/>
      <c r="D102" s="955"/>
      <c r="E102" s="965"/>
      <c r="F102" s="98"/>
      <c r="G102" s="294"/>
      <c r="H102" s="67"/>
      <c r="I102" s="206"/>
      <c r="J102" s="179"/>
      <c r="K102" s="179"/>
      <c r="L102" s="208"/>
      <c r="M102" s="342"/>
      <c r="N102" s="152"/>
      <c r="O102" s="759"/>
      <c r="P102" s="760"/>
      <c r="Q102" s="761"/>
      <c r="R102" s="399" t="s">
        <v>174</v>
      </c>
      <c r="S102" s="25"/>
      <c r="T102" s="227"/>
      <c r="U102" s="387"/>
      <c r="V102" s="272"/>
    </row>
    <row r="103" spans="1:23" ht="18" customHeight="1">
      <c r="A103" s="22"/>
      <c r="B103" s="55"/>
      <c r="C103" s="62"/>
      <c r="D103" s="955"/>
      <c r="E103" s="965"/>
      <c r="F103" s="98"/>
      <c r="G103" s="294"/>
      <c r="H103" s="67"/>
      <c r="I103" s="206"/>
      <c r="J103" s="179"/>
      <c r="K103" s="179"/>
      <c r="L103" s="208"/>
      <c r="M103" s="342"/>
      <c r="N103" s="152"/>
      <c r="O103" s="759"/>
      <c r="P103" s="760"/>
      <c r="Q103" s="761"/>
      <c r="R103" s="285" t="s">
        <v>269</v>
      </c>
      <c r="S103" s="25"/>
      <c r="T103" s="227"/>
      <c r="U103" s="387"/>
      <c r="V103" s="272"/>
    </row>
    <row r="104" spans="1:23" ht="18" customHeight="1">
      <c r="A104" s="22"/>
      <c r="B104" s="55"/>
      <c r="C104" s="62"/>
      <c r="D104" s="955"/>
      <c r="E104" s="965"/>
      <c r="F104" s="98"/>
      <c r="G104" s="294"/>
      <c r="H104" s="67"/>
      <c r="I104" s="206"/>
      <c r="J104" s="179"/>
      <c r="K104" s="179"/>
      <c r="L104" s="208"/>
      <c r="M104" s="342"/>
      <c r="N104" s="152"/>
      <c r="O104" s="759"/>
      <c r="P104" s="760"/>
      <c r="Q104" s="761"/>
      <c r="S104" s="25"/>
      <c r="T104" s="227"/>
      <c r="U104" s="387"/>
      <c r="V104" s="272"/>
    </row>
    <row r="105" spans="1:23" ht="18" customHeight="1">
      <c r="A105" s="22"/>
      <c r="B105" s="55"/>
      <c r="C105" s="62"/>
      <c r="D105" s="955"/>
      <c r="E105" s="965"/>
      <c r="F105" s="98"/>
      <c r="G105" s="294"/>
      <c r="H105" s="67"/>
      <c r="I105" s="206"/>
      <c r="J105" s="179"/>
      <c r="K105" s="179"/>
      <c r="L105" s="208"/>
      <c r="M105" s="342"/>
      <c r="N105" s="196"/>
      <c r="O105" s="762"/>
      <c r="P105" s="763"/>
      <c r="Q105" s="748"/>
      <c r="R105" s="285"/>
      <c r="S105" s="25"/>
      <c r="T105" s="227"/>
      <c r="U105" s="387"/>
      <c r="V105" s="272"/>
    </row>
    <row r="106" spans="1:23" ht="10" customHeight="1">
      <c r="A106" s="297"/>
      <c r="B106" s="298"/>
      <c r="C106" s="298"/>
      <c r="D106" s="299" t="s">
        <v>197</v>
      </c>
      <c r="E106" s="300"/>
      <c r="F106" s="301"/>
      <c r="G106" s="302"/>
      <c r="H106" s="303"/>
      <c r="I106" s="348"/>
      <c r="J106" s="349"/>
      <c r="K106" s="349"/>
      <c r="L106" s="349"/>
      <c r="M106" s="349"/>
      <c r="N106" s="349"/>
      <c r="O106" s="349"/>
      <c r="P106" s="349"/>
      <c r="Q106" s="349"/>
      <c r="R106" s="400" t="s">
        <v>23</v>
      </c>
      <c r="S106" s="25"/>
    </row>
    <row r="107" spans="1:23" ht="18" customHeight="1" thickBot="1">
      <c r="A107" s="304"/>
      <c r="B107" s="94"/>
      <c r="C107" s="94"/>
      <c r="D107" s="957">
        <f>2802.5+1.3</f>
        <v>2803.8</v>
      </c>
      <c r="E107" s="966" t="s">
        <v>198</v>
      </c>
      <c r="F107" s="305"/>
      <c r="G107" s="306"/>
      <c r="H107" s="307" t="s">
        <v>199</v>
      </c>
      <c r="I107" s="350"/>
      <c r="J107" s="351"/>
      <c r="K107" s="351"/>
      <c r="L107" s="352"/>
      <c r="M107" s="941" t="s">
        <v>120</v>
      </c>
      <c r="N107" s="942"/>
      <c r="O107" s="942"/>
      <c r="P107" s="942"/>
      <c r="Q107" s="943"/>
      <c r="R107" s="401"/>
      <c r="S107" s="402"/>
      <c r="T107" s="227" t="e">
        <f ca="1">IF(#REF!="","",(#REF!-TODAY()))</f>
        <v>#REF!</v>
      </c>
      <c r="U107" s="403"/>
    </row>
    <row r="108" spans="1:23" ht="18" customHeight="1" thickTop="1">
      <c r="A108" s="22"/>
      <c r="B108" s="55"/>
      <c r="C108" s="55"/>
      <c r="D108" s="958"/>
      <c r="E108" s="967"/>
      <c r="F108" s="308"/>
      <c r="G108" s="99"/>
      <c r="H108" s="309"/>
      <c r="I108" s="353"/>
      <c r="J108" s="354"/>
      <c r="K108" s="354"/>
      <c r="L108" s="355"/>
      <c r="M108" s="356"/>
      <c r="N108" s="357"/>
      <c r="O108" s="358"/>
      <c r="P108" s="359"/>
      <c r="Q108" s="404"/>
      <c r="R108" s="405" t="s">
        <v>122</v>
      </c>
      <c r="S108" s="406"/>
      <c r="T108" s="227"/>
      <c r="U108" s="403"/>
    </row>
    <row r="109" spans="1:23" ht="18" customHeight="1">
      <c r="A109" s="22"/>
      <c r="B109" s="55"/>
      <c r="C109" s="55"/>
      <c r="D109" s="958"/>
      <c r="E109" s="967"/>
      <c r="F109" s="308"/>
      <c r="G109" s="99"/>
      <c r="H109" s="309"/>
      <c r="I109" s="353"/>
      <c r="J109" s="354"/>
      <c r="K109" s="354"/>
      <c r="L109" s="355"/>
      <c r="M109" s="136" t="s">
        <v>121</v>
      </c>
      <c r="N109" s="149">
        <f>2800.5+25</f>
        <v>2825.5</v>
      </c>
      <c r="O109" s="264"/>
      <c r="P109" s="360">
        <f>N109-D107</f>
        <v>21.699999999999818</v>
      </c>
      <c r="Q109" s="407"/>
      <c r="R109" s="231" t="s">
        <v>124</v>
      </c>
      <c r="S109" s="406"/>
      <c r="T109" s="227"/>
      <c r="U109" s="403"/>
    </row>
    <row r="110" spans="1:23" ht="18" customHeight="1">
      <c r="A110" s="22"/>
      <c r="B110" s="81"/>
      <c r="C110" s="81"/>
      <c r="D110" s="958"/>
      <c r="E110" s="967"/>
      <c r="F110" s="64"/>
      <c r="G110" s="99"/>
      <c r="H110" s="309"/>
      <c r="I110" s="353"/>
      <c r="J110" s="207"/>
      <c r="K110" s="207"/>
      <c r="L110" s="355"/>
      <c r="M110" s="136" t="s">
        <v>123</v>
      </c>
      <c r="N110" s="149">
        <f>2765.9+50</f>
        <v>2815.9</v>
      </c>
      <c r="O110" s="155"/>
      <c r="P110" s="361">
        <f>N110-D107</f>
        <v>12.099999999999909</v>
      </c>
      <c r="Q110" s="252"/>
      <c r="R110" s="408" t="s">
        <v>126</v>
      </c>
      <c r="S110" s="406"/>
      <c r="T110" s="227" t="e">
        <f ca="1">IF(#REF!="","",(#REF!-TODAY()))</f>
        <v>#REF!</v>
      </c>
      <c r="U110" s="403"/>
    </row>
    <row r="111" spans="1:23" s="2" customFormat="1" ht="18" customHeight="1">
      <c r="A111" s="22"/>
      <c r="B111" s="81"/>
      <c r="C111" s="81"/>
      <c r="D111" s="958"/>
      <c r="E111" s="967"/>
      <c r="F111" s="64"/>
      <c r="G111" s="102"/>
      <c r="H111" s="310"/>
      <c r="I111" s="362"/>
      <c r="J111" s="363"/>
      <c r="K111" s="354"/>
      <c r="L111" s="364"/>
      <c r="M111" s="136" t="s">
        <v>125</v>
      </c>
      <c r="N111" s="149">
        <f>2736.2+100</f>
        <v>2836.2</v>
      </c>
      <c r="O111" s="155"/>
      <c r="P111" s="360">
        <f>N111-D107</f>
        <v>32.399999999999636</v>
      </c>
      <c r="Q111" s="252"/>
      <c r="R111" s="409"/>
      <c r="S111" s="406"/>
      <c r="T111" s="389"/>
      <c r="U111" s="403"/>
    </row>
    <row r="112" spans="1:23" s="2" customFormat="1" ht="18" customHeight="1">
      <c r="A112" s="22"/>
      <c r="B112" s="81"/>
      <c r="C112" s="81"/>
      <c r="D112" s="958"/>
      <c r="E112" s="967"/>
      <c r="F112" s="64"/>
      <c r="G112" s="102"/>
      <c r="H112" s="310"/>
      <c r="I112" s="362"/>
      <c r="J112" s="363"/>
      <c r="K112" s="354"/>
      <c r="L112" s="364"/>
      <c r="M112" s="136" t="s">
        <v>200</v>
      </c>
      <c r="N112" s="149">
        <f>2699.1+150</f>
        <v>2849.1</v>
      </c>
      <c r="O112" s="155"/>
      <c r="P112" s="360">
        <f>N112-D107</f>
        <v>45.299999999999727</v>
      </c>
      <c r="Q112" s="396"/>
      <c r="R112" s="236" t="s">
        <v>129</v>
      </c>
      <c r="S112" s="406"/>
      <c r="T112" s="389"/>
      <c r="U112" s="403"/>
    </row>
    <row r="113" spans="1:26" s="2" customFormat="1" ht="18" customHeight="1">
      <c r="A113" s="22"/>
      <c r="B113" s="81"/>
      <c r="C113" s="81"/>
      <c r="D113" s="958"/>
      <c r="E113" s="967"/>
      <c r="F113" s="64"/>
      <c r="G113" s="102"/>
      <c r="H113" s="310"/>
      <c r="I113" s="362"/>
      <c r="J113" s="363"/>
      <c r="K113" s="354"/>
      <c r="L113" s="364"/>
      <c r="M113" s="132" t="s">
        <v>201</v>
      </c>
      <c r="N113" s="344"/>
      <c r="O113" s="141">
        <v>44849</v>
      </c>
      <c r="P113" s="365"/>
      <c r="Q113" s="410">
        <f>O113-E2</f>
        <v>-359</v>
      </c>
      <c r="R113" s="255" t="s">
        <v>154</v>
      </c>
      <c r="S113" s="406"/>
      <c r="T113" s="389"/>
      <c r="U113" s="403"/>
    </row>
    <row r="114" spans="1:26" s="2" customFormat="1" ht="18" customHeight="1">
      <c r="A114" s="22"/>
      <c r="B114" s="81"/>
      <c r="C114" s="81"/>
      <c r="D114" s="958"/>
      <c r="E114" s="967"/>
      <c r="F114" s="64"/>
      <c r="G114" s="102"/>
      <c r="H114" s="310"/>
      <c r="I114" s="362"/>
      <c r="J114" s="363"/>
      <c r="K114" s="354"/>
      <c r="L114" s="364"/>
      <c r="M114" s="136" t="s">
        <v>130</v>
      </c>
      <c r="N114" s="137"/>
      <c r="O114" s="138">
        <v>44849</v>
      </c>
      <c r="P114" s="139"/>
      <c r="Q114" s="411">
        <f>O114-E2</f>
        <v>-359</v>
      </c>
      <c r="R114" s="412" t="s">
        <v>202</v>
      </c>
      <c r="S114" s="406"/>
      <c r="T114" s="389"/>
      <c r="U114" s="403"/>
    </row>
    <row r="115" spans="1:26" s="2" customFormat="1" ht="18" customHeight="1">
      <c r="A115" s="22"/>
      <c r="B115" s="81"/>
      <c r="C115" s="81"/>
      <c r="D115" s="958"/>
      <c r="E115" s="967"/>
      <c r="F115" s="64"/>
      <c r="G115" s="102"/>
      <c r="H115" s="310"/>
      <c r="I115" s="362"/>
      <c r="J115" s="363"/>
      <c r="K115" s="354"/>
      <c r="L115" s="364"/>
      <c r="M115" s="136" t="s">
        <v>203</v>
      </c>
      <c r="N115" s="137"/>
      <c r="O115" s="138">
        <v>44862</v>
      </c>
      <c r="P115" s="137"/>
      <c r="Q115" s="239">
        <f>O115-E2</f>
        <v>-346</v>
      </c>
      <c r="R115" s="412" t="s">
        <v>204</v>
      </c>
      <c r="S115" s="406"/>
      <c r="T115" s="389"/>
      <c r="U115" s="403"/>
    </row>
    <row r="116" spans="1:26" s="2" customFormat="1" ht="18" customHeight="1">
      <c r="A116" s="22"/>
      <c r="B116" s="54" t="s">
        <v>205</v>
      </c>
      <c r="C116" s="81"/>
      <c r="D116" s="958"/>
      <c r="E116" s="967"/>
      <c r="F116" s="64"/>
      <c r="G116" s="281" t="s">
        <v>23</v>
      </c>
      <c r="H116" s="310"/>
      <c r="I116" s="362"/>
      <c r="J116" s="363"/>
      <c r="K116" s="354"/>
      <c r="L116" s="364"/>
      <c r="M116" s="136" t="s">
        <v>180</v>
      </c>
      <c r="N116" s="318"/>
      <c r="O116" s="144">
        <v>44867</v>
      </c>
      <c r="P116" s="318"/>
      <c r="Q116" s="253">
        <f>O116-E2</f>
        <v>-341</v>
      </c>
      <c r="R116" s="243"/>
      <c r="S116" s="406"/>
      <c r="T116" s="389"/>
      <c r="U116" s="403"/>
    </row>
    <row r="117" spans="1:26" s="2" customFormat="1" ht="18" customHeight="1">
      <c r="A117" s="22"/>
      <c r="B117" s="54">
        <v>31316</v>
      </c>
      <c r="C117" s="81"/>
      <c r="D117" s="958"/>
      <c r="E117" s="967"/>
      <c r="F117" s="64"/>
      <c r="G117" s="102"/>
      <c r="H117" s="310"/>
      <c r="I117" s="362"/>
      <c r="J117" s="363"/>
      <c r="K117" s="354"/>
      <c r="L117" s="364"/>
      <c r="M117" s="127" t="s">
        <v>133</v>
      </c>
      <c r="N117" s="318"/>
      <c r="O117" s="138" t="s">
        <v>206</v>
      </c>
      <c r="P117" s="318"/>
      <c r="Q117" s="253" t="s">
        <v>206</v>
      </c>
      <c r="R117" s="251" t="s">
        <v>143</v>
      </c>
      <c r="S117" s="406"/>
      <c r="T117" s="389"/>
      <c r="U117" s="403"/>
    </row>
    <row r="118" spans="1:26" ht="18" customHeight="1">
      <c r="A118" s="22"/>
      <c r="B118" s="81"/>
      <c r="C118" s="81"/>
      <c r="D118" s="958"/>
      <c r="E118" s="967"/>
      <c r="F118" s="64"/>
      <c r="G118" s="311" t="s">
        <v>207</v>
      </c>
      <c r="H118" s="310"/>
      <c r="I118" s="362"/>
      <c r="J118" s="366"/>
      <c r="K118" s="367"/>
      <c r="L118" s="364"/>
      <c r="M118" s="368"/>
      <c r="N118" s="369"/>
      <c r="O118" s="370"/>
      <c r="P118" s="371"/>
      <c r="Q118" s="413"/>
      <c r="R118" s="255" t="s">
        <v>154</v>
      </c>
      <c r="S118" s="406"/>
      <c r="T118" s="227">
        <f ca="1">IF(O113="","",(O113-TODAY()))</f>
        <v>-358</v>
      </c>
      <c r="U118" s="403"/>
      <c r="Z118" s="419"/>
    </row>
    <row r="119" spans="1:26" ht="18" customHeight="1" thickBot="1">
      <c r="A119" s="22"/>
      <c r="B119" s="312"/>
      <c r="C119" s="81"/>
      <c r="D119" s="958"/>
      <c r="E119" s="967"/>
      <c r="F119" s="64"/>
      <c r="G119" s="313"/>
      <c r="H119" s="310"/>
      <c r="I119" s="362"/>
      <c r="J119" s="366"/>
      <c r="K119" s="367"/>
      <c r="L119" s="364"/>
      <c r="M119" s="372"/>
      <c r="N119" s="152"/>
      <c r="O119" s="373"/>
      <c r="P119" s="152"/>
      <c r="Q119" s="414"/>
      <c r="R119" s="415" t="s">
        <v>208</v>
      </c>
      <c r="S119" s="406"/>
      <c r="T119" s="227"/>
      <c r="U119" s="403"/>
      <c r="Z119" s="262"/>
    </row>
    <row r="120" spans="1:26" ht="18" customHeight="1">
      <c r="A120" s="22"/>
      <c r="B120" s="312"/>
      <c r="C120" s="81"/>
      <c r="D120" s="958"/>
      <c r="E120" s="967"/>
      <c r="F120" s="64"/>
      <c r="G120" s="314"/>
      <c r="H120" s="100"/>
      <c r="I120" s="362"/>
      <c r="J120" s="366"/>
      <c r="K120" s="367"/>
      <c r="L120" s="364"/>
      <c r="M120" s="374" t="s">
        <v>182</v>
      </c>
      <c r="N120" s="375">
        <f>2835-0.3</f>
        <v>2834.7</v>
      </c>
      <c r="O120" s="323">
        <v>44873</v>
      </c>
      <c r="P120" s="376">
        <f>N120-D107</f>
        <v>30.899999999999636</v>
      </c>
      <c r="Q120" s="390">
        <f>O120-E2</f>
        <v>-335</v>
      </c>
      <c r="R120" s="415" t="s">
        <v>209</v>
      </c>
      <c r="S120" s="406"/>
      <c r="T120" s="227"/>
      <c r="U120" s="403"/>
      <c r="Z120" s="278"/>
    </row>
    <row r="121" spans="1:26" ht="18" customHeight="1">
      <c r="A121" s="22"/>
      <c r="B121" s="81"/>
      <c r="C121" s="81"/>
      <c r="D121" s="958"/>
      <c r="E121" s="967"/>
      <c r="F121" s="64"/>
      <c r="H121" s="100"/>
      <c r="I121" s="362"/>
      <c r="J121" s="179"/>
      <c r="K121" s="179"/>
      <c r="L121" s="377"/>
      <c r="M121" s="329" t="s">
        <v>142</v>
      </c>
      <c r="N121" s="150"/>
      <c r="O121" s="148">
        <v>44905</v>
      </c>
      <c r="P121" s="150"/>
      <c r="Q121" s="239">
        <f>O121-E2</f>
        <v>-303</v>
      </c>
      <c r="R121" s="415" t="s">
        <v>210</v>
      </c>
      <c r="S121" s="406"/>
      <c r="T121" s="227"/>
      <c r="U121" s="403"/>
      <c r="Z121" s="278"/>
    </row>
    <row r="122" spans="1:26" s="2" customFormat="1" ht="21" customHeight="1">
      <c r="A122" s="22"/>
      <c r="B122" s="81"/>
      <c r="C122" s="81"/>
      <c r="D122" s="958"/>
      <c r="E122" s="967"/>
      <c r="F122" s="64"/>
      <c r="G122" s="85"/>
      <c r="H122" s="310"/>
      <c r="I122" s="179"/>
      <c r="J122" s="179"/>
      <c r="K122" s="178"/>
      <c r="L122" s="377"/>
      <c r="M122" s="136" t="s">
        <v>141</v>
      </c>
      <c r="N122" s="378"/>
      <c r="O122" s="379">
        <v>44862</v>
      </c>
      <c r="P122" s="378"/>
      <c r="Q122" s="253">
        <f>O122-E2</f>
        <v>-346</v>
      </c>
      <c r="R122" s="415"/>
      <c r="S122" s="406"/>
      <c r="T122" s="389"/>
      <c r="U122" s="403"/>
      <c r="Z122" s="278"/>
    </row>
    <row r="123" spans="1:26" s="2" customFormat="1" ht="21" customHeight="1">
      <c r="A123" s="22"/>
      <c r="B123" s="81"/>
      <c r="C123" s="81"/>
      <c r="D123" s="958"/>
      <c r="E123" s="967"/>
      <c r="F123" s="157"/>
      <c r="G123" s="315"/>
      <c r="H123" s="310"/>
      <c r="I123" s="380"/>
      <c r="J123" s="381"/>
      <c r="K123" s="382"/>
      <c r="L123" s="377"/>
      <c r="M123" s="383" t="s">
        <v>189</v>
      </c>
      <c r="N123" s="190">
        <f>2736.2+100</f>
        <v>2836.2</v>
      </c>
      <c r="O123" s="189"/>
      <c r="P123" s="384">
        <f>N123-D107</f>
        <v>32.399999999999636</v>
      </c>
      <c r="Q123" s="416"/>
      <c r="R123" s="417" t="s">
        <v>211</v>
      </c>
      <c r="S123" s="406"/>
      <c r="T123" s="389"/>
      <c r="U123" s="403"/>
    </row>
    <row r="124" spans="1:26" s="2" customFormat="1" ht="21" customHeight="1">
      <c r="A124" s="22"/>
      <c r="B124" s="62" t="s">
        <v>145</v>
      </c>
      <c r="C124" s="246" t="s">
        <v>145</v>
      </c>
      <c r="D124" s="958"/>
      <c r="E124" s="967"/>
      <c r="F124" s="157"/>
      <c r="G124" s="57"/>
      <c r="H124" s="310"/>
      <c r="I124" s="380"/>
      <c r="J124" s="381"/>
      <c r="K124" s="385"/>
      <c r="L124" s="377"/>
      <c r="M124" s="136" t="s">
        <v>212</v>
      </c>
      <c r="N124" s="143"/>
      <c r="O124" s="144">
        <v>44856</v>
      </c>
      <c r="P124" s="143"/>
      <c r="Q124" s="250">
        <f>O124-E2</f>
        <v>-352</v>
      </c>
      <c r="S124" s="406"/>
      <c r="T124" s="389"/>
      <c r="U124" s="403"/>
    </row>
    <row r="125" spans="1:26" s="2" customFormat="1" ht="21" customHeight="1">
      <c r="A125" s="22"/>
      <c r="B125" s="62"/>
      <c r="C125" s="246"/>
      <c r="D125" s="958"/>
      <c r="E125" s="967"/>
      <c r="F125" s="162"/>
      <c r="G125" s="420"/>
      <c r="H125" s="421"/>
      <c r="I125" s="380"/>
      <c r="J125" s="381"/>
      <c r="K125" s="452"/>
      <c r="L125" s="377"/>
      <c r="M125" s="151" t="s">
        <v>213</v>
      </c>
      <c r="N125" s="143"/>
      <c r="O125" s="144">
        <v>44856</v>
      </c>
      <c r="P125" s="143"/>
      <c r="Q125" s="250">
        <f>O125-E2</f>
        <v>-352</v>
      </c>
      <c r="R125" s="510" t="s">
        <v>139</v>
      </c>
      <c r="S125" s="406"/>
      <c r="T125" s="389"/>
      <c r="U125" s="403"/>
    </row>
    <row r="126" spans="1:26" s="2" customFormat="1" ht="19.5" customHeight="1">
      <c r="A126" s="22"/>
      <c r="B126" s="62" t="s">
        <v>195</v>
      </c>
      <c r="C126" s="730" t="s">
        <v>195</v>
      </c>
      <c r="D126" s="958"/>
      <c r="E126" s="967"/>
      <c r="F126" s="157"/>
      <c r="G126" s="5"/>
      <c r="H126" s="310"/>
      <c r="I126" s="380"/>
      <c r="J126" s="381"/>
      <c r="K126" s="385"/>
      <c r="L126" s="333"/>
      <c r="M126" s="453" t="s">
        <v>151</v>
      </c>
      <c r="N126" s="360">
        <v>2869.6</v>
      </c>
      <c r="O126" s="155"/>
      <c r="P126" s="360">
        <f>N126-D107</f>
        <v>65.799999999999727</v>
      </c>
      <c r="Q126" s="252"/>
      <c r="R126" s="408" t="s">
        <v>126</v>
      </c>
      <c r="S126" s="406"/>
      <c r="T126" s="389"/>
      <c r="U126" s="403"/>
    </row>
    <row r="127" spans="1:26" s="2" customFormat="1" ht="21.75" customHeight="1">
      <c r="A127" s="22"/>
      <c r="B127" s="62"/>
      <c r="C127" s="81"/>
      <c r="D127" s="958"/>
      <c r="E127" s="967"/>
      <c r="F127" s="162"/>
      <c r="G127" s="57"/>
      <c r="H127" s="421"/>
      <c r="I127" s="454"/>
      <c r="J127" s="381"/>
      <c r="K127" s="452"/>
      <c r="L127" s="377"/>
      <c r="M127" s="136" t="s">
        <v>55</v>
      </c>
      <c r="N127" s="149">
        <f>2830.5</f>
        <v>2830.5</v>
      </c>
      <c r="O127" s="196"/>
      <c r="P127" s="360">
        <f>N127-D107</f>
        <v>26.699999999999818</v>
      </c>
      <c r="Q127" s="196"/>
      <c r="R127" s="248"/>
      <c r="S127" s="406"/>
      <c r="T127" s="389"/>
      <c r="U127" s="403"/>
    </row>
    <row r="128" spans="1:26" s="2" customFormat="1" ht="20.25" customHeight="1">
      <c r="A128" s="22"/>
      <c r="B128" s="62"/>
      <c r="C128" s="81"/>
      <c r="D128" s="958"/>
      <c r="E128" s="967"/>
      <c r="F128" s="58"/>
      <c r="G128" s="422"/>
      <c r="H128" s="58"/>
      <c r="I128" s="380"/>
      <c r="J128" s="381"/>
      <c r="K128" s="385"/>
      <c r="L128" s="333"/>
      <c r="M128" s="453" t="s">
        <v>150</v>
      </c>
      <c r="N128" s="360">
        <v>2848.6</v>
      </c>
      <c r="O128" s="455"/>
      <c r="P128" s="360">
        <f>N128-D107</f>
        <v>44.799999999999727</v>
      </c>
      <c r="Q128" s="455"/>
      <c r="R128" s="248"/>
      <c r="S128" s="406"/>
      <c r="T128" s="389"/>
      <c r="U128" s="403"/>
    </row>
    <row r="129" spans="1:21" s="2" customFormat="1" ht="21" customHeight="1">
      <c r="A129" s="22"/>
      <c r="B129" s="81"/>
      <c r="C129" s="81"/>
      <c r="D129" s="958"/>
      <c r="E129" s="967"/>
      <c r="F129" s="423"/>
      <c r="G129" s="57"/>
      <c r="H129" s="424"/>
      <c r="I129" s="156"/>
      <c r="J129" s="308"/>
      <c r="K129" s="157"/>
      <c r="L129" s="377"/>
      <c r="M129" s="456" t="s">
        <v>214</v>
      </c>
      <c r="N129" s="360">
        <v>2857.8</v>
      </c>
      <c r="O129" s="137"/>
      <c r="P129" s="360">
        <f>N129-D107</f>
        <v>54</v>
      </c>
      <c r="Q129" s="137"/>
      <c r="R129" s="251" t="s">
        <v>152</v>
      </c>
      <c r="S129" s="406"/>
      <c r="T129" s="389"/>
      <c r="U129" s="403"/>
    </row>
    <row r="130" spans="1:21" s="2" customFormat="1" ht="21" customHeight="1">
      <c r="A130" s="22"/>
      <c r="B130" s="81"/>
      <c r="C130" s="81"/>
      <c r="D130" s="958"/>
      <c r="E130" s="967"/>
      <c r="F130" s="423"/>
      <c r="G130" s="57"/>
      <c r="H130" s="424"/>
      <c r="I130" s="156"/>
      <c r="J130" s="308"/>
      <c r="K130" s="157"/>
      <c r="L130" s="377"/>
      <c r="M130" s="456" t="s">
        <v>215</v>
      </c>
      <c r="N130" s="360">
        <v>2857.8</v>
      </c>
      <c r="O130" s="137"/>
      <c r="P130" s="457" t="e">
        <f>N130-C126</f>
        <v>#VALUE!</v>
      </c>
      <c r="Q130" s="137"/>
      <c r="R130" s="60"/>
      <c r="S130" s="406"/>
      <c r="T130" s="389"/>
      <c r="U130" s="403"/>
    </row>
    <row r="131" spans="1:21" s="2" customFormat="1" ht="21" customHeight="1">
      <c r="A131" s="22"/>
      <c r="B131" s="81"/>
      <c r="C131" s="81"/>
      <c r="D131" s="958"/>
      <c r="E131" s="967"/>
      <c r="F131" s="58">
        <v>44846</v>
      </c>
      <c r="G131" s="425" t="s">
        <v>216</v>
      </c>
      <c r="H131" s="58"/>
      <c r="I131" s="120"/>
      <c r="J131" s="308"/>
      <c r="K131" s="64"/>
      <c r="L131" s="333"/>
      <c r="M131" s="456" t="s">
        <v>217</v>
      </c>
      <c r="N131" s="196"/>
      <c r="O131" s="148">
        <v>44854</v>
      </c>
      <c r="P131" s="196"/>
      <c r="Q131" s="489">
        <f>O131-E2</f>
        <v>-354</v>
      </c>
      <c r="R131" s="511" t="s">
        <v>154</v>
      </c>
      <c r="S131" s="406"/>
      <c r="T131" s="389"/>
      <c r="U131" s="403"/>
    </row>
    <row r="132" spans="1:21" s="2" customFormat="1" ht="18" customHeight="1">
      <c r="A132" s="22"/>
      <c r="B132" s="81"/>
      <c r="C132" s="426"/>
      <c r="D132" s="958"/>
      <c r="E132" s="967"/>
      <c r="F132" s="423"/>
      <c r="G132" s="79"/>
      <c r="H132" s="58"/>
      <c r="I132" s="381"/>
      <c r="J132" s="381"/>
      <c r="K132" s="458"/>
      <c r="L132" s="208"/>
      <c r="M132" s="329" t="s">
        <v>144</v>
      </c>
      <c r="N132" s="149">
        <v>2886.2</v>
      </c>
      <c r="O132" s="346">
        <v>45084</v>
      </c>
      <c r="P132" s="149">
        <f>N132-D107</f>
        <v>82.399999999999636</v>
      </c>
      <c r="Q132" s="239">
        <f>O132-E2</f>
        <v>-124</v>
      </c>
      <c r="R132" s="258"/>
      <c r="S132" s="406"/>
      <c r="T132" s="389"/>
      <c r="U132" s="403"/>
    </row>
    <row r="133" spans="1:21" s="2" customFormat="1" ht="18" customHeight="1">
      <c r="A133" s="22"/>
      <c r="B133" s="81"/>
      <c r="D133" s="958"/>
      <c r="E133" s="967"/>
      <c r="F133" s="98"/>
      <c r="G133" s="59" t="s">
        <v>58</v>
      </c>
      <c r="H133" s="421">
        <v>45104</v>
      </c>
      <c r="I133" s="459"/>
      <c r="J133" s="87"/>
      <c r="K133" s="335"/>
      <c r="L133" s="208"/>
      <c r="M133" s="460" t="s">
        <v>218</v>
      </c>
      <c r="N133" s="190">
        <v>3007</v>
      </c>
      <c r="O133" s="461">
        <v>44862</v>
      </c>
      <c r="P133" s="190">
        <f>N133-D107</f>
        <v>203.19999999999982</v>
      </c>
      <c r="Q133" s="512">
        <f>O133-E2</f>
        <v>-346</v>
      </c>
      <c r="R133" s="258" t="s">
        <v>219</v>
      </c>
      <c r="S133" s="406"/>
      <c r="T133" s="389"/>
      <c r="U133" s="403"/>
    </row>
    <row r="134" spans="1:21" s="2" customFormat="1" ht="18" customHeight="1">
      <c r="A134" s="22"/>
      <c r="B134" s="312"/>
      <c r="D134" s="958"/>
      <c r="E134" s="967"/>
      <c r="F134" s="64"/>
      <c r="G134" s="296" t="s">
        <v>220</v>
      </c>
      <c r="H134" s="310"/>
      <c r="I134" s="308"/>
      <c r="J134" s="308"/>
      <c r="K134" s="462"/>
      <c r="L134" s="208"/>
      <c r="M134" s="460" t="s">
        <v>221</v>
      </c>
      <c r="N134" s="347">
        <v>4450</v>
      </c>
      <c r="O134" s="463"/>
      <c r="P134" s="347">
        <f>N134-R150</f>
        <v>104</v>
      </c>
      <c r="Q134" s="482"/>
      <c r="R134" s="258" t="s">
        <v>222</v>
      </c>
      <c r="S134" s="406"/>
      <c r="T134" s="389"/>
      <c r="U134" s="403"/>
    </row>
    <row r="135" spans="1:21" s="2" customFormat="1" ht="18" customHeight="1">
      <c r="A135" s="22"/>
      <c r="B135" s="312"/>
      <c r="D135" s="958"/>
      <c r="E135" s="967"/>
      <c r="F135" s="64"/>
      <c r="G135" s="296" t="s">
        <v>223</v>
      </c>
      <c r="H135" s="421" t="s">
        <v>224</v>
      </c>
      <c r="I135" s="308"/>
      <c r="J135" s="179"/>
      <c r="K135" s="178"/>
      <c r="L135" s="208"/>
      <c r="M135" s="464"/>
      <c r="N135" s="464"/>
      <c r="O135" s="464"/>
      <c r="P135" s="464"/>
      <c r="Q135" s="464"/>
      <c r="R135" s="258"/>
      <c r="S135" s="406"/>
      <c r="T135" s="389"/>
      <c r="U135" s="403"/>
    </row>
    <row r="136" spans="1:21" s="2" customFormat="1" ht="18" customHeight="1" thickBot="1">
      <c r="A136" s="22"/>
      <c r="B136" s="312"/>
      <c r="D136" s="958"/>
      <c r="E136" s="967"/>
      <c r="F136" s="64"/>
      <c r="G136" s="296"/>
      <c r="H136" s="421" t="s">
        <v>225</v>
      </c>
      <c r="I136" s="465"/>
      <c r="J136" s="466"/>
      <c r="K136" s="467"/>
      <c r="L136" s="208"/>
      <c r="M136" s="468"/>
      <c r="N136" s="468"/>
      <c r="O136" s="468"/>
      <c r="P136" s="468"/>
      <c r="Q136" s="468"/>
      <c r="R136" s="258"/>
      <c r="S136" s="406"/>
      <c r="T136" s="389"/>
      <c r="U136" s="403"/>
    </row>
    <row r="137" spans="1:21" s="2" customFormat="1" ht="18" customHeight="1" thickTop="1" thickBot="1">
      <c r="A137" s="22"/>
      <c r="B137" s="312"/>
      <c r="D137" s="958"/>
      <c r="E137" s="967"/>
      <c r="F137" s="64"/>
      <c r="G137" s="427" t="s">
        <v>226</v>
      </c>
      <c r="H137" s="421">
        <v>45494</v>
      </c>
      <c r="I137" s="308"/>
      <c r="J137" s="308"/>
      <c r="K137" s="178"/>
      <c r="L137" s="208"/>
      <c r="M137" s="944" t="s">
        <v>153</v>
      </c>
      <c r="N137" s="945"/>
      <c r="O137" s="945"/>
      <c r="P137" s="945"/>
      <c r="Q137" s="946"/>
      <c r="R137" s="258"/>
      <c r="S137" s="406"/>
      <c r="T137" s="389"/>
      <c r="U137" s="403"/>
    </row>
    <row r="138" spans="1:21" s="2" customFormat="1" ht="18" customHeight="1" thickTop="1">
      <c r="A138" s="22"/>
      <c r="B138" s="312"/>
      <c r="D138" s="958"/>
      <c r="E138" s="967"/>
      <c r="F138" s="163"/>
      <c r="G138" s="428" t="s">
        <v>227</v>
      </c>
      <c r="H138" s="310"/>
      <c r="I138" s="308"/>
      <c r="J138" s="179"/>
      <c r="K138" s="178"/>
      <c r="L138" s="208"/>
      <c r="M138" s="374" t="s">
        <v>228</v>
      </c>
      <c r="N138" s="344"/>
      <c r="O138" s="141">
        <v>44847</v>
      </c>
      <c r="P138" s="169"/>
      <c r="Q138" s="513">
        <f>O138-E2</f>
        <v>-361</v>
      </c>
      <c r="R138" s="312"/>
      <c r="S138" s="406"/>
      <c r="T138" s="389"/>
      <c r="U138" s="403"/>
    </row>
    <row r="139" spans="1:21" s="2" customFormat="1" ht="18" customHeight="1">
      <c r="A139" s="22"/>
      <c r="B139" s="312"/>
      <c r="D139" s="958"/>
      <c r="E139" s="967"/>
      <c r="F139" s="163"/>
      <c r="G139" s="79"/>
      <c r="H139" s="421"/>
      <c r="I139" s="64"/>
      <c r="J139" s="64"/>
      <c r="K139" s="310"/>
      <c r="L139" s="208"/>
      <c r="M139" s="136" t="s">
        <v>156</v>
      </c>
      <c r="N139" s="137"/>
      <c r="O139" s="138">
        <v>44872</v>
      </c>
      <c r="P139" s="137"/>
      <c r="Q139" s="235">
        <f>O139-E2</f>
        <v>-336</v>
      </c>
      <c r="R139" s="514" t="s">
        <v>157</v>
      </c>
      <c r="S139" s="406"/>
      <c r="T139" s="389"/>
      <c r="U139" s="403"/>
    </row>
    <row r="140" spans="1:21" s="2" customFormat="1" ht="21" customHeight="1">
      <c r="A140" s="22"/>
      <c r="B140" s="62"/>
      <c r="C140" s="81"/>
      <c r="D140" s="958"/>
      <c r="E140" s="967"/>
      <c r="F140" s="64"/>
      <c r="G140" s="79"/>
      <c r="H140" s="310"/>
      <c r="I140" s="179"/>
      <c r="J140" s="179"/>
      <c r="K140" s="178"/>
      <c r="L140" s="208"/>
      <c r="M140" s="136" t="s">
        <v>158</v>
      </c>
      <c r="N140" s="137"/>
      <c r="O140" s="138">
        <v>44862</v>
      </c>
      <c r="P140" s="137"/>
      <c r="Q140" s="235">
        <f>O140-E2</f>
        <v>-346</v>
      </c>
      <c r="R140" s="408" t="s">
        <v>126</v>
      </c>
      <c r="S140" s="406"/>
      <c r="T140" s="389"/>
      <c r="U140" s="403"/>
    </row>
    <row r="141" spans="1:21" s="2" customFormat="1" ht="16.5" customHeight="1">
      <c r="A141" s="22"/>
      <c r="B141" s="312"/>
      <c r="C141" s="81"/>
      <c r="D141" s="958"/>
      <c r="E141" s="967"/>
      <c r="F141" s="163"/>
      <c r="G141" s="429" t="s">
        <v>229</v>
      </c>
      <c r="H141" s="310"/>
      <c r="I141" s="179"/>
      <c r="J141" s="179"/>
      <c r="K141" s="178"/>
      <c r="L141" s="208"/>
      <c r="M141" s="136" t="s">
        <v>159</v>
      </c>
      <c r="N141" s="137"/>
      <c r="O141" s="138">
        <v>44862</v>
      </c>
      <c r="P141" s="469"/>
      <c r="Q141" s="235">
        <f>O141-E2</f>
        <v>-346</v>
      </c>
      <c r="R141" s="258"/>
      <c r="S141" s="406"/>
      <c r="T141" s="389"/>
      <c r="U141" s="403"/>
    </row>
    <row r="142" spans="1:21" s="2" customFormat="1" ht="16.5" customHeight="1">
      <c r="A142" s="22"/>
      <c r="B142" s="81" t="s">
        <v>161</v>
      </c>
      <c r="C142" s="312"/>
      <c r="D142" s="958"/>
      <c r="E142" s="967"/>
      <c r="F142" s="430"/>
      <c r="G142" s="82" t="s">
        <v>230</v>
      </c>
      <c r="H142" s="421"/>
      <c r="I142" s="308"/>
      <c r="J142" s="308"/>
      <c r="K142" s="470"/>
      <c r="L142" s="471"/>
      <c r="M142" s="319"/>
      <c r="N142" s="137"/>
      <c r="O142" s="472"/>
      <c r="P142" s="469"/>
      <c r="Q142" s="345"/>
      <c r="R142" s="515"/>
      <c r="S142" s="406"/>
      <c r="T142" s="389"/>
      <c r="U142" s="403"/>
    </row>
    <row r="143" spans="1:21" s="2" customFormat="1" ht="22.5" customHeight="1" thickBot="1">
      <c r="A143" s="22"/>
      <c r="B143" s="81" t="s">
        <v>195</v>
      </c>
      <c r="C143" s="246" t="s">
        <v>161</v>
      </c>
      <c r="D143" s="958"/>
      <c r="E143" s="967"/>
      <c r="F143" s="64"/>
      <c r="G143" s="429"/>
      <c r="H143" s="310"/>
      <c r="I143" s="308"/>
      <c r="J143" s="308"/>
      <c r="K143" s="470"/>
      <c r="L143" s="471"/>
      <c r="M143" s="473"/>
      <c r="N143" s="153"/>
      <c r="O143" s="474"/>
      <c r="P143" s="153"/>
      <c r="Q143" s="396"/>
      <c r="R143" s="516"/>
      <c r="S143" s="406"/>
      <c r="T143" s="389"/>
      <c r="U143" s="403"/>
    </row>
    <row r="144" spans="1:21" s="2" customFormat="1" ht="18" customHeight="1" thickTop="1" thickBot="1">
      <c r="A144" s="22"/>
      <c r="B144" s="81"/>
      <c r="C144" s="68" t="s">
        <v>195</v>
      </c>
      <c r="D144" s="958"/>
      <c r="E144" s="967"/>
      <c r="F144" s="64" t="s">
        <v>23</v>
      </c>
      <c r="G144" s="79"/>
      <c r="H144" s="431"/>
      <c r="J144" s="308"/>
      <c r="K144" s="475"/>
      <c r="L144" s="471"/>
      <c r="M144" s="947" t="s">
        <v>162</v>
      </c>
      <c r="N144" s="948"/>
      <c r="O144" s="948"/>
      <c r="P144" s="948"/>
      <c r="Q144" s="949"/>
      <c r="R144" s="517"/>
      <c r="S144" s="406"/>
      <c r="T144" s="389"/>
      <c r="U144" s="403"/>
    </row>
    <row r="145" spans="1:21" s="2" customFormat="1" ht="32.25" customHeight="1" thickTop="1">
      <c r="A145" s="22"/>
      <c r="B145" s="432"/>
      <c r="C145" s="312"/>
      <c r="D145" s="958"/>
      <c r="E145" s="967"/>
      <c r="F145" s="64"/>
      <c r="G145" s="79"/>
      <c r="H145" s="421"/>
      <c r="I145" s="179"/>
      <c r="J145" s="179"/>
      <c r="K145" s="475"/>
      <c r="L145" s="471"/>
      <c r="M145" s="191" t="s">
        <v>164</v>
      </c>
      <c r="N145" s="476">
        <f>2774+50</f>
        <v>2824</v>
      </c>
      <c r="O145" s="477"/>
      <c r="P145" s="476">
        <f>N145-D107</f>
        <v>20.199999999999818</v>
      </c>
      <c r="Q145" s="396"/>
      <c r="R145" s="514" t="s">
        <v>165</v>
      </c>
      <c r="S145" s="406"/>
      <c r="T145" s="389"/>
      <c r="U145" s="403"/>
    </row>
    <row r="146" spans="1:21" s="2" customFormat="1" ht="19.5" customHeight="1">
      <c r="A146" s="22"/>
      <c r="B146" s="432"/>
      <c r="D146" s="958"/>
      <c r="E146" s="967"/>
      <c r="F146" s="163"/>
      <c r="G146" s="433"/>
      <c r="H146" s="310"/>
      <c r="I146" s="179"/>
      <c r="J146" s="179"/>
      <c r="K146" s="478"/>
      <c r="L146" s="471"/>
      <c r="M146" s="151" t="s">
        <v>231</v>
      </c>
      <c r="N146" s="153"/>
      <c r="O146" s="138">
        <v>44915</v>
      </c>
      <c r="P146" s="479"/>
      <c r="Q146" s="263">
        <f>O146-E2</f>
        <v>-293</v>
      </c>
      <c r="R146" s="255" t="s">
        <v>154</v>
      </c>
      <c r="S146" s="406"/>
      <c r="T146" s="389"/>
      <c r="U146" s="403"/>
    </row>
    <row r="147" spans="1:21" s="2" customFormat="1" ht="30" customHeight="1">
      <c r="A147" s="22"/>
      <c r="B147" s="312"/>
      <c r="D147" s="958"/>
      <c r="E147" s="967"/>
      <c r="F147" s="64"/>
      <c r="G147" s="434"/>
      <c r="H147" s="310"/>
      <c r="I147" s="179"/>
      <c r="J147" s="179"/>
      <c r="K147" s="178"/>
      <c r="L147" s="471"/>
      <c r="M147" s="142" t="s">
        <v>232</v>
      </c>
      <c r="N147" s="476">
        <f>2842.1</f>
        <v>2842.1</v>
      </c>
      <c r="O147" s="379">
        <v>44884</v>
      </c>
      <c r="P147" s="369">
        <f>N147-D107</f>
        <v>38.299999999999727</v>
      </c>
      <c r="Q147" s="253">
        <f>O147-E2</f>
        <v>-324</v>
      </c>
      <c r="R147" s="395" t="s">
        <v>233</v>
      </c>
      <c r="S147" s="406"/>
      <c r="T147" s="389"/>
      <c r="U147" s="403"/>
    </row>
    <row r="148" spans="1:21" s="2" customFormat="1" ht="21" customHeight="1">
      <c r="A148" s="22"/>
      <c r="B148" s="312"/>
      <c r="D148" s="958"/>
      <c r="E148" s="967"/>
      <c r="F148" s="163"/>
      <c r="G148" s="434"/>
      <c r="H148" s="310"/>
      <c r="I148" s="179"/>
      <c r="J148" s="179"/>
      <c r="K148" s="178"/>
      <c r="L148" s="471"/>
      <c r="M148" s="473"/>
      <c r="N148" s="480"/>
      <c r="O148" s="196"/>
      <c r="P148" s="480"/>
      <c r="Q148" s="196"/>
      <c r="R148" s="405" t="s">
        <v>173</v>
      </c>
      <c r="S148" s="406"/>
      <c r="T148" s="389"/>
      <c r="U148" s="403"/>
    </row>
    <row r="149" spans="1:21" s="2" customFormat="1" ht="21" customHeight="1">
      <c r="A149" s="22"/>
      <c r="B149" s="312"/>
      <c r="D149" s="958"/>
      <c r="E149" s="967"/>
      <c r="F149" s="163"/>
      <c r="G149" s="434"/>
      <c r="H149" s="310"/>
      <c r="I149" s="179"/>
      <c r="J149" s="179"/>
      <c r="K149" s="178"/>
      <c r="L149" s="471"/>
      <c r="M149" s="473"/>
      <c r="N149" s="481"/>
      <c r="O149" s="482"/>
      <c r="P149" s="481"/>
      <c r="Q149" s="482"/>
      <c r="R149" s="405"/>
      <c r="S149" s="406"/>
      <c r="T149" s="389"/>
      <c r="U149" s="403"/>
    </row>
    <row r="150" spans="1:21" s="2" customFormat="1" ht="22.5" customHeight="1" thickBot="1">
      <c r="A150" s="22"/>
      <c r="B150" s="312"/>
      <c r="D150" s="958"/>
      <c r="E150" s="967"/>
      <c r="F150" s="430"/>
      <c r="G150" s="435"/>
      <c r="H150" s="421"/>
      <c r="I150" s="179"/>
      <c r="J150" s="179"/>
      <c r="K150" s="178"/>
      <c r="L150" s="471"/>
      <c r="M150" s="483" t="s">
        <v>234</v>
      </c>
      <c r="N150" s="484">
        <v>2853.8</v>
      </c>
      <c r="O150" s="485">
        <v>44906</v>
      </c>
      <c r="P150" s="484">
        <f>N150-D107</f>
        <v>50</v>
      </c>
      <c r="Q150" s="518">
        <f>O150-E2</f>
        <v>-302</v>
      </c>
      <c r="R150" s="265">
        <v>4346</v>
      </c>
      <c r="S150" s="406"/>
      <c r="T150" s="389"/>
      <c r="U150" s="403"/>
    </row>
    <row r="151" spans="1:21" s="2" customFormat="1" ht="22.5" customHeight="1" thickTop="1" thickBot="1">
      <c r="A151" s="22"/>
      <c r="B151" s="55"/>
      <c r="D151" s="958"/>
      <c r="E151" s="967"/>
      <c r="F151" s="64"/>
      <c r="G151" s="102"/>
      <c r="H151" s="310" t="s">
        <v>23</v>
      </c>
      <c r="I151" s="179"/>
      <c r="J151" s="179"/>
      <c r="K151" s="178"/>
      <c r="L151" s="486"/>
      <c r="M151" s="487" t="s">
        <v>170</v>
      </c>
      <c r="N151" s="950" t="s">
        <v>171</v>
      </c>
      <c r="O151" s="951"/>
      <c r="P151" s="193" t="s">
        <v>172</v>
      </c>
      <c r="Q151" s="194"/>
      <c r="R151" s="312"/>
      <c r="S151" s="406"/>
      <c r="T151" s="389"/>
      <c r="U151" s="403"/>
    </row>
    <row r="152" spans="1:21" s="2" customFormat="1" ht="22.5" customHeight="1" thickTop="1">
      <c r="A152" s="22"/>
      <c r="B152" s="55"/>
      <c r="D152" s="958"/>
      <c r="E152" s="967"/>
      <c r="F152" s="64"/>
      <c r="G152" s="102"/>
      <c r="H152" s="310"/>
      <c r="I152" s="179"/>
      <c r="J152" s="179"/>
      <c r="K152" s="178"/>
      <c r="L152" s="471"/>
      <c r="M152" s="136" t="s">
        <v>235</v>
      </c>
      <c r="N152" s="148">
        <v>44895</v>
      </c>
      <c r="O152" s="239"/>
      <c r="P152" s="488"/>
      <c r="Q152" s="519"/>
      <c r="R152" s="312"/>
      <c r="S152" s="406"/>
      <c r="T152" s="389"/>
      <c r="U152" s="403"/>
    </row>
    <row r="153" spans="1:21" ht="21" customHeight="1">
      <c r="A153" s="22"/>
      <c r="B153" s="55"/>
      <c r="C153" s="436"/>
      <c r="D153" s="958"/>
      <c r="E153" s="967"/>
      <c r="F153" s="64"/>
      <c r="G153" s="311" t="s">
        <v>207</v>
      </c>
      <c r="H153" s="437"/>
      <c r="I153" s="179"/>
      <c r="J153" s="179"/>
      <c r="K153" s="179"/>
      <c r="L153" s="471" t="s">
        <v>23</v>
      </c>
      <c r="M153" s="136" t="s">
        <v>236</v>
      </c>
      <c r="N153" s="148">
        <v>44895</v>
      </c>
      <c r="O153" s="489">
        <f>N153-E2</f>
        <v>-313</v>
      </c>
      <c r="P153" s="152"/>
      <c r="Q153" s="414"/>
      <c r="R153" s="267" t="s">
        <v>174</v>
      </c>
      <c r="S153" s="406"/>
      <c r="T153" s="227"/>
      <c r="U153" s="403"/>
    </row>
    <row r="154" spans="1:21" ht="32.25" customHeight="1">
      <c r="A154" s="22"/>
      <c r="B154" s="438"/>
      <c r="C154" s="439"/>
      <c r="D154" s="959"/>
      <c r="E154" s="968"/>
      <c r="F154" s="440"/>
      <c r="G154" s="441"/>
      <c r="H154" s="440"/>
      <c r="I154" s="490"/>
      <c r="J154" s="490"/>
      <c r="K154" s="490"/>
      <c r="L154" s="491"/>
      <c r="M154" s="127" t="s">
        <v>237</v>
      </c>
      <c r="N154" s="152"/>
      <c r="O154" s="373"/>
      <c r="P154" s="148">
        <v>44894</v>
      </c>
      <c r="Q154" s="489">
        <f>P154-E2</f>
        <v>-314</v>
      </c>
      <c r="R154" s="395"/>
      <c r="S154" s="406"/>
      <c r="T154" s="227"/>
      <c r="U154" s="403"/>
    </row>
    <row r="155" spans="1:21" ht="7.5" customHeight="1">
      <c r="A155" s="24"/>
      <c r="B155" s="285"/>
      <c r="C155" s="285"/>
      <c r="D155" s="442"/>
      <c r="E155" s="443"/>
      <c r="F155" s="444"/>
      <c r="G155" s="445"/>
      <c r="H155" s="446"/>
      <c r="I155" s="492"/>
      <c r="J155" s="493"/>
      <c r="K155" s="493"/>
      <c r="L155" s="494"/>
      <c r="M155" s="12"/>
      <c r="N155" s="12"/>
      <c r="O155" s="12"/>
      <c r="P155" s="12"/>
      <c r="Q155" s="12"/>
      <c r="R155" s="12"/>
      <c r="S155" s="406"/>
      <c r="U155" s="387"/>
    </row>
    <row r="156" spans="1:21" ht="7.5" customHeight="1">
      <c r="A156" s="24"/>
      <c r="B156" s="285"/>
      <c r="C156" s="285"/>
      <c r="D156" s="442"/>
      <c r="E156" s="443"/>
      <c r="F156" s="444"/>
      <c r="G156" s="447"/>
      <c r="H156" s="446"/>
      <c r="I156" s="492"/>
      <c r="J156" s="493"/>
      <c r="K156" s="493"/>
      <c r="L156" s="494"/>
      <c r="M156" s="495"/>
      <c r="N156" s="496"/>
      <c r="P156" s="496"/>
      <c r="Q156" s="520"/>
      <c r="R156" s="12"/>
      <c r="S156" s="406"/>
      <c r="U156" s="387"/>
    </row>
    <row r="157" spans="1:21" ht="7.5" customHeight="1">
      <c r="A157" s="24"/>
      <c r="B157" s="285"/>
      <c r="C157" s="285"/>
      <c r="D157" s="442"/>
      <c r="E157" s="443"/>
      <c r="F157" s="444"/>
      <c r="G157" s="447"/>
      <c r="H157" s="446"/>
      <c r="I157" s="492"/>
      <c r="J157" s="493"/>
      <c r="K157" s="493"/>
      <c r="L157" s="494"/>
      <c r="R157" s="12"/>
      <c r="S157" s="406"/>
      <c r="U157" s="387"/>
    </row>
    <row r="158" spans="1:21" ht="7.5" customHeight="1">
      <c r="A158" s="24"/>
      <c r="B158" s="285"/>
      <c r="C158" s="285"/>
      <c r="D158" s="442"/>
      <c r="E158" s="443"/>
      <c r="F158" s="444"/>
      <c r="G158" s="448"/>
      <c r="H158" s="446"/>
      <c r="I158" s="492"/>
      <c r="J158" s="493"/>
      <c r="K158" s="493"/>
      <c r="L158" s="494"/>
      <c r="R158" s="12"/>
      <c r="S158" s="406"/>
      <c r="U158" s="387"/>
    </row>
    <row r="159" spans="1:21" ht="7.5" customHeight="1">
      <c r="A159" s="24"/>
      <c r="B159" s="285"/>
      <c r="C159" s="285"/>
      <c r="D159" s="442"/>
      <c r="E159" s="443"/>
      <c r="F159" s="444"/>
      <c r="G159" s="448"/>
      <c r="H159" s="446"/>
      <c r="I159" s="492"/>
      <c r="J159" s="493"/>
      <c r="K159" s="493"/>
      <c r="L159" s="494"/>
      <c r="M159" s="497"/>
      <c r="P159" s="498"/>
      <c r="R159" s="12"/>
      <c r="S159" s="406"/>
      <c r="U159" s="387"/>
    </row>
    <row r="160" spans="1:21" ht="7.5" customHeight="1">
      <c r="A160" s="449"/>
      <c r="B160" s="450"/>
      <c r="C160" s="450"/>
      <c r="D160" s="449"/>
      <c r="E160" s="449"/>
      <c r="F160" s="449"/>
      <c r="G160" s="449"/>
      <c r="H160" s="449"/>
      <c r="I160" s="449"/>
      <c r="J160" s="449"/>
      <c r="K160" s="449"/>
      <c r="L160" s="449"/>
      <c r="M160" s="499"/>
      <c r="O160" s="201"/>
      <c r="P160" s="500"/>
      <c r="R160" s="449"/>
    </row>
    <row r="161" spans="4:18" ht="7.5" customHeight="1">
      <c r="D161" s="3" t="s">
        <v>238</v>
      </c>
      <c r="M161" s="501"/>
      <c r="N161" s="200"/>
      <c r="P161" s="502"/>
      <c r="Q161" s="269"/>
    </row>
    <row r="162" spans="4:18" ht="11.25" customHeight="1">
      <c r="M162" s="394"/>
      <c r="P162" s="503"/>
      <c r="R162" s="12"/>
    </row>
    <row r="163" spans="4:18" ht="11.25" customHeight="1">
      <c r="M163" s="391"/>
      <c r="P163" s="504"/>
      <c r="R163" s="278"/>
    </row>
    <row r="164" spans="4:18" ht="11.25" customHeight="1">
      <c r="G164" s="451"/>
      <c r="M164" s="391"/>
      <c r="P164" s="504"/>
      <c r="R164" s="521"/>
    </row>
    <row r="165" spans="4:18" ht="11.25" customHeight="1">
      <c r="M165" s="391"/>
      <c r="P165" s="504"/>
      <c r="R165" s="394"/>
    </row>
    <row r="166" spans="4:18" ht="11.25" customHeight="1">
      <c r="M166" s="394"/>
      <c r="P166" s="505"/>
      <c r="R166" s="394"/>
    </row>
    <row r="167" spans="4:18" ht="11.25" customHeight="1">
      <c r="M167" s="506"/>
      <c r="P167" s="507"/>
      <c r="R167" s="391"/>
    </row>
    <row r="168" spans="4:18" ht="11.25" customHeight="1">
      <c r="R168" s="391"/>
    </row>
    <row r="169" spans="4:18" ht="11.25" customHeight="1">
      <c r="R169" s="391"/>
    </row>
    <row r="170" spans="4:18" ht="11.25" customHeight="1">
      <c r="R170" s="393"/>
    </row>
    <row r="171" spans="4:18" ht="11.25" customHeight="1"/>
    <row r="172" spans="4:18" ht="11.25" customHeight="1"/>
    <row r="173" spans="4:18" ht="11.25" customHeight="1"/>
    <row r="174" spans="4:18" ht="11.25" customHeight="1"/>
    <row r="175" spans="4:18" ht="11.25" customHeight="1"/>
    <row r="176" spans="4:18" ht="11.25" customHeight="1"/>
    <row r="177" spans="4:10" ht="11.25" customHeight="1"/>
    <row r="178" spans="4:10" ht="11.25" customHeight="1"/>
    <row r="179" spans="4:10" ht="11.25" customHeight="1"/>
    <row r="180" spans="4:10" ht="11.25" customHeight="1">
      <c r="D180" s="3" t="s">
        <v>23</v>
      </c>
    </row>
    <row r="181" spans="4:10" ht="11.25" customHeight="1"/>
    <row r="185" spans="4:10" ht="18" customHeight="1">
      <c r="I185" s="508"/>
      <c r="J185" s="509"/>
    </row>
    <row r="1213" spans="18:18" ht="18" customHeight="1">
      <c r="R1213" s="5" t="s">
        <v>238</v>
      </c>
    </row>
    <row r="1223" spans="18:18" ht="18" customHeight="1">
      <c r="R1223" s="5">
        <v>30</v>
      </c>
    </row>
  </sheetData>
  <protectedRanges>
    <protectedRange sqref="R47 R165:R169 R163 P159 P162:P165 M162:M167 M159 X89:X92 R148:R149 Z13 R100 R15 R110 R106:R108 R56:R58 R85 R13 R92 R142:R145 R129:R130 R126 Z120:Z122 Z67 Z69 Z71:Z72 R81 R112 Z44:Z48 R22 W88 R52 G29 R27 G129:G130 R114:R117 G124 G127 R119:R123 R70 R60 R139:R140 R66 G33 R42:R43 R18 W93:W100 G40:G43 R78 R73:R75 R34:R38 R62 G35 X73:X87" name="remarks_1_1"/>
    <protectedRange sqref="E2" name="date_1_1"/>
    <protectedRange sqref="J107:L110 F60:F66 O143 H12 F153 H15:H17 M41:P41 Q14 O42:O43 M89:P89 Q60 M93:O93 M92:P92 Q110 M151:O151 M138:P138 M116:M117 M88:N88 G147:G149 J147:K154 L148:L154 M12:O16 M120:O120 M20:M22 I57:L68 J144:J146 M100:O100 M69:O69 M47:O47 M66:M68 I132:K132 F15:F33 O90:O91 M107:O112 Q66 Q68 O139:O140 J129:K130 G101:G105 G90 G92 I155:L159 O65:O67 G138 G144 O124:O125 I80:L80 I137:K138 N127 L124:L144 M141:P142 O18:O22 I29:K29 M144:O144 I122:L123 J131 I124:K128 O113:O117 M57:O64 O146 Q20:Q22 I134:K135 M52:O52 N23 I140:K143 I145:I154 M44:P46 E91:E94 M40:N40 I95:L100 D95:D100 N48:N50 M31:O31 M33 I47:L55 D12:E55 I34:L35 O80 O78 I37:L44 L36 M54:M55" name="ac01_1_6"/>
    <protectedRange sqref="D68 F68 I107:I110 F114:F117 F57:F59 G155 D158:H159 N52 K144:K146 H107:H117 M125 D107:F113 N151 H120 G117 I139:K139 I12:L28 H68 G140 G151:G152 N100 H145:H157 H80 D155:F157 H26 H28 F120:F152 D114:E154 H122:H143 L29 I30:L32 F154:G154 J33:L33 E95:E105 M72:M73 M26:M27 E57:E90 F70:F81" name="ac3_1_1"/>
    <protectedRange sqref="H19 H41:H43 H33:H39" name="ac01_1_3_1"/>
    <protectedRange sqref="H18 H20:H25 H27 H29:H32" name="ac3_1_3_1"/>
    <protectedRange sqref="F12:G12 G15:G17 F48 G53 H44:H47 F54:F55 H49:H55 F34:F43" name="ac3_1_4_1"/>
    <protectedRange sqref="I121:L121 J111:K120" name="ac01_1_5_1"/>
    <protectedRange sqref="L111:L120 I111:I120" name="ac3_1_5_1"/>
    <protectedRange sqref="I45:L46" name="ac01_1_6_1"/>
    <protectedRange sqref="R61 R17 R19:R21 R63:R65" name="remarks_1_1_2_1"/>
    <protectedRange sqref="N74" name="ac01_1_6_2"/>
    <protectedRange sqref="N32:O32 N35:O35 N36:N37 N39 N38:O38" name="ac01_1_6_3"/>
    <protectedRange sqref="R30:R32" name="remarks_1_1_1"/>
  </protectedRanges>
  <mergeCells count="28">
    <mergeCell ref="E9:H9"/>
    <mergeCell ref="I9:L9"/>
    <mergeCell ref="M9:Q9"/>
    <mergeCell ref="N10:O10"/>
    <mergeCell ref="P10:Q10"/>
    <mergeCell ref="N100:O100"/>
    <mergeCell ref="P100:Q100"/>
    <mergeCell ref="M12:Q12"/>
    <mergeCell ref="M40:Q40"/>
    <mergeCell ref="M47:Q47"/>
    <mergeCell ref="N52:O52"/>
    <mergeCell ref="P52:Q52"/>
    <mergeCell ref="M107:Q107"/>
    <mergeCell ref="M137:Q137"/>
    <mergeCell ref="M144:Q144"/>
    <mergeCell ref="N151:O151"/>
    <mergeCell ref="C2:C3"/>
    <mergeCell ref="D12:D55"/>
    <mergeCell ref="D57:D105"/>
    <mergeCell ref="D107:D154"/>
    <mergeCell ref="E2:E3"/>
    <mergeCell ref="E12:E55"/>
    <mergeCell ref="E57:E105"/>
    <mergeCell ref="E107:E154"/>
    <mergeCell ref="F44:F48"/>
    <mergeCell ref="M57:Q57"/>
    <mergeCell ref="M88:Q88"/>
    <mergeCell ref="M93:Q93"/>
  </mergeCells>
  <conditionalFormatting sqref="E56">
    <cfRule type="expression" dxfId="151" priority="899" stopIfTrue="1">
      <formula>E56="Serviceable"</formula>
    </cfRule>
    <cfRule type="expression" dxfId="150" priority="900" stopIfTrue="1">
      <formula>E56="Maint."</formula>
    </cfRule>
  </conditionalFormatting>
  <conditionalFormatting sqref="E106">
    <cfRule type="expression" dxfId="149" priority="1028" stopIfTrue="1">
      <formula>E106="Serviceable"</formula>
    </cfRule>
    <cfRule type="expression" dxfId="148" priority="1029" stopIfTrue="1">
      <formula>E106="Maint."</formula>
    </cfRule>
  </conditionalFormatting>
  <conditionalFormatting sqref="N41">
    <cfRule type="cellIs" dxfId="147" priority="1012" stopIfTrue="1" operator="between">
      <formula>#REF!</formula>
      <formula>#REF!</formula>
    </cfRule>
    <cfRule type="cellIs" dxfId="146" priority="1013" stopIfTrue="1" operator="between">
      <formula>#REF!</formula>
      <formula>0</formula>
    </cfRule>
    <cfRule type="cellIs" dxfId="145" priority="1014" stopIfTrue="1" operator="lessThan">
      <formula>0</formula>
    </cfRule>
  </conditionalFormatting>
  <conditionalFormatting sqref="N60:N64 S67:S106 N69">
    <cfRule type="cellIs" dxfId="144" priority="995" stopIfTrue="1" operator="between">
      <formula>#REF!</formula>
      <formula>#REF!</formula>
    </cfRule>
    <cfRule type="cellIs" dxfId="143" priority="996" stopIfTrue="1" operator="between">
      <formula>#REF!</formula>
      <formula>0</formula>
    </cfRule>
    <cfRule type="cellIs" dxfId="142" priority="997" stopIfTrue="1" operator="lessThan">
      <formula>0</formula>
    </cfRule>
  </conditionalFormatting>
  <conditionalFormatting sqref="N74">
    <cfRule type="cellIs" dxfId="141" priority="43" stopIfTrue="1" operator="between">
      <formula>#REF!</formula>
      <formula>#REF!</formula>
    </cfRule>
    <cfRule type="cellIs" dxfId="140" priority="44" stopIfTrue="1" operator="between">
      <formula>#REF!</formula>
      <formula>0</formula>
    </cfRule>
    <cfRule type="cellIs" dxfId="139" priority="45" stopIfTrue="1" operator="lessThan">
      <formula>0</formula>
    </cfRule>
  </conditionalFormatting>
  <conditionalFormatting sqref="N89">
    <cfRule type="cellIs" dxfId="138" priority="990" stopIfTrue="1" operator="between">
      <formula>#REF!</formula>
      <formula>#REF!</formula>
    </cfRule>
    <cfRule type="cellIs" dxfId="137" priority="991" stopIfTrue="1" operator="between">
      <formula>#REF!</formula>
      <formula>0</formula>
    </cfRule>
    <cfRule type="cellIs" dxfId="136" priority="992" stopIfTrue="1" operator="lessThan">
      <formula>0</formula>
    </cfRule>
  </conditionalFormatting>
  <conditionalFormatting sqref="N110:N112">
    <cfRule type="cellIs" dxfId="135" priority="524" stopIfTrue="1" operator="between">
      <formula>#REF!</formula>
      <formula>#REF!</formula>
    </cfRule>
    <cfRule type="cellIs" dxfId="134" priority="525" stopIfTrue="1" operator="between">
      <formula>#REF!</formula>
      <formula>0</formula>
    </cfRule>
    <cfRule type="cellIs" dxfId="133" priority="526" stopIfTrue="1" operator="lessThan">
      <formula>0</formula>
    </cfRule>
  </conditionalFormatting>
  <conditionalFormatting sqref="N120">
    <cfRule type="cellIs" dxfId="132" priority="976" stopIfTrue="1" operator="between">
      <formula>#REF!</formula>
      <formula>#REF!</formula>
    </cfRule>
    <cfRule type="cellIs" dxfId="131" priority="977" stopIfTrue="1" operator="between">
      <formula>#REF!</formula>
      <formula>0</formula>
    </cfRule>
    <cfRule type="cellIs" dxfId="130" priority="978" stopIfTrue="1" operator="lessThan">
      <formula>0</formula>
    </cfRule>
  </conditionalFormatting>
  <conditionalFormatting sqref="N127">
    <cfRule type="cellIs" dxfId="129" priority="303" stopIfTrue="1" operator="between">
      <formula>#REF!</formula>
      <formula>#REF!</formula>
    </cfRule>
    <cfRule type="cellIs" dxfId="128" priority="304" stopIfTrue="1" operator="between">
      <formula>#REF!</formula>
      <formula>0</formula>
    </cfRule>
    <cfRule type="cellIs" dxfId="127" priority="305" stopIfTrue="1" operator="lessThan">
      <formula>0</formula>
    </cfRule>
  </conditionalFormatting>
  <conditionalFormatting sqref="N138">
    <cfRule type="cellIs" dxfId="126" priority="499" stopIfTrue="1" operator="between">
      <formula>#REF!</formula>
      <formula>#REF!</formula>
    </cfRule>
    <cfRule type="cellIs" dxfId="125" priority="500" stopIfTrue="1" operator="between">
      <formula>#REF!</formula>
      <formula>0</formula>
    </cfRule>
    <cfRule type="cellIs" dxfId="124" priority="501" stopIfTrue="1" operator="lessThan">
      <formula>0</formula>
    </cfRule>
  </conditionalFormatting>
  <conditionalFormatting sqref="O152">
    <cfRule type="cellIs" dxfId="123" priority="216" operator="lessThan">
      <formula>0</formula>
    </cfRule>
    <cfRule type="cellIs" dxfId="122" priority="217" operator="lessThan">
      <formula>30</formula>
    </cfRule>
  </conditionalFormatting>
  <conditionalFormatting sqref="P13">
    <cfRule type="cellIs" dxfId="121" priority="413" operator="lessThan">
      <formula>0</formula>
    </cfRule>
    <cfRule type="cellIs" dxfId="120" priority="414" operator="lessThan">
      <formula>15</formula>
    </cfRule>
  </conditionalFormatting>
  <conditionalFormatting sqref="P14">
    <cfRule type="cellIs" dxfId="119" priority="1009" operator="lessThanOrEqual">
      <formula>15</formula>
    </cfRule>
    <cfRule type="cellIs" dxfId="118" priority="1010" operator="lessThan">
      <formula>0</formula>
    </cfRule>
  </conditionalFormatting>
  <conditionalFormatting sqref="P15">
    <cfRule type="cellIs" dxfId="117" priority="96" operator="lessThan">
      <formula>20</formula>
    </cfRule>
  </conditionalFormatting>
  <conditionalFormatting sqref="P15:P16">
    <cfRule type="cellIs" dxfId="116" priority="52" operator="lessThan">
      <formula>0</formula>
    </cfRule>
  </conditionalFormatting>
  <conditionalFormatting sqref="P16">
    <cfRule type="cellIs" dxfId="115" priority="53" operator="lessThan">
      <formula>15</formula>
    </cfRule>
  </conditionalFormatting>
  <conditionalFormatting sqref="P23">
    <cfRule type="cellIs" dxfId="114" priority="882" operator="lessThan">
      <formula>15</formula>
    </cfRule>
  </conditionalFormatting>
  <conditionalFormatting sqref="P28">
    <cfRule type="cellIs" dxfId="113" priority="49" operator="lessThan">
      <formula>20</formula>
    </cfRule>
  </conditionalFormatting>
  <conditionalFormatting sqref="P28:P29">
    <cfRule type="cellIs" dxfId="112" priority="48" operator="lessThan">
      <formula>0</formula>
    </cfRule>
  </conditionalFormatting>
  <conditionalFormatting sqref="P29">
    <cfRule type="cellIs" dxfId="111" priority="51" operator="lessThan">
      <formula>15</formula>
    </cfRule>
  </conditionalFormatting>
  <conditionalFormatting sqref="P31:P32">
    <cfRule type="cellIs" dxfId="110" priority="35" operator="lessThanOrEqual">
      <formula>50</formula>
    </cfRule>
    <cfRule type="cellIs" dxfId="109" priority="36" operator="lessThan">
      <formula>0</formula>
    </cfRule>
  </conditionalFormatting>
  <conditionalFormatting sqref="P38">
    <cfRule type="cellIs" dxfId="108" priority="7" operator="lessThanOrEqual">
      <formula>50</formula>
    </cfRule>
    <cfRule type="cellIs" dxfId="107" priority="8" operator="lessThan">
      <formula>0</formula>
    </cfRule>
  </conditionalFormatting>
  <conditionalFormatting sqref="P48">
    <cfRule type="cellIs" dxfId="106" priority="734" operator="lessThan">
      <formula>0</formula>
    </cfRule>
    <cfRule type="cellIs" dxfId="105" priority="735" operator="lessThan">
      <formula>15</formula>
    </cfRule>
    <cfRule type="cellIs" dxfId="104" priority="767" operator="lessThan">
      <formula>0</formula>
    </cfRule>
    <cfRule type="cellIs" dxfId="103" priority="768" operator="lessThan">
      <formula>10</formula>
    </cfRule>
  </conditionalFormatting>
  <conditionalFormatting sqref="P50">
    <cfRule type="cellIs" dxfId="102" priority="213" operator="lessThan">
      <formula>0</formula>
    </cfRule>
    <cfRule type="cellIs" dxfId="101" priority="214" operator="lessThan">
      <formula>26</formula>
    </cfRule>
  </conditionalFormatting>
  <conditionalFormatting sqref="P53">
    <cfRule type="cellIs" dxfId="100" priority="15" operator="lessThanOrEqual">
      <formula>50</formula>
    </cfRule>
  </conditionalFormatting>
  <conditionalFormatting sqref="P57 P59:P60">
    <cfRule type="cellIs" dxfId="99" priority="987" operator="lessThanOrEqual">
      <formula>15</formula>
    </cfRule>
    <cfRule type="cellIs" dxfId="98" priority="988" operator="lessThan">
      <formula>0</formula>
    </cfRule>
  </conditionalFormatting>
  <conditionalFormatting sqref="P62">
    <cfRule type="cellIs" dxfId="97" priority="268" operator="lessThan">
      <formula>30</formula>
    </cfRule>
  </conditionalFormatting>
  <conditionalFormatting sqref="P69">
    <cfRule type="cellIs" dxfId="96" priority="363" operator="lessThanOrEqual">
      <formula>15</formula>
    </cfRule>
  </conditionalFormatting>
  <conditionalFormatting sqref="P74">
    <cfRule type="cellIs" dxfId="95" priority="306" operator="lessThanOrEqual">
      <formula>20</formula>
    </cfRule>
    <cfRule type="cellIs" dxfId="94" priority="307" operator="lessThan">
      <formula>0</formula>
    </cfRule>
    <cfRule type="cellIs" dxfId="93" priority="308" operator="lessThanOrEqual">
      <formula>15</formula>
    </cfRule>
    <cfRule type="cellIs" dxfId="92" priority="309" operator="lessThan">
      <formula>0</formula>
    </cfRule>
  </conditionalFormatting>
  <conditionalFormatting sqref="P76:P77 Q92">
    <cfRule type="cellIs" dxfId="91" priority="823" operator="lessThan">
      <formula>30</formula>
    </cfRule>
  </conditionalFormatting>
  <conditionalFormatting sqref="P76:P77">
    <cfRule type="cellIs" dxfId="90" priority="822" operator="lessThan">
      <formula>0</formula>
    </cfRule>
  </conditionalFormatting>
  <conditionalFormatting sqref="P78">
    <cfRule type="cellIs" dxfId="89" priority="1" operator="lessThanOrEqual">
      <formula>15</formula>
    </cfRule>
  </conditionalFormatting>
  <conditionalFormatting sqref="P94">
    <cfRule type="cellIs" dxfId="88" priority="662" operator="lessThan">
      <formula>0</formula>
    </cfRule>
    <cfRule type="cellIs" dxfId="87" priority="663" operator="lessThan">
      <formula>15</formula>
    </cfRule>
  </conditionalFormatting>
  <conditionalFormatting sqref="P96">
    <cfRule type="cellIs" dxfId="86" priority="209" operator="lessThan">
      <formula>0</formula>
    </cfRule>
    <cfRule type="cellIs" dxfId="85" priority="210" operator="lessThan">
      <formula>15</formula>
    </cfRule>
  </conditionalFormatting>
  <conditionalFormatting sqref="P109:P110">
    <cfRule type="cellIs" dxfId="84" priority="964" operator="lessThanOrEqual">
      <formula>15</formula>
    </cfRule>
    <cfRule type="cellIs" dxfId="83" priority="965" operator="lessThan">
      <formula>0</formula>
    </cfRule>
  </conditionalFormatting>
  <conditionalFormatting sqref="P112">
    <cfRule type="cellIs" dxfId="82" priority="527" operator="lessThanOrEqual">
      <formula>15</formula>
    </cfRule>
    <cfRule type="cellIs" dxfId="81" priority="528" operator="lessThan">
      <formula>0</formula>
    </cfRule>
  </conditionalFormatting>
  <conditionalFormatting sqref="P120">
    <cfRule type="cellIs" dxfId="80" priority="974" operator="lessThan">
      <formula>0</formula>
    </cfRule>
    <cfRule type="cellIs" dxfId="79" priority="975" operator="lessThan">
      <formula>15</formula>
    </cfRule>
  </conditionalFormatting>
  <conditionalFormatting sqref="P123">
    <cfRule type="cellIs" dxfId="78" priority="567" operator="lessThan">
      <formula>0</formula>
    </cfRule>
    <cfRule type="cellIs" dxfId="77" priority="568" operator="lessThan">
      <formula>15</formula>
    </cfRule>
  </conditionalFormatting>
  <conditionalFormatting sqref="P126">
    <cfRule type="cellIs" dxfId="76" priority="271" operator="lessThan">
      <formula>20</formula>
    </cfRule>
  </conditionalFormatting>
  <conditionalFormatting sqref="P126:P127">
    <cfRule type="cellIs" dxfId="75" priority="270" operator="lessThan">
      <formula>0</formula>
    </cfRule>
  </conditionalFormatting>
  <conditionalFormatting sqref="P127">
    <cfRule type="cellIs" dxfId="74" priority="302" operator="lessThan">
      <formula>15</formula>
    </cfRule>
  </conditionalFormatting>
  <conditionalFormatting sqref="P129:P130">
    <cfRule type="cellIs" dxfId="73" priority="291" operator="lessThan">
      <formula>0</formula>
    </cfRule>
    <cfRule type="cellIs" dxfId="72" priority="292" operator="lessThan">
      <formula>30</formula>
    </cfRule>
  </conditionalFormatting>
  <conditionalFormatting sqref="P145">
    <cfRule type="cellIs" dxfId="71" priority="771" operator="lessThan">
      <formula>0</formula>
    </cfRule>
    <cfRule type="cellIs" dxfId="70" priority="772" operator="lessThan">
      <formula>15</formula>
    </cfRule>
  </conditionalFormatting>
  <conditionalFormatting sqref="P23:Q23">
    <cfRule type="cellIs" dxfId="69" priority="884" operator="lessThan">
      <formula>0</formula>
    </cfRule>
  </conditionalFormatting>
  <conditionalFormatting sqref="P49:Q49">
    <cfRule type="cellIs" dxfId="68" priority="223" operator="lessThan">
      <formula>15</formula>
    </cfRule>
  </conditionalFormatting>
  <conditionalFormatting sqref="P69:Q69">
    <cfRule type="cellIs" dxfId="67" priority="364" operator="lessThan">
      <formula>0</formula>
    </cfRule>
  </conditionalFormatting>
  <conditionalFormatting sqref="P95:Q95">
    <cfRule type="cellIs" dxfId="66" priority="221" operator="lessThan">
      <formula>15</formula>
    </cfRule>
  </conditionalFormatting>
  <conditionalFormatting sqref="P132:Q132">
    <cfRule type="cellIs" dxfId="65" priority="247" operator="lessThan">
      <formula>0</formula>
    </cfRule>
    <cfRule type="cellIs" dxfId="64" priority="248" operator="lessThan">
      <formula>20</formula>
    </cfRule>
  </conditionalFormatting>
  <conditionalFormatting sqref="P147:Q147">
    <cfRule type="cellIs" dxfId="63" priority="219" operator="lessThan">
      <formula>15</formula>
    </cfRule>
  </conditionalFormatting>
  <conditionalFormatting sqref="Q17">
    <cfRule type="cellIs" dxfId="62" priority="827" operator="lessThan">
      <formula>0</formula>
    </cfRule>
    <cfRule type="cellIs" dxfId="61" priority="1004" operator="lessThan">
      <formula>14</formula>
    </cfRule>
  </conditionalFormatting>
  <conditionalFormatting sqref="Q18">
    <cfRule type="cellIs" dxfId="60" priority="161" operator="lessThan">
      <formula>0</formula>
    </cfRule>
    <cfRule type="cellIs" dxfId="59" priority="185" operator="lessThan">
      <formula>5</formula>
    </cfRule>
  </conditionalFormatting>
  <conditionalFormatting sqref="Q19:Q20">
    <cfRule type="cellIs" dxfId="58" priority="200" operator="lessThan">
      <formula>0</formula>
    </cfRule>
    <cfRule type="cellIs" dxfId="57" priority="201" operator="lessThan">
      <formula>14</formula>
    </cfRule>
  </conditionalFormatting>
  <conditionalFormatting sqref="Q21">
    <cfRule type="cellIs" dxfId="56" priority="895" operator="lessThan">
      <formula>7</formula>
    </cfRule>
    <cfRule type="cellIs" dxfId="55" priority="999" operator="lessThan">
      <formula>0</formula>
    </cfRule>
  </conditionalFormatting>
  <conditionalFormatting sqref="Q23:Q27">
    <cfRule type="cellIs" dxfId="54" priority="10" operator="lessThan">
      <formula>14</formula>
    </cfRule>
  </conditionalFormatting>
  <conditionalFormatting sqref="Q26:Q27">
    <cfRule type="cellIs" dxfId="53" priority="9" operator="lessThan">
      <formula>0</formula>
    </cfRule>
  </conditionalFormatting>
  <conditionalFormatting sqref="Q30">
    <cfRule type="cellIs" dxfId="52" priority="147" operator="lessThan">
      <formula>0</formula>
    </cfRule>
    <cfRule type="cellIs" dxfId="51" priority="148" operator="lessThan">
      <formula>10</formula>
    </cfRule>
  </conditionalFormatting>
  <conditionalFormatting sqref="Q33:Q34 P150:Q150">
    <cfRule type="cellIs" dxfId="50" priority="203" operator="lessThan">
      <formula>0</formula>
    </cfRule>
    <cfRule type="cellIs" dxfId="49" priority="204" operator="lessThan">
      <formula>10</formula>
    </cfRule>
  </conditionalFormatting>
  <conditionalFormatting sqref="Q36:Q37 Q39">
    <cfRule type="cellIs" dxfId="48" priority="11" operator="lessThan">
      <formula>0</formula>
    </cfRule>
    <cfRule type="cellIs" dxfId="47" priority="12" operator="lessThan">
      <formula>10</formula>
    </cfRule>
  </conditionalFormatting>
  <conditionalFormatting sqref="Q41">
    <cfRule type="cellIs" dxfId="46" priority="1011" operator="lessThan">
      <formula>7</formula>
    </cfRule>
  </conditionalFormatting>
  <conditionalFormatting sqref="Q41:Q44">
    <cfRule type="cellIs" dxfId="45" priority="100" operator="lessThan">
      <formula>0</formula>
    </cfRule>
  </conditionalFormatting>
  <conditionalFormatting sqref="Q42:Q43">
    <cfRule type="cellIs" dxfId="44" priority="101" operator="lessThan">
      <formula>14</formula>
    </cfRule>
  </conditionalFormatting>
  <conditionalFormatting sqref="Q44">
    <cfRule type="cellIs" dxfId="43" priority="1008" operator="lessThan">
      <formula>30</formula>
    </cfRule>
  </conditionalFormatting>
  <conditionalFormatting sqref="Q54">
    <cfRule type="cellIs" dxfId="42" priority="6" operator="lessThan">
      <formula>15</formula>
    </cfRule>
  </conditionalFormatting>
  <conditionalFormatting sqref="Q63">
    <cfRule type="cellIs" dxfId="41" priority="140" operator="lessThan">
      <formula>0</formula>
    </cfRule>
    <cfRule type="cellIs" dxfId="40" priority="182" operator="lessThan">
      <formula>10</formula>
    </cfRule>
  </conditionalFormatting>
  <conditionalFormatting sqref="Q64">
    <cfRule type="cellIs" dxfId="39" priority="515" operator="lessThan">
      <formula>10</formula>
    </cfRule>
  </conditionalFormatting>
  <conditionalFormatting sqref="Q64:Q66">
    <cfRule type="cellIs" dxfId="38" priority="514" operator="lessThan">
      <formula>0</formula>
    </cfRule>
  </conditionalFormatting>
  <conditionalFormatting sqref="Q65">
    <cfRule type="cellIs" dxfId="37" priority="523" operator="lessThan">
      <formula>14</formula>
    </cfRule>
  </conditionalFormatting>
  <conditionalFormatting sqref="Q66">
    <cfRule type="cellIs" dxfId="36" priority="522" operator="lessThan">
      <formula>7</formula>
    </cfRule>
  </conditionalFormatting>
  <conditionalFormatting sqref="Q67">
    <cfRule type="cellIs" dxfId="35" priority="181" operator="lessThan">
      <formula>10</formula>
    </cfRule>
  </conditionalFormatting>
  <conditionalFormatting sqref="Q69">
    <cfRule type="cellIs" dxfId="34" priority="560" operator="lessThan">
      <formula>7</formula>
    </cfRule>
  </conditionalFormatting>
  <conditionalFormatting sqref="Q70">
    <cfRule type="cellIs" dxfId="33" priority="183" operator="lessThan">
      <formula>0</formula>
    </cfRule>
  </conditionalFormatting>
  <conditionalFormatting sqref="Q70:Q71">
    <cfRule type="cellIs" dxfId="32" priority="184" operator="lessThan">
      <formula>10</formula>
    </cfRule>
  </conditionalFormatting>
  <conditionalFormatting sqref="Q72:Q73">
    <cfRule type="cellIs" dxfId="31" priority="39" operator="lessThan">
      <formula>0</formula>
    </cfRule>
    <cfRule type="cellIs" dxfId="30" priority="40" operator="lessThan">
      <formula>10</formula>
    </cfRule>
  </conditionalFormatting>
  <conditionalFormatting sqref="Q89">
    <cfRule type="cellIs" dxfId="29" priority="890" operator="lessThan">
      <formula>7</formula>
    </cfRule>
  </conditionalFormatting>
  <conditionalFormatting sqref="Q89:Q92">
    <cfRule type="cellIs" dxfId="28" priority="157" operator="lessThan">
      <formula>0</formula>
    </cfRule>
  </conditionalFormatting>
  <conditionalFormatting sqref="Q90">
    <cfRule type="cellIs" dxfId="27" priority="983" operator="lessThan">
      <formula>10</formula>
    </cfRule>
  </conditionalFormatting>
  <conditionalFormatting sqref="Q91">
    <cfRule type="cellIs" dxfId="26" priority="1006" operator="lessThan">
      <formula>14</formula>
    </cfRule>
  </conditionalFormatting>
  <conditionalFormatting sqref="Q101">
    <cfRule type="cellIs" dxfId="25" priority="176" operator="lessThan">
      <formula>30</formula>
    </cfRule>
    <cfRule type="cellIs" dxfId="24" priority="229" operator="lessThan">
      <formula>0</formula>
    </cfRule>
  </conditionalFormatting>
  <conditionalFormatting sqref="Q113">
    <cfRule type="cellIs" dxfId="23" priority="530" operator="lessThan">
      <formula>0</formula>
    </cfRule>
    <cfRule type="cellIs" dxfId="22" priority="531" operator="lessThan">
      <formula>10</formula>
    </cfRule>
  </conditionalFormatting>
  <conditionalFormatting sqref="Q114:Q115">
    <cfRule type="cellIs" dxfId="21" priority="529" operator="lessThan">
      <formula>14</formula>
    </cfRule>
  </conditionalFormatting>
  <conditionalFormatting sqref="Q114:Q116">
    <cfRule type="cellIs" dxfId="20" priority="198" operator="lessThan">
      <formula>0</formula>
    </cfRule>
  </conditionalFormatting>
  <conditionalFormatting sqref="Q116">
    <cfRule type="cellIs" dxfId="19" priority="717" operator="lessThan">
      <formula>7</formula>
    </cfRule>
  </conditionalFormatting>
  <conditionalFormatting sqref="Q117">
    <cfRule type="cellIs" dxfId="18" priority="241" operator="lessThan">
      <formula>0</formula>
    </cfRule>
    <cfRule type="cellIs" dxfId="17" priority="242" operator="lessThan">
      <formula>10</formula>
    </cfRule>
  </conditionalFormatting>
  <conditionalFormatting sqref="Q120">
    <cfRule type="cellIs" dxfId="16" priority="968" operator="lessThan">
      <formula>14</formula>
    </cfRule>
  </conditionalFormatting>
  <conditionalFormatting sqref="Q120:Q122">
    <cfRule type="cellIs" dxfId="15" priority="437" operator="lessThan">
      <formula>0</formula>
    </cfRule>
  </conditionalFormatting>
  <conditionalFormatting sqref="Q121:Q122">
    <cfRule type="cellIs" dxfId="14" priority="709" operator="lessThan">
      <formula>10</formula>
    </cfRule>
  </conditionalFormatting>
  <conditionalFormatting sqref="Q125">
    <cfRule type="cellIs" dxfId="13" priority="966" operator="lessThan">
      <formula>0</formula>
    </cfRule>
    <cfRule type="cellIs" dxfId="12" priority="967" operator="lessThan">
      <formula>10</formula>
    </cfRule>
  </conditionalFormatting>
  <conditionalFormatting sqref="Q131">
    <cfRule type="cellIs" dxfId="11" priority="152" operator="lessThan">
      <formula>0</formula>
    </cfRule>
    <cfRule type="cellIs" dxfId="10" priority="239" operator="lessThan">
      <formula>60</formula>
    </cfRule>
  </conditionalFormatting>
  <conditionalFormatting sqref="Q133">
    <cfRule type="cellIs" dxfId="9" priority="151" operator="lessThan">
      <formula>0</formula>
    </cfRule>
    <cfRule type="cellIs" dxfId="8" priority="236" operator="lessThan">
      <formula>14</formula>
    </cfRule>
  </conditionalFormatting>
  <conditionalFormatting sqref="Q138:Q141">
    <cfRule type="cellIs" dxfId="7" priority="493" operator="lessThan">
      <formula>0</formula>
    </cfRule>
    <cfRule type="cellIs" dxfId="6" priority="498" operator="lessThan">
      <formula>15</formula>
    </cfRule>
  </conditionalFormatting>
  <conditionalFormatting sqref="Q146">
    <cfRule type="cellIs" dxfId="5" priority="237" operator="lessThan">
      <formula>0</formula>
    </cfRule>
    <cfRule type="cellIs" dxfId="4" priority="238" operator="lessThan">
      <formula>20</formula>
    </cfRule>
  </conditionalFormatting>
  <conditionalFormatting sqref="Q147">
    <cfRule type="cellIs" dxfId="3" priority="154" operator="lessThan">
      <formula>0</formula>
    </cfRule>
  </conditionalFormatting>
  <conditionalFormatting sqref="S56">
    <cfRule type="cellIs" dxfId="2" priority="896" stopIfTrue="1" operator="between">
      <formula>#REF!</formula>
      <formula>#REF!</formula>
    </cfRule>
    <cfRule type="cellIs" dxfId="1" priority="897" stopIfTrue="1" operator="between">
      <formula>#REF!</formula>
      <formula>0</formula>
    </cfRule>
    <cfRule type="cellIs" dxfId="0" priority="898" stopIfTrue="1" operator="lessThan">
      <formula>0</formula>
    </cfRule>
  </conditionalFormatting>
  <dataValidations count="1">
    <dataValidation type="list" allowBlank="1" showInputMessage="1" showErrorMessage="1" sqref="E56 E106 JB65670 SX65670 ACT65670 AMP65670 AWL65670 BGH65670 BQD65670 BZZ65670 CJV65670 CTR65670 DDN65670 DNJ65670 DXF65670 EHB65670 EQX65670 FAT65670 FKP65670 FUL65670 GEH65670 GOD65670 GXZ65670 HHV65670 HRR65670 IBN65670 ILJ65670 IVF65670 JFB65670 JOX65670 JYT65670 KIP65670 KSL65670 LCH65670 LMD65670 LVZ65670 MFV65670 MPR65670 MZN65670 NJJ65670 NTF65670 ODB65670 OMX65670 OWT65670 PGP65670 PQL65670 QAH65670 QKD65670 QTZ65670 RDV65670 RNR65670 RXN65670 SHJ65670 SRF65670 TBB65670 TKX65670 TUT65670 UEP65670 UOL65670 UYH65670 VID65670 VRZ65670 WBV65670 WLR65670 WVN65670 E65673 JB131206 SX131206 ACT131206 AMP131206 AWL131206 BGH131206 BQD131206 BZZ131206 CJV131206 CTR131206 DDN131206 DNJ131206 DXF131206 EHB131206 EQX131206 FAT131206 FKP131206 FUL131206 GEH131206 GOD131206 GXZ131206 HHV131206 HRR131206 IBN131206 ILJ131206 IVF131206 JFB131206 JOX131206 JYT131206 KIP131206 KSL131206 LCH131206 LMD131206 LVZ131206 MFV131206 MPR131206 MZN131206 NJJ131206 NTF131206 ODB131206 OMX131206 OWT131206 PGP131206 PQL131206 QAH131206 QKD131206 QTZ131206 RDV131206 RNR131206 RXN131206 SHJ131206 SRF131206 TBB131206 TKX131206 TUT131206 UEP131206 UOL131206 UYH131206 VID131206 VRZ131206 WBV131206 WLR131206 WVN131206 E131209 JB196742 SX196742 ACT196742 AMP196742 AWL196742 BGH196742 BQD196742 BZZ196742 CJV196742 CTR196742 DDN196742 DNJ196742 DXF196742 EHB196742 EQX196742 FAT196742 FKP196742 FUL196742 GEH196742 GOD196742 GXZ196742 HHV196742 HRR196742 IBN196742 ILJ196742 IVF196742 JFB196742 JOX196742 JYT196742 KIP196742 KSL196742 LCH196742 LMD196742 LVZ196742 MFV196742 MPR196742 MZN196742 NJJ196742 NTF196742 ODB196742 OMX196742 OWT196742 PGP196742 PQL196742 QAH196742 QKD196742 QTZ196742 RDV196742 RNR196742 RXN196742 SHJ196742 SRF196742 TBB196742 TKX196742 TUT196742 UEP196742 UOL196742 UYH196742 VID196742 VRZ196742 WBV196742 WLR196742 WVN196742 E196745 JB262278 SX262278 ACT262278 AMP262278 AWL262278 BGH262278 BQD262278 BZZ262278 CJV262278 CTR262278 DDN262278 DNJ262278 DXF262278 EHB262278 EQX262278 FAT262278 FKP262278 FUL262278 GEH262278 GOD262278 GXZ262278 HHV262278 HRR262278 IBN262278 ILJ262278 IVF262278 JFB262278 JOX262278 JYT262278 KIP262278 KSL262278 LCH262278 LMD262278 LVZ262278 MFV262278 MPR262278 MZN262278 NJJ262278 NTF262278 ODB262278 OMX262278 OWT262278 PGP262278 PQL262278 QAH262278 QKD262278 QTZ262278 RDV262278 RNR262278 RXN262278 SHJ262278 SRF262278 TBB262278 TKX262278 TUT262278 UEP262278 UOL262278 UYH262278 VID262278 VRZ262278 WBV262278 WLR262278 WVN262278 E262281 JB327814 SX327814 ACT327814 AMP327814 AWL327814 BGH327814 BQD327814 BZZ327814 CJV327814 CTR327814 DDN327814 DNJ327814 DXF327814 EHB327814 EQX327814 FAT327814 FKP327814 FUL327814 GEH327814 GOD327814 GXZ327814 HHV327814 HRR327814 IBN327814 ILJ327814 IVF327814 JFB327814 JOX327814 JYT327814 KIP327814 KSL327814 LCH327814 LMD327814 LVZ327814 MFV327814 MPR327814 MZN327814 NJJ327814 NTF327814 ODB327814 OMX327814 OWT327814 PGP327814 PQL327814 QAH327814 QKD327814 QTZ327814 RDV327814 RNR327814 RXN327814 SHJ327814 SRF327814 TBB327814 TKX327814 TUT327814 UEP327814 UOL327814 UYH327814 VID327814 VRZ327814 WBV327814 WLR327814 WVN327814 E327817 JB393350 SX393350 ACT393350 AMP393350 AWL393350 BGH393350 BQD393350 BZZ393350 CJV393350 CTR393350 DDN393350 DNJ393350 DXF393350 EHB393350 EQX393350 FAT393350 FKP393350 FUL393350 GEH393350 GOD393350 GXZ393350 HHV393350 HRR393350 IBN393350 ILJ393350 IVF393350 JFB393350 JOX393350 JYT393350 KIP393350 KSL393350 LCH393350 LMD393350 LVZ393350 MFV393350 MPR393350 MZN393350 NJJ393350 NTF393350 ODB393350 OMX393350 OWT393350 PGP393350 PQL393350 QAH393350 QKD393350 QTZ393350 RDV393350 RNR393350 RXN393350 SHJ393350 SRF393350 TBB393350 TKX393350 TUT393350 UEP393350 UOL393350 UYH393350 VID393350 VRZ393350 WBV393350 WLR393350 WVN393350 E393353 JB458886 SX458886 ACT458886 AMP458886 AWL458886 BGH458886 BQD458886 BZZ458886 CJV458886 CTR458886 DDN458886 DNJ458886 DXF458886 EHB458886 EQX458886 FAT458886 FKP458886 FUL458886 GEH458886 GOD458886 GXZ458886 HHV458886 HRR458886 IBN458886 ILJ458886 IVF458886 JFB458886 JOX458886 JYT458886 KIP458886 KSL458886 LCH458886 LMD458886 LVZ458886 MFV458886 MPR458886 MZN458886 NJJ458886 NTF458886 ODB458886 OMX458886 OWT458886 PGP458886 PQL458886 QAH458886 QKD458886 QTZ458886 RDV458886 RNR458886 RXN458886 SHJ458886 SRF458886 TBB458886 TKX458886 TUT458886 UEP458886 UOL458886 UYH458886 VID458886 VRZ458886 WBV458886 WLR458886 WVN458886 E458889 JB524422 SX524422 ACT524422 AMP524422 AWL524422 BGH524422 BQD524422 BZZ524422 CJV524422 CTR524422 DDN524422 DNJ524422 DXF524422 EHB524422 EQX524422 FAT524422 FKP524422 FUL524422 GEH524422 GOD524422 GXZ524422 HHV524422 HRR524422 IBN524422 ILJ524422 IVF524422 JFB524422 JOX524422 JYT524422 KIP524422 KSL524422 LCH524422 LMD524422 LVZ524422 MFV524422 MPR524422 MZN524422 NJJ524422 NTF524422 ODB524422 OMX524422 OWT524422 PGP524422 PQL524422 QAH524422 QKD524422 QTZ524422 RDV524422 RNR524422 RXN524422 SHJ524422 SRF524422 TBB524422 TKX524422 TUT524422 UEP524422 UOL524422 UYH524422 VID524422 VRZ524422 WBV524422 WLR524422 WVN524422 E524425 JB589958 SX589958 ACT589958 AMP589958 AWL589958 BGH589958 BQD589958 BZZ589958 CJV589958 CTR589958 DDN589958 DNJ589958 DXF589958 EHB589958 EQX589958 FAT589958 FKP589958 FUL589958 GEH589958 GOD589958 GXZ589958 HHV589958 HRR589958 IBN589958 ILJ589958 IVF589958 JFB589958 JOX589958 JYT589958 KIP589958 KSL589958 LCH589958 LMD589958 LVZ589958 MFV589958 MPR589958 MZN589958 NJJ589958 NTF589958 ODB589958 OMX589958 OWT589958 PGP589958 PQL589958 QAH589958 QKD589958 QTZ589958 RDV589958 RNR589958 RXN589958 SHJ589958 SRF589958 TBB589958 TKX589958 TUT589958 UEP589958 UOL589958 UYH589958 VID589958 VRZ589958 WBV589958 WLR589958 WVN589958 E589961 JB655494 SX655494 ACT655494 AMP655494 AWL655494 BGH655494 BQD655494 BZZ655494 CJV655494 CTR655494 DDN655494 DNJ655494 DXF655494 EHB655494 EQX655494 FAT655494 FKP655494 FUL655494 GEH655494 GOD655494 GXZ655494 HHV655494 HRR655494 IBN655494 ILJ655494 IVF655494 JFB655494 JOX655494 JYT655494 KIP655494 KSL655494 LCH655494 LMD655494 LVZ655494 MFV655494 MPR655494 MZN655494 NJJ655494 NTF655494 ODB655494 OMX655494 OWT655494 PGP655494 PQL655494 QAH655494 QKD655494 QTZ655494 RDV655494 RNR655494 RXN655494 SHJ655494 SRF655494 TBB655494 TKX655494 TUT655494 UEP655494 UOL655494 UYH655494 VID655494 VRZ655494 WBV655494 WLR655494 WVN655494 E655497 JB721030 SX721030 ACT721030 AMP721030 AWL721030 BGH721030 BQD721030 BZZ721030 CJV721030 CTR721030 DDN721030 DNJ721030 DXF721030 EHB721030 EQX721030 FAT721030 FKP721030 FUL721030 GEH721030 GOD721030 GXZ721030 HHV721030 HRR721030 IBN721030 ILJ721030 IVF721030 JFB721030 JOX721030 JYT721030 KIP721030 KSL721030 LCH721030 LMD721030 LVZ721030 MFV721030 MPR721030 MZN721030 NJJ721030 NTF721030 ODB721030 OMX721030 OWT721030 PGP721030 PQL721030 QAH721030 QKD721030 QTZ721030 RDV721030 RNR721030 RXN721030 SHJ721030 SRF721030 TBB721030 TKX721030 TUT721030 UEP721030 UOL721030 UYH721030 VID721030 VRZ721030 WBV721030 WLR721030 WVN721030 E721033 JB786566 SX786566 ACT786566 AMP786566 AWL786566 BGH786566 BQD786566 BZZ786566 CJV786566 CTR786566 DDN786566 DNJ786566 DXF786566 EHB786566 EQX786566 FAT786566 FKP786566 FUL786566 GEH786566 GOD786566 GXZ786566 HHV786566 HRR786566 IBN786566 ILJ786566 IVF786566 JFB786566 JOX786566 JYT786566 KIP786566 KSL786566 LCH786566 LMD786566 LVZ786566 MFV786566 MPR786566 MZN786566 NJJ786566 NTF786566 ODB786566 OMX786566 OWT786566 PGP786566 PQL786566 QAH786566 QKD786566 QTZ786566 RDV786566 RNR786566 RXN786566 SHJ786566 SRF786566 TBB786566 TKX786566 TUT786566 UEP786566 UOL786566 UYH786566 VID786566 VRZ786566 WBV786566 WLR786566 WVN786566 E786569 JB852102 SX852102 ACT852102 AMP852102 AWL852102 BGH852102 BQD852102 BZZ852102 CJV852102 CTR852102 DDN852102 DNJ852102 DXF852102 EHB852102 EQX852102 FAT852102 FKP852102 FUL852102 GEH852102 GOD852102 GXZ852102 HHV852102 HRR852102 IBN852102 ILJ852102 IVF852102 JFB852102 JOX852102 JYT852102 KIP852102 KSL852102 LCH852102 LMD852102 LVZ852102 MFV852102 MPR852102 MZN852102 NJJ852102 NTF852102 ODB852102 OMX852102 OWT852102 PGP852102 PQL852102 QAH852102 QKD852102 QTZ852102 RDV852102 RNR852102 RXN852102 SHJ852102 SRF852102 TBB852102 TKX852102 TUT852102 UEP852102 UOL852102 UYH852102 VID852102 VRZ852102 WBV852102 WLR852102 WVN852102 E852105 JB917638 SX917638 ACT917638 AMP917638 AWL917638 BGH917638 BQD917638 BZZ917638 CJV917638 CTR917638 DDN917638 DNJ917638 DXF917638 EHB917638 EQX917638 FAT917638 FKP917638 FUL917638 GEH917638 GOD917638 GXZ917638 HHV917638 HRR917638 IBN917638 ILJ917638 IVF917638 JFB917638 JOX917638 JYT917638 KIP917638 KSL917638 LCH917638 LMD917638 LVZ917638 MFV917638 MPR917638 MZN917638 NJJ917638 NTF917638 ODB917638 OMX917638 OWT917638 PGP917638 PQL917638 QAH917638 QKD917638 QTZ917638 RDV917638 RNR917638 RXN917638 SHJ917638 SRF917638 TBB917638 TKX917638 TUT917638 UEP917638 UOL917638 UYH917638 VID917638 VRZ917638 WBV917638 WLR917638 WVN917638 E917641 JB983174 SX983174 ACT983174 AMP983174 AWL983174 BGH983174 BQD983174 BZZ983174 CJV983174 CTR983174 DDN983174 DNJ983174 DXF983174 EHB983174 EQX983174 FAT983174 FKP983174 FUL983174 GEH983174 GOD983174 GXZ983174 HHV983174 HRR983174 IBN983174 ILJ983174 IVF983174 JFB983174 JOX983174 JYT983174 KIP983174 KSL983174 LCH983174 LMD983174 LVZ983174 MFV983174 MPR983174 MZN983174 NJJ983174 NTF983174 ODB983174 OMX983174 OWT983174 PGP983174 PQL983174 QAH983174 QKD983174 QTZ983174 RDV983174 RNR983174 RXN983174 SHJ983174 SRF983174 TBB983174 TKX983174 TUT983174 UEP983174 UOL983174 UYH983174 VID983174 VRZ983174 WBV983174 WLR983174 WVN983174 E983177 E65680:E65681 E65688:E65694 E131216:E131217 E131224:E131230 E196752:E196753 E196760:E196766 E262288:E262289 E262296:E262302 E327824:E327825 E327832:E327838 E393360:E393361 E393368:E393374 E458896:E458897 E458904:E458910 E524432:E524433 E524440:E524446 E589968:E589969 E589976:E589982 E655504:E655505 E655512:E655518 E721040:E721041 E721048:E721054 E786576:E786577 E786584:E786590 E852112:E852113 E852120:E852126 E917648:E917649 E917656:E917662 E983184:E983185 E983192:E983198 IZ155:IZ159 JB12:JB17 JB56:JB68 JB106:JB154 JB65677:JB65678 JB65685:JB65691 JB131213:JB131214 JB131221:JB131227 JB196749:JB196750 JB196757:JB196763 JB262285:JB262286 JB262293:JB262299 JB327821:JB327822 JB327829:JB327835 JB393357:JB393358 JB393365:JB393371 JB458893:JB458894 JB458901:JB458907 JB524429:JB524430 JB524437:JB524443 JB589965:JB589966 JB589973:JB589979 JB655501:JB655502 JB655509:JB655515 JB721037:JB721038 JB721045:JB721051 JB786573:JB786574 JB786581:JB786587 JB852109:JB852110 JB852117:JB852123 JB917645:JB917646 JB917653:JB917659 JB983181:JB983182 JB983189:JB983195 SV155:SV159 SX12:SX17 SX56:SX68 SX106:SX154 SX65677:SX65678 SX65685:SX65691 SX131213:SX131214 SX131221:SX131227 SX196749:SX196750 SX196757:SX196763 SX262285:SX262286 SX262293:SX262299 SX327821:SX327822 SX327829:SX327835 SX393357:SX393358 SX393365:SX393371 SX458893:SX458894 SX458901:SX458907 SX524429:SX524430 SX524437:SX524443 SX589965:SX589966 SX589973:SX589979 SX655501:SX655502 SX655509:SX655515 SX721037:SX721038 SX721045:SX721051 SX786573:SX786574 SX786581:SX786587 SX852109:SX852110 SX852117:SX852123 SX917645:SX917646 SX917653:SX917659 SX983181:SX983182 SX983189:SX983195 ACR155:ACR159 ACT12:ACT17 ACT56:ACT68 ACT106:ACT154 ACT65677:ACT65678 ACT65685:ACT65691 ACT131213:ACT131214 ACT131221:ACT131227 ACT196749:ACT196750 ACT196757:ACT196763 ACT262285:ACT262286 ACT262293:ACT262299 ACT327821:ACT327822 ACT327829:ACT327835 ACT393357:ACT393358 ACT393365:ACT393371 ACT458893:ACT458894 ACT458901:ACT458907 ACT524429:ACT524430 ACT524437:ACT524443 ACT589965:ACT589966 ACT589973:ACT589979 ACT655501:ACT655502 ACT655509:ACT655515 ACT721037:ACT721038 ACT721045:ACT721051 ACT786573:ACT786574 ACT786581:ACT786587 ACT852109:ACT852110 ACT852117:ACT852123 ACT917645:ACT917646 ACT917653:ACT917659 ACT983181:ACT983182 ACT983189:ACT983195 AMN155:AMN159 AMP12:AMP17 AMP56:AMP68 AMP106:AMP154 AMP65677:AMP65678 AMP65685:AMP65691 AMP131213:AMP131214 AMP131221:AMP131227 AMP196749:AMP196750 AMP196757:AMP196763 AMP262285:AMP262286 AMP262293:AMP262299 AMP327821:AMP327822 AMP327829:AMP327835 AMP393357:AMP393358 AMP393365:AMP393371 AMP458893:AMP458894 AMP458901:AMP458907 AMP524429:AMP524430 AMP524437:AMP524443 AMP589965:AMP589966 AMP589973:AMP589979 AMP655501:AMP655502 AMP655509:AMP655515 AMP721037:AMP721038 AMP721045:AMP721051 AMP786573:AMP786574 AMP786581:AMP786587 AMP852109:AMP852110 AMP852117:AMP852123 AMP917645:AMP917646 AMP917653:AMP917659 AMP983181:AMP983182 AMP983189:AMP983195 AWJ155:AWJ159 AWL12:AWL17 AWL56:AWL68 AWL106:AWL154 AWL65677:AWL65678 AWL65685:AWL65691 AWL131213:AWL131214 AWL131221:AWL131227 AWL196749:AWL196750 AWL196757:AWL196763 AWL262285:AWL262286 AWL262293:AWL262299 AWL327821:AWL327822 AWL327829:AWL327835 AWL393357:AWL393358 AWL393365:AWL393371 AWL458893:AWL458894 AWL458901:AWL458907 AWL524429:AWL524430 AWL524437:AWL524443 AWL589965:AWL589966 AWL589973:AWL589979 AWL655501:AWL655502 AWL655509:AWL655515 AWL721037:AWL721038 AWL721045:AWL721051 AWL786573:AWL786574 AWL786581:AWL786587 AWL852109:AWL852110 AWL852117:AWL852123 AWL917645:AWL917646 AWL917653:AWL917659 AWL983181:AWL983182 AWL983189:AWL983195 BGF155:BGF159 BGH12:BGH17 BGH56:BGH68 BGH106:BGH154 BGH65677:BGH65678 BGH65685:BGH65691 BGH131213:BGH131214 BGH131221:BGH131227 BGH196749:BGH196750 BGH196757:BGH196763 BGH262285:BGH262286 BGH262293:BGH262299 BGH327821:BGH327822 BGH327829:BGH327835 BGH393357:BGH393358 BGH393365:BGH393371 BGH458893:BGH458894 BGH458901:BGH458907 BGH524429:BGH524430 BGH524437:BGH524443 BGH589965:BGH589966 BGH589973:BGH589979 BGH655501:BGH655502 BGH655509:BGH655515 BGH721037:BGH721038 BGH721045:BGH721051 BGH786573:BGH786574 BGH786581:BGH786587 BGH852109:BGH852110 BGH852117:BGH852123 BGH917645:BGH917646 BGH917653:BGH917659 BGH983181:BGH983182 BGH983189:BGH983195 BQB155:BQB159 BQD12:BQD17 BQD56:BQD68 BQD106:BQD154 BQD65677:BQD65678 BQD65685:BQD65691 BQD131213:BQD131214 BQD131221:BQD131227 BQD196749:BQD196750 BQD196757:BQD196763 BQD262285:BQD262286 BQD262293:BQD262299 BQD327821:BQD327822 BQD327829:BQD327835 BQD393357:BQD393358 BQD393365:BQD393371 BQD458893:BQD458894 BQD458901:BQD458907 BQD524429:BQD524430 BQD524437:BQD524443 BQD589965:BQD589966 BQD589973:BQD589979 BQD655501:BQD655502 BQD655509:BQD655515 BQD721037:BQD721038 BQD721045:BQD721051 BQD786573:BQD786574 BQD786581:BQD786587 BQD852109:BQD852110 BQD852117:BQD852123 BQD917645:BQD917646 BQD917653:BQD917659 BQD983181:BQD983182 BQD983189:BQD983195 BZX155:BZX159 BZZ12:BZZ17 BZZ56:BZZ68 BZZ106:BZZ154 BZZ65677:BZZ65678 BZZ65685:BZZ65691 BZZ131213:BZZ131214 BZZ131221:BZZ131227 BZZ196749:BZZ196750 BZZ196757:BZZ196763 BZZ262285:BZZ262286 BZZ262293:BZZ262299 BZZ327821:BZZ327822 BZZ327829:BZZ327835 BZZ393357:BZZ393358 BZZ393365:BZZ393371 BZZ458893:BZZ458894 BZZ458901:BZZ458907 BZZ524429:BZZ524430 BZZ524437:BZZ524443 BZZ589965:BZZ589966 BZZ589973:BZZ589979 BZZ655501:BZZ655502 BZZ655509:BZZ655515 BZZ721037:BZZ721038 BZZ721045:BZZ721051 BZZ786573:BZZ786574 BZZ786581:BZZ786587 BZZ852109:BZZ852110 BZZ852117:BZZ852123 BZZ917645:BZZ917646 BZZ917653:BZZ917659 BZZ983181:BZZ983182 BZZ983189:BZZ983195 CJT155:CJT159 CJV12:CJV17 CJV56:CJV68 CJV106:CJV154 CJV65677:CJV65678 CJV65685:CJV65691 CJV131213:CJV131214 CJV131221:CJV131227 CJV196749:CJV196750 CJV196757:CJV196763 CJV262285:CJV262286 CJV262293:CJV262299 CJV327821:CJV327822 CJV327829:CJV327835 CJV393357:CJV393358 CJV393365:CJV393371 CJV458893:CJV458894 CJV458901:CJV458907 CJV524429:CJV524430 CJV524437:CJV524443 CJV589965:CJV589966 CJV589973:CJV589979 CJV655501:CJV655502 CJV655509:CJV655515 CJV721037:CJV721038 CJV721045:CJV721051 CJV786573:CJV786574 CJV786581:CJV786587 CJV852109:CJV852110 CJV852117:CJV852123 CJV917645:CJV917646 CJV917653:CJV917659 CJV983181:CJV983182 CJV983189:CJV983195 CTP155:CTP159 CTR12:CTR17 CTR56:CTR68 CTR106:CTR154 CTR65677:CTR65678 CTR65685:CTR65691 CTR131213:CTR131214 CTR131221:CTR131227 CTR196749:CTR196750 CTR196757:CTR196763 CTR262285:CTR262286 CTR262293:CTR262299 CTR327821:CTR327822 CTR327829:CTR327835 CTR393357:CTR393358 CTR393365:CTR393371 CTR458893:CTR458894 CTR458901:CTR458907 CTR524429:CTR524430 CTR524437:CTR524443 CTR589965:CTR589966 CTR589973:CTR589979 CTR655501:CTR655502 CTR655509:CTR655515 CTR721037:CTR721038 CTR721045:CTR721051 CTR786573:CTR786574 CTR786581:CTR786587 CTR852109:CTR852110 CTR852117:CTR852123 CTR917645:CTR917646 CTR917653:CTR917659 CTR983181:CTR983182 CTR983189:CTR983195 DDL155:DDL159 DDN12:DDN17 DDN56:DDN68 DDN106:DDN154 DDN65677:DDN65678 DDN65685:DDN65691 DDN131213:DDN131214 DDN131221:DDN131227 DDN196749:DDN196750 DDN196757:DDN196763 DDN262285:DDN262286 DDN262293:DDN262299 DDN327821:DDN327822 DDN327829:DDN327835 DDN393357:DDN393358 DDN393365:DDN393371 DDN458893:DDN458894 DDN458901:DDN458907 DDN524429:DDN524430 DDN524437:DDN524443 DDN589965:DDN589966 DDN589973:DDN589979 DDN655501:DDN655502 DDN655509:DDN655515 DDN721037:DDN721038 DDN721045:DDN721051 DDN786573:DDN786574 DDN786581:DDN786587 DDN852109:DDN852110 DDN852117:DDN852123 DDN917645:DDN917646 DDN917653:DDN917659 DDN983181:DDN983182 DDN983189:DDN983195 DNH155:DNH159 DNJ12:DNJ17 DNJ56:DNJ68 DNJ106:DNJ154 DNJ65677:DNJ65678 DNJ65685:DNJ65691 DNJ131213:DNJ131214 DNJ131221:DNJ131227 DNJ196749:DNJ196750 DNJ196757:DNJ196763 DNJ262285:DNJ262286 DNJ262293:DNJ262299 DNJ327821:DNJ327822 DNJ327829:DNJ327835 DNJ393357:DNJ393358 DNJ393365:DNJ393371 DNJ458893:DNJ458894 DNJ458901:DNJ458907 DNJ524429:DNJ524430 DNJ524437:DNJ524443 DNJ589965:DNJ589966 DNJ589973:DNJ589979 DNJ655501:DNJ655502 DNJ655509:DNJ655515 DNJ721037:DNJ721038 DNJ721045:DNJ721051 DNJ786573:DNJ786574 DNJ786581:DNJ786587 DNJ852109:DNJ852110 DNJ852117:DNJ852123 DNJ917645:DNJ917646 DNJ917653:DNJ917659 DNJ983181:DNJ983182 DNJ983189:DNJ983195 DXD155:DXD159 DXF12:DXF17 DXF56:DXF68 DXF106:DXF154 DXF65677:DXF65678 DXF65685:DXF65691 DXF131213:DXF131214 DXF131221:DXF131227 DXF196749:DXF196750 DXF196757:DXF196763 DXF262285:DXF262286 DXF262293:DXF262299 DXF327821:DXF327822 DXF327829:DXF327835 DXF393357:DXF393358 DXF393365:DXF393371 DXF458893:DXF458894 DXF458901:DXF458907 DXF524429:DXF524430 DXF524437:DXF524443 DXF589965:DXF589966 DXF589973:DXF589979 DXF655501:DXF655502 DXF655509:DXF655515 DXF721037:DXF721038 DXF721045:DXF721051 DXF786573:DXF786574 DXF786581:DXF786587 DXF852109:DXF852110 DXF852117:DXF852123 DXF917645:DXF917646 DXF917653:DXF917659 DXF983181:DXF983182 DXF983189:DXF983195 EGZ155:EGZ159 EHB12:EHB17 EHB56:EHB68 EHB106:EHB154 EHB65677:EHB65678 EHB65685:EHB65691 EHB131213:EHB131214 EHB131221:EHB131227 EHB196749:EHB196750 EHB196757:EHB196763 EHB262285:EHB262286 EHB262293:EHB262299 EHB327821:EHB327822 EHB327829:EHB327835 EHB393357:EHB393358 EHB393365:EHB393371 EHB458893:EHB458894 EHB458901:EHB458907 EHB524429:EHB524430 EHB524437:EHB524443 EHB589965:EHB589966 EHB589973:EHB589979 EHB655501:EHB655502 EHB655509:EHB655515 EHB721037:EHB721038 EHB721045:EHB721051 EHB786573:EHB786574 EHB786581:EHB786587 EHB852109:EHB852110 EHB852117:EHB852123 EHB917645:EHB917646 EHB917653:EHB917659 EHB983181:EHB983182 EHB983189:EHB983195 EQV155:EQV159 EQX12:EQX17 EQX56:EQX68 EQX106:EQX154 EQX65677:EQX65678 EQX65685:EQX65691 EQX131213:EQX131214 EQX131221:EQX131227 EQX196749:EQX196750 EQX196757:EQX196763 EQX262285:EQX262286 EQX262293:EQX262299 EQX327821:EQX327822 EQX327829:EQX327835 EQX393357:EQX393358 EQX393365:EQX393371 EQX458893:EQX458894 EQX458901:EQX458907 EQX524429:EQX524430 EQX524437:EQX524443 EQX589965:EQX589966 EQX589973:EQX589979 EQX655501:EQX655502 EQX655509:EQX655515 EQX721037:EQX721038 EQX721045:EQX721051 EQX786573:EQX786574 EQX786581:EQX786587 EQX852109:EQX852110 EQX852117:EQX852123 EQX917645:EQX917646 EQX917653:EQX917659 EQX983181:EQX983182 EQX983189:EQX983195 FAR155:FAR159 FAT12:FAT17 FAT56:FAT68 FAT106:FAT154 FAT65677:FAT65678 FAT65685:FAT65691 FAT131213:FAT131214 FAT131221:FAT131227 FAT196749:FAT196750 FAT196757:FAT196763 FAT262285:FAT262286 FAT262293:FAT262299 FAT327821:FAT327822 FAT327829:FAT327835 FAT393357:FAT393358 FAT393365:FAT393371 FAT458893:FAT458894 FAT458901:FAT458907 FAT524429:FAT524430 FAT524437:FAT524443 FAT589965:FAT589966 FAT589973:FAT589979 FAT655501:FAT655502 FAT655509:FAT655515 FAT721037:FAT721038 FAT721045:FAT721051 FAT786573:FAT786574 FAT786581:FAT786587 FAT852109:FAT852110 FAT852117:FAT852123 FAT917645:FAT917646 FAT917653:FAT917659 FAT983181:FAT983182 FAT983189:FAT983195 FKN155:FKN159 FKP12:FKP17 FKP56:FKP68 FKP106:FKP154 FKP65677:FKP65678 FKP65685:FKP65691 FKP131213:FKP131214 FKP131221:FKP131227 FKP196749:FKP196750 FKP196757:FKP196763 FKP262285:FKP262286 FKP262293:FKP262299 FKP327821:FKP327822 FKP327829:FKP327835 FKP393357:FKP393358 FKP393365:FKP393371 FKP458893:FKP458894 FKP458901:FKP458907 FKP524429:FKP524430 FKP524437:FKP524443 FKP589965:FKP589966 FKP589973:FKP589979 FKP655501:FKP655502 FKP655509:FKP655515 FKP721037:FKP721038 FKP721045:FKP721051 FKP786573:FKP786574 FKP786581:FKP786587 FKP852109:FKP852110 FKP852117:FKP852123 FKP917645:FKP917646 FKP917653:FKP917659 FKP983181:FKP983182 FKP983189:FKP983195 FUJ155:FUJ159 FUL12:FUL17 FUL56:FUL68 FUL106:FUL154 FUL65677:FUL65678 FUL65685:FUL65691 FUL131213:FUL131214 FUL131221:FUL131227 FUL196749:FUL196750 FUL196757:FUL196763 FUL262285:FUL262286 FUL262293:FUL262299 FUL327821:FUL327822 FUL327829:FUL327835 FUL393357:FUL393358 FUL393365:FUL393371 FUL458893:FUL458894 FUL458901:FUL458907 FUL524429:FUL524430 FUL524437:FUL524443 FUL589965:FUL589966 FUL589973:FUL589979 FUL655501:FUL655502 FUL655509:FUL655515 FUL721037:FUL721038 FUL721045:FUL721051 FUL786573:FUL786574 FUL786581:FUL786587 FUL852109:FUL852110 FUL852117:FUL852123 FUL917645:FUL917646 FUL917653:FUL917659 FUL983181:FUL983182 FUL983189:FUL983195 GEF155:GEF159 GEH12:GEH17 GEH56:GEH68 GEH106:GEH154 GEH65677:GEH65678 GEH65685:GEH65691 GEH131213:GEH131214 GEH131221:GEH131227 GEH196749:GEH196750 GEH196757:GEH196763 GEH262285:GEH262286 GEH262293:GEH262299 GEH327821:GEH327822 GEH327829:GEH327835 GEH393357:GEH393358 GEH393365:GEH393371 GEH458893:GEH458894 GEH458901:GEH458907 GEH524429:GEH524430 GEH524437:GEH524443 GEH589965:GEH589966 GEH589973:GEH589979 GEH655501:GEH655502 GEH655509:GEH655515 GEH721037:GEH721038 GEH721045:GEH721051 GEH786573:GEH786574 GEH786581:GEH786587 GEH852109:GEH852110 GEH852117:GEH852123 GEH917645:GEH917646 GEH917653:GEH917659 GEH983181:GEH983182 GEH983189:GEH983195 GOB155:GOB159 GOD12:GOD17 GOD56:GOD68 GOD106:GOD154 GOD65677:GOD65678 GOD65685:GOD65691 GOD131213:GOD131214 GOD131221:GOD131227 GOD196749:GOD196750 GOD196757:GOD196763 GOD262285:GOD262286 GOD262293:GOD262299 GOD327821:GOD327822 GOD327829:GOD327835 GOD393357:GOD393358 GOD393365:GOD393371 GOD458893:GOD458894 GOD458901:GOD458907 GOD524429:GOD524430 GOD524437:GOD524443 GOD589965:GOD589966 GOD589973:GOD589979 GOD655501:GOD655502 GOD655509:GOD655515 GOD721037:GOD721038 GOD721045:GOD721051 GOD786573:GOD786574 GOD786581:GOD786587 GOD852109:GOD852110 GOD852117:GOD852123 GOD917645:GOD917646 GOD917653:GOD917659 GOD983181:GOD983182 GOD983189:GOD983195 GXX155:GXX159 GXZ12:GXZ17 GXZ56:GXZ68 GXZ106:GXZ154 GXZ65677:GXZ65678 GXZ65685:GXZ65691 GXZ131213:GXZ131214 GXZ131221:GXZ131227 GXZ196749:GXZ196750 GXZ196757:GXZ196763 GXZ262285:GXZ262286 GXZ262293:GXZ262299 GXZ327821:GXZ327822 GXZ327829:GXZ327835 GXZ393357:GXZ393358 GXZ393365:GXZ393371 GXZ458893:GXZ458894 GXZ458901:GXZ458907 GXZ524429:GXZ524430 GXZ524437:GXZ524443 GXZ589965:GXZ589966 GXZ589973:GXZ589979 GXZ655501:GXZ655502 GXZ655509:GXZ655515 GXZ721037:GXZ721038 GXZ721045:GXZ721051 GXZ786573:GXZ786574 GXZ786581:GXZ786587 GXZ852109:GXZ852110 GXZ852117:GXZ852123 GXZ917645:GXZ917646 GXZ917653:GXZ917659 GXZ983181:GXZ983182 GXZ983189:GXZ983195 HHT155:HHT159 HHV12:HHV17 HHV56:HHV68 HHV106:HHV154 HHV65677:HHV65678 HHV65685:HHV65691 HHV131213:HHV131214 HHV131221:HHV131227 HHV196749:HHV196750 HHV196757:HHV196763 HHV262285:HHV262286 HHV262293:HHV262299 HHV327821:HHV327822 HHV327829:HHV327835 HHV393357:HHV393358 HHV393365:HHV393371 HHV458893:HHV458894 HHV458901:HHV458907 HHV524429:HHV524430 HHV524437:HHV524443 HHV589965:HHV589966 HHV589973:HHV589979 HHV655501:HHV655502 HHV655509:HHV655515 HHV721037:HHV721038 HHV721045:HHV721051 HHV786573:HHV786574 HHV786581:HHV786587 HHV852109:HHV852110 HHV852117:HHV852123 HHV917645:HHV917646 HHV917653:HHV917659 HHV983181:HHV983182 HHV983189:HHV983195 HRP155:HRP159 HRR12:HRR17 HRR56:HRR68 HRR106:HRR154 HRR65677:HRR65678 HRR65685:HRR65691 HRR131213:HRR131214 HRR131221:HRR131227 HRR196749:HRR196750 HRR196757:HRR196763 HRR262285:HRR262286 HRR262293:HRR262299 HRR327821:HRR327822 HRR327829:HRR327835 HRR393357:HRR393358 HRR393365:HRR393371 HRR458893:HRR458894 HRR458901:HRR458907 HRR524429:HRR524430 HRR524437:HRR524443 HRR589965:HRR589966 HRR589973:HRR589979 HRR655501:HRR655502 HRR655509:HRR655515 HRR721037:HRR721038 HRR721045:HRR721051 HRR786573:HRR786574 HRR786581:HRR786587 HRR852109:HRR852110 HRR852117:HRR852123 HRR917645:HRR917646 HRR917653:HRR917659 HRR983181:HRR983182 HRR983189:HRR983195 IBL155:IBL159 IBN12:IBN17 IBN56:IBN68 IBN106:IBN154 IBN65677:IBN65678 IBN65685:IBN65691 IBN131213:IBN131214 IBN131221:IBN131227 IBN196749:IBN196750 IBN196757:IBN196763 IBN262285:IBN262286 IBN262293:IBN262299 IBN327821:IBN327822 IBN327829:IBN327835 IBN393357:IBN393358 IBN393365:IBN393371 IBN458893:IBN458894 IBN458901:IBN458907 IBN524429:IBN524430 IBN524437:IBN524443 IBN589965:IBN589966 IBN589973:IBN589979 IBN655501:IBN655502 IBN655509:IBN655515 IBN721037:IBN721038 IBN721045:IBN721051 IBN786573:IBN786574 IBN786581:IBN786587 IBN852109:IBN852110 IBN852117:IBN852123 IBN917645:IBN917646 IBN917653:IBN917659 IBN983181:IBN983182 IBN983189:IBN983195 ILH155:ILH159 ILJ12:ILJ17 ILJ56:ILJ68 ILJ106:ILJ154 ILJ65677:ILJ65678 ILJ65685:ILJ65691 ILJ131213:ILJ131214 ILJ131221:ILJ131227 ILJ196749:ILJ196750 ILJ196757:ILJ196763 ILJ262285:ILJ262286 ILJ262293:ILJ262299 ILJ327821:ILJ327822 ILJ327829:ILJ327835 ILJ393357:ILJ393358 ILJ393365:ILJ393371 ILJ458893:ILJ458894 ILJ458901:ILJ458907 ILJ524429:ILJ524430 ILJ524437:ILJ524443 ILJ589965:ILJ589966 ILJ589973:ILJ589979 ILJ655501:ILJ655502 ILJ655509:ILJ655515 ILJ721037:ILJ721038 ILJ721045:ILJ721051 ILJ786573:ILJ786574 ILJ786581:ILJ786587 ILJ852109:ILJ852110 ILJ852117:ILJ852123 ILJ917645:ILJ917646 ILJ917653:ILJ917659 ILJ983181:ILJ983182 ILJ983189:ILJ983195 IVD155:IVD159 IVF12:IVF17 IVF56:IVF68 IVF106:IVF154 IVF65677:IVF65678 IVF65685:IVF65691 IVF131213:IVF131214 IVF131221:IVF131227 IVF196749:IVF196750 IVF196757:IVF196763 IVF262285:IVF262286 IVF262293:IVF262299 IVF327821:IVF327822 IVF327829:IVF327835 IVF393357:IVF393358 IVF393365:IVF393371 IVF458893:IVF458894 IVF458901:IVF458907 IVF524429:IVF524430 IVF524437:IVF524443 IVF589965:IVF589966 IVF589973:IVF589979 IVF655501:IVF655502 IVF655509:IVF655515 IVF721037:IVF721038 IVF721045:IVF721051 IVF786573:IVF786574 IVF786581:IVF786587 IVF852109:IVF852110 IVF852117:IVF852123 IVF917645:IVF917646 IVF917653:IVF917659 IVF983181:IVF983182 IVF983189:IVF983195 JEZ155:JEZ159 JFB12:JFB17 JFB56:JFB68 JFB106:JFB154 JFB65677:JFB65678 JFB65685:JFB65691 JFB131213:JFB131214 JFB131221:JFB131227 JFB196749:JFB196750 JFB196757:JFB196763 JFB262285:JFB262286 JFB262293:JFB262299 JFB327821:JFB327822 JFB327829:JFB327835 JFB393357:JFB393358 JFB393365:JFB393371 JFB458893:JFB458894 JFB458901:JFB458907 JFB524429:JFB524430 JFB524437:JFB524443 JFB589965:JFB589966 JFB589973:JFB589979 JFB655501:JFB655502 JFB655509:JFB655515 JFB721037:JFB721038 JFB721045:JFB721051 JFB786573:JFB786574 JFB786581:JFB786587 JFB852109:JFB852110 JFB852117:JFB852123 JFB917645:JFB917646 JFB917653:JFB917659 JFB983181:JFB983182 JFB983189:JFB983195 JOV155:JOV159 JOX12:JOX17 JOX56:JOX68 JOX106:JOX154 JOX65677:JOX65678 JOX65685:JOX65691 JOX131213:JOX131214 JOX131221:JOX131227 JOX196749:JOX196750 JOX196757:JOX196763 JOX262285:JOX262286 JOX262293:JOX262299 JOX327821:JOX327822 JOX327829:JOX327835 JOX393357:JOX393358 JOX393365:JOX393371 JOX458893:JOX458894 JOX458901:JOX458907 JOX524429:JOX524430 JOX524437:JOX524443 JOX589965:JOX589966 JOX589973:JOX589979 JOX655501:JOX655502 JOX655509:JOX655515 JOX721037:JOX721038 JOX721045:JOX721051 JOX786573:JOX786574 JOX786581:JOX786587 JOX852109:JOX852110 JOX852117:JOX852123 JOX917645:JOX917646 JOX917653:JOX917659 JOX983181:JOX983182 JOX983189:JOX983195 JYR155:JYR159 JYT12:JYT17 JYT56:JYT68 JYT106:JYT154 JYT65677:JYT65678 JYT65685:JYT65691 JYT131213:JYT131214 JYT131221:JYT131227 JYT196749:JYT196750 JYT196757:JYT196763 JYT262285:JYT262286 JYT262293:JYT262299 JYT327821:JYT327822 JYT327829:JYT327835 JYT393357:JYT393358 JYT393365:JYT393371 JYT458893:JYT458894 JYT458901:JYT458907 JYT524429:JYT524430 JYT524437:JYT524443 JYT589965:JYT589966 JYT589973:JYT589979 JYT655501:JYT655502 JYT655509:JYT655515 JYT721037:JYT721038 JYT721045:JYT721051 JYT786573:JYT786574 JYT786581:JYT786587 JYT852109:JYT852110 JYT852117:JYT852123 JYT917645:JYT917646 JYT917653:JYT917659 JYT983181:JYT983182 JYT983189:JYT983195 KIN155:KIN159 KIP12:KIP17 KIP56:KIP68 KIP106:KIP154 KIP65677:KIP65678 KIP65685:KIP65691 KIP131213:KIP131214 KIP131221:KIP131227 KIP196749:KIP196750 KIP196757:KIP196763 KIP262285:KIP262286 KIP262293:KIP262299 KIP327821:KIP327822 KIP327829:KIP327835 KIP393357:KIP393358 KIP393365:KIP393371 KIP458893:KIP458894 KIP458901:KIP458907 KIP524429:KIP524430 KIP524437:KIP524443 KIP589965:KIP589966 KIP589973:KIP589979 KIP655501:KIP655502 KIP655509:KIP655515 KIP721037:KIP721038 KIP721045:KIP721051 KIP786573:KIP786574 KIP786581:KIP786587 KIP852109:KIP852110 KIP852117:KIP852123 KIP917645:KIP917646 KIP917653:KIP917659 KIP983181:KIP983182 KIP983189:KIP983195 KSJ155:KSJ159 KSL12:KSL17 KSL56:KSL68 KSL106:KSL154 KSL65677:KSL65678 KSL65685:KSL65691 KSL131213:KSL131214 KSL131221:KSL131227 KSL196749:KSL196750 KSL196757:KSL196763 KSL262285:KSL262286 KSL262293:KSL262299 KSL327821:KSL327822 KSL327829:KSL327835 KSL393357:KSL393358 KSL393365:KSL393371 KSL458893:KSL458894 KSL458901:KSL458907 KSL524429:KSL524430 KSL524437:KSL524443 KSL589965:KSL589966 KSL589973:KSL589979 KSL655501:KSL655502 KSL655509:KSL655515 KSL721037:KSL721038 KSL721045:KSL721051 KSL786573:KSL786574 KSL786581:KSL786587 KSL852109:KSL852110 KSL852117:KSL852123 KSL917645:KSL917646 KSL917653:KSL917659 KSL983181:KSL983182 KSL983189:KSL983195 LCF155:LCF159 LCH12:LCH17 LCH56:LCH68 LCH106:LCH154 LCH65677:LCH65678 LCH65685:LCH65691 LCH131213:LCH131214 LCH131221:LCH131227 LCH196749:LCH196750 LCH196757:LCH196763 LCH262285:LCH262286 LCH262293:LCH262299 LCH327821:LCH327822 LCH327829:LCH327835 LCH393357:LCH393358 LCH393365:LCH393371 LCH458893:LCH458894 LCH458901:LCH458907 LCH524429:LCH524430 LCH524437:LCH524443 LCH589965:LCH589966 LCH589973:LCH589979 LCH655501:LCH655502 LCH655509:LCH655515 LCH721037:LCH721038 LCH721045:LCH721051 LCH786573:LCH786574 LCH786581:LCH786587 LCH852109:LCH852110 LCH852117:LCH852123 LCH917645:LCH917646 LCH917653:LCH917659 LCH983181:LCH983182 LCH983189:LCH983195 LMB155:LMB159 LMD12:LMD17 LMD56:LMD68 LMD106:LMD154 LMD65677:LMD65678 LMD65685:LMD65691 LMD131213:LMD131214 LMD131221:LMD131227 LMD196749:LMD196750 LMD196757:LMD196763 LMD262285:LMD262286 LMD262293:LMD262299 LMD327821:LMD327822 LMD327829:LMD327835 LMD393357:LMD393358 LMD393365:LMD393371 LMD458893:LMD458894 LMD458901:LMD458907 LMD524429:LMD524430 LMD524437:LMD524443 LMD589965:LMD589966 LMD589973:LMD589979 LMD655501:LMD655502 LMD655509:LMD655515 LMD721037:LMD721038 LMD721045:LMD721051 LMD786573:LMD786574 LMD786581:LMD786587 LMD852109:LMD852110 LMD852117:LMD852123 LMD917645:LMD917646 LMD917653:LMD917659 LMD983181:LMD983182 LMD983189:LMD983195 LVX155:LVX159 LVZ12:LVZ17 LVZ56:LVZ68 LVZ106:LVZ154 LVZ65677:LVZ65678 LVZ65685:LVZ65691 LVZ131213:LVZ131214 LVZ131221:LVZ131227 LVZ196749:LVZ196750 LVZ196757:LVZ196763 LVZ262285:LVZ262286 LVZ262293:LVZ262299 LVZ327821:LVZ327822 LVZ327829:LVZ327835 LVZ393357:LVZ393358 LVZ393365:LVZ393371 LVZ458893:LVZ458894 LVZ458901:LVZ458907 LVZ524429:LVZ524430 LVZ524437:LVZ524443 LVZ589965:LVZ589966 LVZ589973:LVZ589979 LVZ655501:LVZ655502 LVZ655509:LVZ655515 LVZ721037:LVZ721038 LVZ721045:LVZ721051 LVZ786573:LVZ786574 LVZ786581:LVZ786587 LVZ852109:LVZ852110 LVZ852117:LVZ852123 LVZ917645:LVZ917646 LVZ917653:LVZ917659 LVZ983181:LVZ983182 LVZ983189:LVZ983195 MFT155:MFT159 MFV12:MFV17 MFV56:MFV68 MFV106:MFV154 MFV65677:MFV65678 MFV65685:MFV65691 MFV131213:MFV131214 MFV131221:MFV131227 MFV196749:MFV196750 MFV196757:MFV196763 MFV262285:MFV262286 MFV262293:MFV262299 MFV327821:MFV327822 MFV327829:MFV327835 MFV393357:MFV393358 MFV393365:MFV393371 MFV458893:MFV458894 MFV458901:MFV458907 MFV524429:MFV524430 MFV524437:MFV524443 MFV589965:MFV589966 MFV589973:MFV589979 MFV655501:MFV655502 MFV655509:MFV655515 MFV721037:MFV721038 MFV721045:MFV721051 MFV786573:MFV786574 MFV786581:MFV786587 MFV852109:MFV852110 MFV852117:MFV852123 MFV917645:MFV917646 MFV917653:MFV917659 MFV983181:MFV983182 MFV983189:MFV983195 MPP155:MPP159 MPR12:MPR17 MPR56:MPR68 MPR106:MPR154 MPR65677:MPR65678 MPR65685:MPR65691 MPR131213:MPR131214 MPR131221:MPR131227 MPR196749:MPR196750 MPR196757:MPR196763 MPR262285:MPR262286 MPR262293:MPR262299 MPR327821:MPR327822 MPR327829:MPR327835 MPR393357:MPR393358 MPR393365:MPR393371 MPR458893:MPR458894 MPR458901:MPR458907 MPR524429:MPR524430 MPR524437:MPR524443 MPR589965:MPR589966 MPR589973:MPR589979 MPR655501:MPR655502 MPR655509:MPR655515 MPR721037:MPR721038 MPR721045:MPR721051 MPR786573:MPR786574 MPR786581:MPR786587 MPR852109:MPR852110 MPR852117:MPR852123 MPR917645:MPR917646 MPR917653:MPR917659 MPR983181:MPR983182 MPR983189:MPR983195 MZL155:MZL159 MZN12:MZN17 MZN56:MZN68 MZN106:MZN154 MZN65677:MZN65678 MZN65685:MZN65691 MZN131213:MZN131214 MZN131221:MZN131227 MZN196749:MZN196750 MZN196757:MZN196763 MZN262285:MZN262286 MZN262293:MZN262299 MZN327821:MZN327822 MZN327829:MZN327835 MZN393357:MZN393358 MZN393365:MZN393371 MZN458893:MZN458894 MZN458901:MZN458907 MZN524429:MZN524430 MZN524437:MZN524443 MZN589965:MZN589966 MZN589973:MZN589979 MZN655501:MZN655502 MZN655509:MZN655515 MZN721037:MZN721038 MZN721045:MZN721051 MZN786573:MZN786574 MZN786581:MZN786587 MZN852109:MZN852110 MZN852117:MZN852123 MZN917645:MZN917646 MZN917653:MZN917659 MZN983181:MZN983182 MZN983189:MZN983195 NJH155:NJH159 NJJ12:NJJ17 NJJ56:NJJ68 NJJ106:NJJ154 NJJ65677:NJJ65678 NJJ65685:NJJ65691 NJJ131213:NJJ131214 NJJ131221:NJJ131227 NJJ196749:NJJ196750 NJJ196757:NJJ196763 NJJ262285:NJJ262286 NJJ262293:NJJ262299 NJJ327821:NJJ327822 NJJ327829:NJJ327835 NJJ393357:NJJ393358 NJJ393365:NJJ393371 NJJ458893:NJJ458894 NJJ458901:NJJ458907 NJJ524429:NJJ524430 NJJ524437:NJJ524443 NJJ589965:NJJ589966 NJJ589973:NJJ589979 NJJ655501:NJJ655502 NJJ655509:NJJ655515 NJJ721037:NJJ721038 NJJ721045:NJJ721051 NJJ786573:NJJ786574 NJJ786581:NJJ786587 NJJ852109:NJJ852110 NJJ852117:NJJ852123 NJJ917645:NJJ917646 NJJ917653:NJJ917659 NJJ983181:NJJ983182 NJJ983189:NJJ983195 NTD155:NTD159 NTF12:NTF17 NTF56:NTF68 NTF106:NTF154 NTF65677:NTF65678 NTF65685:NTF65691 NTF131213:NTF131214 NTF131221:NTF131227 NTF196749:NTF196750 NTF196757:NTF196763 NTF262285:NTF262286 NTF262293:NTF262299 NTF327821:NTF327822 NTF327829:NTF327835 NTF393357:NTF393358 NTF393365:NTF393371 NTF458893:NTF458894 NTF458901:NTF458907 NTF524429:NTF524430 NTF524437:NTF524443 NTF589965:NTF589966 NTF589973:NTF589979 NTF655501:NTF655502 NTF655509:NTF655515 NTF721037:NTF721038 NTF721045:NTF721051 NTF786573:NTF786574 NTF786581:NTF786587 NTF852109:NTF852110 NTF852117:NTF852123 NTF917645:NTF917646 NTF917653:NTF917659 NTF983181:NTF983182 NTF983189:NTF983195 OCZ155:OCZ159 ODB12:ODB17 ODB56:ODB68 ODB106:ODB154 ODB65677:ODB65678 ODB65685:ODB65691 ODB131213:ODB131214 ODB131221:ODB131227 ODB196749:ODB196750 ODB196757:ODB196763 ODB262285:ODB262286 ODB262293:ODB262299 ODB327821:ODB327822 ODB327829:ODB327835 ODB393357:ODB393358 ODB393365:ODB393371 ODB458893:ODB458894 ODB458901:ODB458907 ODB524429:ODB524430 ODB524437:ODB524443 ODB589965:ODB589966 ODB589973:ODB589979 ODB655501:ODB655502 ODB655509:ODB655515 ODB721037:ODB721038 ODB721045:ODB721051 ODB786573:ODB786574 ODB786581:ODB786587 ODB852109:ODB852110 ODB852117:ODB852123 ODB917645:ODB917646 ODB917653:ODB917659 ODB983181:ODB983182 ODB983189:ODB983195 OMV155:OMV159 OMX12:OMX17 OMX56:OMX68 OMX106:OMX154 OMX65677:OMX65678 OMX65685:OMX65691 OMX131213:OMX131214 OMX131221:OMX131227 OMX196749:OMX196750 OMX196757:OMX196763 OMX262285:OMX262286 OMX262293:OMX262299 OMX327821:OMX327822 OMX327829:OMX327835 OMX393357:OMX393358 OMX393365:OMX393371 OMX458893:OMX458894 OMX458901:OMX458907 OMX524429:OMX524430 OMX524437:OMX524443 OMX589965:OMX589966 OMX589973:OMX589979 OMX655501:OMX655502 OMX655509:OMX655515 OMX721037:OMX721038 OMX721045:OMX721051 OMX786573:OMX786574 OMX786581:OMX786587 OMX852109:OMX852110 OMX852117:OMX852123 OMX917645:OMX917646 OMX917653:OMX917659 OMX983181:OMX983182 OMX983189:OMX983195 OWR155:OWR159 OWT12:OWT17 OWT56:OWT68 OWT106:OWT154 OWT65677:OWT65678 OWT65685:OWT65691 OWT131213:OWT131214 OWT131221:OWT131227 OWT196749:OWT196750 OWT196757:OWT196763 OWT262285:OWT262286 OWT262293:OWT262299 OWT327821:OWT327822 OWT327829:OWT327835 OWT393357:OWT393358 OWT393365:OWT393371 OWT458893:OWT458894 OWT458901:OWT458907 OWT524429:OWT524430 OWT524437:OWT524443 OWT589965:OWT589966 OWT589973:OWT589979 OWT655501:OWT655502 OWT655509:OWT655515 OWT721037:OWT721038 OWT721045:OWT721051 OWT786573:OWT786574 OWT786581:OWT786587 OWT852109:OWT852110 OWT852117:OWT852123 OWT917645:OWT917646 OWT917653:OWT917659 OWT983181:OWT983182 OWT983189:OWT983195 PGN155:PGN159 PGP12:PGP17 PGP56:PGP68 PGP106:PGP154 PGP65677:PGP65678 PGP65685:PGP65691 PGP131213:PGP131214 PGP131221:PGP131227 PGP196749:PGP196750 PGP196757:PGP196763 PGP262285:PGP262286 PGP262293:PGP262299 PGP327821:PGP327822 PGP327829:PGP327835 PGP393357:PGP393358 PGP393365:PGP393371 PGP458893:PGP458894 PGP458901:PGP458907 PGP524429:PGP524430 PGP524437:PGP524443 PGP589965:PGP589966 PGP589973:PGP589979 PGP655501:PGP655502 PGP655509:PGP655515 PGP721037:PGP721038 PGP721045:PGP721051 PGP786573:PGP786574 PGP786581:PGP786587 PGP852109:PGP852110 PGP852117:PGP852123 PGP917645:PGP917646 PGP917653:PGP917659 PGP983181:PGP983182 PGP983189:PGP983195 PQJ155:PQJ159 PQL12:PQL17 PQL56:PQL68 PQL106:PQL154 PQL65677:PQL65678 PQL65685:PQL65691 PQL131213:PQL131214 PQL131221:PQL131227 PQL196749:PQL196750 PQL196757:PQL196763 PQL262285:PQL262286 PQL262293:PQL262299 PQL327821:PQL327822 PQL327829:PQL327835 PQL393357:PQL393358 PQL393365:PQL393371 PQL458893:PQL458894 PQL458901:PQL458907 PQL524429:PQL524430 PQL524437:PQL524443 PQL589965:PQL589966 PQL589973:PQL589979 PQL655501:PQL655502 PQL655509:PQL655515 PQL721037:PQL721038 PQL721045:PQL721051 PQL786573:PQL786574 PQL786581:PQL786587 PQL852109:PQL852110 PQL852117:PQL852123 PQL917645:PQL917646 PQL917653:PQL917659 PQL983181:PQL983182 PQL983189:PQL983195 QAF155:QAF159 QAH12:QAH17 QAH56:QAH68 QAH106:QAH154 QAH65677:QAH65678 QAH65685:QAH65691 QAH131213:QAH131214 QAH131221:QAH131227 QAH196749:QAH196750 QAH196757:QAH196763 QAH262285:QAH262286 QAH262293:QAH262299 QAH327821:QAH327822 QAH327829:QAH327835 QAH393357:QAH393358 QAH393365:QAH393371 QAH458893:QAH458894 QAH458901:QAH458907 QAH524429:QAH524430 QAH524437:QAH524443 QAH589965:QAH589966 QAH589973:QAH589979 QAH655501:QAH655502 QAH655509:QAH655515 QAH721037:QAH721038 QAH721045:QAH721051 QAH786573:QAH786574 QAH786581:QAH786587 QAH852109:QAH852110 QAH852117:QAH852123 QAH917645:QAH917646 QAH917653:QAH917659 QAH983181:QAH983182 QAH983189:QAH983195 QKB155:QKB159 QKD12:QKD17 QKD56:QKD68 QKD106:QKD154 QKD65677:QKD65678 QKD65685:QKD65691 QKD131213:QKD131214 QKD131221:QKD131227 QKD196749:QKD196750 QKD196757:QKD196763 QKD262285:QKD262286 QKD262293:QKD262299 QKD327821:QKD327822 QKD327829:QKD327835 QKD393357:QKD393358 QKD393365:QKD393371 QKD458893:QKD458894 QKD458901:QKD458907 QKD524429:QKD524430 QKD524437:QKD524443 QKD589965:QKD589966 QKD589973:QKD589979 QKD655501:QKD655502 QKD655509:QKD655515 QKD721037:QKD721038 QKD721045:QKD721051 QKD786573:QKD786574 QKD786581:QKD786587 QKD852109:QKD852110 QKD852117:QKD852123 QKD917645:QKD917646 QKD917653:QKD917659 QKD983181:QKD983182 QKD983189:QKD983195 QTX155:QTX159 QTZ12:QTZ17 QTZ56:QTZ68 QTZ106:QTZ154 QTZ65677:QTZ65678 QTZ65685:QTZ65691 QTZ131213:QTZ131214 QTZ131221:QTZ131227 QTZ196749:QTZ196750 QTZ196757:QTZ196763 QTZ262285:QTZ262286 QTZ262293:QTZ262299 QTZ327821:QTZ327822 QTZ327829:QTZ327835 QTZ393357:QTZ393358 QTZ393365:QTZ393371 QTZ458893:QTZ458894 QTZ458901:QTZ458907 QTZ524429:QTZ524430 QTZ524437:QTZ524443 QTZ589965:QTZ589966 QTZ589973:QTZ589979 QTZ655501:QTZ655502 QTZ655509:QTZ655515 QTZ721037:QTZ721038 QTZ721045:QTZ721051 QTZ786573:QTZ786574 QTZ786581:QTZ786587 QTZ852109:QTZ852110 QTZ852117:QTZ852123 QTZ917645:QTZ917646 QTZ917653:QTZ917659 QTZ983181:QTZ983182 QTZ983189:QTZ983195 RDT155:RDT159 RDV12:RDV17 RDV56:RDV68 RDV106:RDV154 RDV65677:RDV65678 RDV65685:RDV65691 RDV131213:RDV131214 RDV131221:RDV131227 RDV196749:RDV196750 RDV196757:RDV196763 RDV262285:RDV262286 RDV262293:RDV262299 RDV327821:RDV327822 RDV327829:RDV327835 RDV393357:RDV393358 RDV393365:RDV393371 RDV458893:RDV458894 RDV458901:RDV458907 RDV524429:RDV524430 RDV524437:RDV524443 RDV589965:RDV589966 RDV589973:RDV589979 RDV655501:RDV655502 RDV655509:RDV655515 RDV721037:RDV721038 RDV721045:RDV721051 RDV786573:RDV786574 RDV786581:RDV786587 RDV852109:RDV852110 RDV852117:RDV852123 RDV917645:RDV917646 RDV917653:RDV917659 RDV983181:RDV983182 RDV983189:RDV983195 RNP155:RNP159 RNR12:RNR17 RNR56:RNR68 RNR106:RNR154 RNR65677:RNR65678 RNR65685:RNR65691 RNR131213:RNR131214 RNR131221:RNR131227 RNR196749:RNR196750 RNR196757:RNR196763 RNR262285:RNR262286 RNR262293:RNR262299 RNR327821:RNR327822 RNR327829:RNR327835 RNR393357:RNR393358 RNR393365:RNR393371 RNR458893:RNR458894 RNR458901:RNR458907 RNR524429:RNR524430 RNR524437:RNR524443 RNR589965:RNR589966 RNR589973:RNR589979 RNR655501:RNR655502 RNR655509:RNR655515 RNR721037:RNR721038 RNR721045:RNR721051 RNR786573:RNR786574 RNR786581:RNR786587 RNR852109:RNR852110 RNR852117:RNR852123 RNR917645:RNR917646 RNR917653:RNR917659 RNR983181:RNR983182 RNR983189:RNR983195 RXL155:RXL159 RXN12:RXN17 RXN56:RXN68 RXN106:RXN154 RXN65677:RXN65678 RXN65685:RXN65691 RXN131213:RXN131214 RXN131221:RXN131227 RXN196749:RXN196750 RXN196757:RXN196763 RXN262285:RXN262286 RXN262293:RXN262299 RXN327821:RXN327822 RXN327829:RXN327835 RXN393357:RXN393358 RXN393365:RXN393371 RXN458893:RXN458894 RXN458901:RXN458907 RXN524429:RXN524430 RXN524437:RXN524443 RXN589965:RXN589966 RXN589973:RXN589979 RXN655501:RXN655502 RXN655509:RXN655515 RXN721037:RXN721038 RXN721045:RXN721051 RXN786573:RXN786574 RXN786581:RXN786587 RXN852109:RXN852110 RXN852117:RXN852123 RXN917645:RXN917646 RXN917653:RXN917659 RXN983181:RXN983182 RXN983189:RXN983195 SHH155:SHH159 SHJ12:SHJ17 SHJ56:SHJ68 SHJ106:SHJ154 SHJ65677:SHJ65678 SHJ65685:SHJ65691 SHJ131213:SHJ131214 SHJ131221:SHJ131227 SHJ196749:SHJ196750 SHJ196757:SHJ196763 SHJ262285:SHJ262286 SHJ262293:SHJ262299 SHJ327821:SHJ327822 SHJ327829:SHJ327835 SHJ393357:SHJ393358 SHJ393365:SHJ393371 SHJ458893:SHJ458894 SHJ458901:SHJ458907 SHJ524429:SHJ524430 SHJ524437:SHJ524443 SHJ589965:SHJ589966 SHJ589973:SHJ589979 SHJ655501:SHJ655502 SHJ655509:SHJ655515 SHJ721037:SHJ721038 SHJ721045:SHJ721051 SHJ786573:SHJ786574 SHJ786581:SHJ786587 SHJ852109:SHJ852110 SHJ852117:SHJ852123 SHJ917645:SHJ917646 SHJ917653:SHJ917659 SHJ983181:SHJ983182 SHJ983189:SHJ983195 SRD155:SRD159 SRF12:SRF17 SRF56:SRF68 SRF106:SRF154 SRF65677:SRF65678 SRF65685:SRF65691 SRF131213:SRF131214 SRF131221:SRF131227 SRF196749:SRF196750 SRF196757:SRF196763 SRF262285:SRF262286 SRF262293:SRF262299 SRF327821:SRF327822 SRF327829:SRF327835 SRF393357:SRF393358 SRF393365:SRF393371 SRF458893:SRF458894 SRF458901:SRF458907 SRF524429:SRF524430 SRF524437:SRF524443 SRF589965:SRF589966 SRF589973:SRF589979 SRF655501:SRF655502 SRF655509:SRF655515 SRF721037:SRF721038 SRF721045:SRF721051 SRF786573:SRF786574 SRF786581:SRF786587 SRF852109:SRF852110 SRF852117:SRF852123 SRF917645:SRF917646 SRF917653:SRF917659 SRF983181:SRF983182 SRF983189:SRF983195 TAZ155:TAZ159 TBB12:TBB17 TBB56:TBB68 TBB106:TBB154 TBB65677:TBB65678 TBB65685:TBB65691 TBB131213:TBB131214 TBB131221:TBB131227 TBB196749:TBB196750 TBB196757:TBB196763 TBB262285:TBB262286 TBB262293:TBB262299 TBB327821:TBB327822 TBB327829:TBB327835 TBB393357:TBB393358 TBB393365:TBB393371 TBB458893:TBB458894 TBB458901:TBB458907 TBB524429:TBB524430 TBB524437:TBB524443 TBB589965:TBB589966 TBB589973:TBB589979 TBB655501:TBB655502 TBB655509:TBB655515 TBB721037:TBB721038 TBB721045:TBB721051 TBB786573:TBB786574 TBB786581:TBB786587 TBB852109:TBB852110 TBB852117:TBB852123 TBB917645:TBB917646 TBB917653:TBB917659 TBB983181:TBB983182 TBB983189:TBB983195 TKV155:TKV159 TKX12:TKX17 TKX56:TKX68 TKX106:TKX154 TKX65677:TKX65678 TKX65685:TKX65691 TKX131213:TKX131214 TKX131221:TKX131227 TKX196749:TKX196750 TKX196757:TKX196763 TKX262285:TKX262286 TKX262293:TKX262299 TKX327821:TKX327822 TKX327829:TKX327835 TKX393357:TKX393358 TKX393365:TKX393371 TKX458893:TKX458894 TKX458901:TKX458907 TKX524429:TKX524430 TKX524437:TKX524443 TKX589965:TKX589966 TKX589973:TKX589979 TKX655501:TKX655502 TKX655509:TKX655515 TKX721037:TKX721038 TKX721045:TKX721051 TKX786573:TKX786574 TKX786581:TKX786587 TKX852109:TKX852110 TKX852117:TKX852123 TKX917645:TKX917646 TKX917653:TKX917659 TKX983181:TKX983182 TKX983189:TKX983195 TUR155:TUR159 TUT12:TUT17 TUT56:TUT68 TUT106:TUT154 TUT65677:TUT65678 TUT65685:TUT65691 TUT131213:TUT131214 TUT131221:TUT131227 TUT196749:TUT196750 TUT196757:TUT196763 TUT262285:TUT262286 TUT262293:TUT262299 TUT327821:TUT327822 TUT327829:TUT327835 TUT393357:TUT393358 TUT393365:TUT393371 TUT458893:TUT458894 TUT458901:TUT458907 TUT524429:TUT524430 TUT524437:TUT524443 TUT589965:TUT589966 TUT589973:TUT589979 TUT655501:TUT655502 TUT655509:TUT655515 TUT721037:TUT721038 TUT721045:TUT721051 TUT786573:TUT786574 TUT786581:TUT786587 TUT852109:TUT852110 TUT852117:TUT852123 TUT917645:TUT917646 TUT917653:TUT917659 TUT983181:TUT983182 TUT983189:TUT983195 UEN155:UEN159 UEP12:UEP17 UEP56:UEP68 UEP106:UEP154 UEP65677:UEP65678 UEP65685:UEP65691 UEP131213:UEP131214 UEP131221:UEP131227 UEP196749:UEP196750 UEP196757:UEP196763 UEP262285:UEP262286 UEP262293:UEP262299 UEP327821:UEP327822 UEP327829:UEP327835 UEP393357:UEP393358 UEP393365:UEP393371 UEP458893:UEP458894 UEP458901:UEP458907 UEP524429:UEP524430 UEP524437:UEP524443 UEP589965:UEP589966 UEP589973:UEP589979 UEP655501:UEP655502 UEP655509:UEP655515 UEP721037:UEP721038 UEP721045:UEP721051 UEP786573:UEP786574 UEP786581:UEP786587 UEP852109:UEP852110 UEP852117:UEP852123 UEP917645:UEP917646 UEP917653:UEP917659 UEP983181:UEP983182 UEP983189:UEP983195 UOJ155:UOJ159 UOL12:UOL17 UOL56:UOL68 UOL106:UOL154 UOL65677:UOL65678 UOL65685:UOL65691 UOL131213:UOL131214 UOL131221:UOL131227 UOL196749:UOL196750 UOL196757:UOL196763 UOL262285:UOL262286 UOL262293:UOL262299 UOL327821:UOL327822 UOL327829:UOL327835 UOL393357:UOL393358 UOL393365:UOL393371 UOL458893:UOL458894 UOL458901:UOL458907 UOL524429:UOL524430 UOL524437:UOL524443 UOL589965:UOL589966 UOL589973:UOL589979 UOL655501:UOL655502 UOL655509:UOL655515 UOL721037:UOL721038 UOL721045:UOL721051 UOL786573:UOL786574 UOL786581:UOL786587 UOL852109:UOL852110 UOL852117:UOL852123 UOL917645:UOL917646 UOL917653:UOL917659 UOL983181:UOL983182 UOL983189:UOL983195 UYF155:UYF159 UYH12:UYH17 UYH56:UYH68 UYH106:UYH154 UYH65677:UYH65678 UYH65685:UYH65691 UYH131213:UYH131214 UYH131221:UYH131227 UYH196749:UYH196750 UYH196757:UYH196763 UYH262285:UYH262286 UYH262293:UYH262299 UYH327821:UYH327822 UYH327829:UYH327835 UYH393357:UYH393358 UYH393365:UYH393371 UYH458893:UYH458894 UYH458901:UYH458907 UYH524429:UYH524430 UYH524437:UYH524443 UYH589965:UYH589966 UYH589973:UYH589979 UYH655501:UYH655502 UYH655509:UYH655515 UYH721037:UYH721038 UYH721045:UYH721051 UYH786573:UYH786574 UYH786581:UYH786587 UYH852109:UYH852110 UYH852117:UYH852123 UYH917645:UYH917646 UYH917653:UYH917659 UYH983181:UYH983182 UYH983189:UYH983195 VIB155:VIB159 VID12:VID17 VID56:VID68 VID106:VID154 VID65677:VID65678 VID65685:VID65691 VID131213:VID131214 VID131221:VID131227 VID196749:VID196750 VID196757:VID196763 VID262285:VID262286 VID262293:VID262299 VID327821:VID327822 VID327829:VID327835 VID393357:VID393358 VID393365:VID393371 VID458893:VID458894 VID458901:VID458907 VID524429:VID524430 VID524437:VID524443 VID589965:VID589966 VID589973:VID589979 VID655501:VID655502 VID655509:VID655515 VID721037:VID721038 VID721045:VID721051 VID786573:VID786574 VID786581:VID786587 VID852109:VID852110 VID852117:VID852123 VID917645:VID917646 VID917653:VID917659 VID983181:VID983182 VID983189:VID983195 VRX155:VRX159 VRZ12:VRZ17 VRZ56:VRZ68 VRZ106:VRZ154 VRZ65677:VRZ65678 VRZ65685:VRZ65691 VRZ131213:VRZ131214 VRZ131221:VRZ131227 VRZ196749:VRZ196750 VRZ196757:VRZ196763 VRZ262285:VRZ262286 VRZ262293:VRZ262299 VRZ327821:VRZ327822 VRZ327829:VRZ327835 VRZ393357:VRZ393358 VRZ393365:VRZ393371 VRZ458893:VRZ458894 VRZ458901:VRZ458907 VRZ524429:VRZ524430 VRZ524437:VRZ524443 VRZ589965:VRZ589966 VRZ589973:VRZ589979 VRZ655501:VRZ655502 VRZ655509:VRZ655515 VRZ721037:VRZ721038 VRZ721045:VRZ721051 VRZ786573:VRZ786574 VRZ786581:VRZ786587 VRZ852109:VRZ852110 VRZ852117:VRZ852123 VRZ917645:VRZ917646 VRZ917653:VRZ917659 VRZ983181:VRZ983182 VRZ983189:VRZ983195 WBT155:WBT159 WBV12:WBV17 WBV56:WBV68 WBV106:WBV154 WBV65677:WBV65678 WBV65685:WBV65691 WBV131213:WBV131214 WBV131221:WBV131227 WBV196749:WBV196750 WBV196757:WBV196763 WBV262285:WBV262286 WBV262293:WBV262299 WBV327821:WBV327822 WBV327829:WBV327835 WBV393357:WBV393358 WBV393365:WBV393371 WBV458893:WBV458894 WBV458901:WBV458907 WBV524429:WBV524430 WBV524437:WBV524443 WBV589965:WBV589966 WBV589973:WBV589979 WBV655501:WBV655502 WBV655509:WBV655515 WBV721037:WBV721038 WBV721045:WBV721051 WBV786573:WBV786574 WBV786581:WBV786587 WBV852109:WBV852110 WBV852117:WBV852123 WBV917645:WBV917646 WBV917653:WBV917659 WBV983181:WBV983182 WBV983189:WBV983195 WLP155:WLP159 WLR12:WLR17 WLR56:WLR68 WLR106:WLR154 WLR65677:WLR65678 WLR65685:WLR65691 WLR131213:WLR131214 WLR131221:WLR131227 WLR196749:WLR196750 WLR196757:WLR196763 WLR262285:WLR262286 WLR262293:WLR262299 WLR327821:WLR327822 WLR327829:WLR327835 WLR393357:WLR393358 WLR393365:WLR393371 WLR458893:WLR458894 WLR458901:WLR458907 WLR524429:WLR524430 WLR524437:WLR524443 WLR589965:WLR589966 WLR589973:WLR589979 WLR655501:WLR655502 WLR655509:WLR655515 WLR721037:WLR721038 WLR721045:WLR721051 WLR786573:WLR786574 WLR786581:WLR786587 WLR852109:WLR852110 WLR852117:WLR852123 WLR917645:WLR917646 WLR917653:WLR917659 WLR983181:WLR983182 WLR983189:WLR983195 WVL155:WVL159 WVN12:WVN17 WVN56:WVN68 WVN106:WVN154 WVN65677:WVN65678 WVN65685:WVN65691 WVN131213:WVN131214 WVN131221:WVN131227 WVN196749:WVN196750 WVN196757:WVN196763 WVN262285:WVN262286 WVN262293:WVN262299 WVN327821:WVN327822 WVN327829:WVN327835 WVN393357:WVN393358 WVN393365:WVN393371 WVN458893:WVN458894 WVN458901:WVN458907 WVN524429:WVN524430 WVN524437:WVN524443 WVN589965:WVN589966 WVN589973:WVN589979 WVN655501:WVN655502 WVN655509:WVN655515 WVN721037:WVN721038 WVN721045:WVN721051 WVN786573:WVN786574 WVN786581:WVN786587 WVN852109:WVN852110 WVN852117:WVN852123 WVN917645:WVN917646 WVN917653:WVN917659 WVN983181:WVN983182 WVN983189:WVN983195"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6" max="21" man="1"/>
    <brk id="106"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4.5"/>
  <cols>
    <col min="13" max="13" width="9.726562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4.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Hazahana Halimi</cp:lastModifiedBy>
  <cp:lastPrinted>2023-10-01T21:05:02Z</cp:lastPrinted>
  <dcterms:created xsi:type="dcterms:W3CDTF">2014-11-27T17:57:00Z</dcterms:created>
  <dcterms:modified xsi:type="dcterms:W3CDTF">2023-10-08T11:08:10Z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